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FF"/>
      <u val="single"/>
    </font>
  </fonts>
  <fills count="3">
    <fill>
      <patternFill/>
    </fill>
    <fill>
      <patternFill patternType="gray125"/>
    </fill>
    <fill>
      <patternFill patternType="solid">
        <fgColor rgb="0099CC0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0" fillId="2" borderId="0" pivotButton="0" quotePrefix="0" xfId="0"/>
    <xf numFmtId="0" fontId="2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Y51"/>
  <sheetViews>
    <sheetView workbookViewId="0">
      <selection activeCell="A1" sqref="A1"/>
    </sheetView>
  </sheetViews>
  <sheetFormatPr baseColWidth="8" defaultRowHeight="15"/>
  <sheetData>
    <row r="1">
      <c r="B1" s="1" t="inlineStr">
        <is>
          <t>num_genes</t>
        </is>
      </c>
      <c r="C1" s="1" t="inlineStr">
        <is>
          <t>num_spots</t>
        </is>
      </c>
      <c r="D1" s="1" t="inlineStr">
        <is>
          <t>num_repcells</t>
        </is>
      </c>
      <c r="E1" s="1" t="inlineStr">
        <is>
          <t>num_repcell_pairs</t>
        </is>
      </c>
      <c r="F1" s="1" t="inlineStr">
        <is>
          <t>num_genes_in_struct</t>
        </is>
      </c>
      <c r="G1" s="1" t="inlineStr">
        <is>
          <t>num_spots_in_struct</t>
        </is>
      </c>
      <c r="H1" s="1" t="inlineStr">
        <is>
          <t>num_repcells_in_struct</t>
        </is>
      </c>
      <c r="I1" s="1" t="inlineStr">
        <is>
          <t>num_repcell_pairs_in_struct</t>
        </is>
      </c>
      <c r="J1" s="1" t="inlineStr">
        <is>
          <t>log10_corrected_pval</t>
        </is>
      </c>
      <c r="K1" s="1" t="inlineStr">
        <is>
          <t>structure_average_std</t>
        </is>
      </c>
      <c r="L1" s="1" t="inlineStr">
        <is>
          <t>genes</t>
        </is>
      </c>
      <c r="M1" s="1" t="inlineStr">
        <is>
          <t>repcell_pairs</t>
        </is>
      </c>
      <c r="N1" s="1" t="inlineStr">
        <is>
          <t>old_struct_num</t>
        </is>
      </c>
      <c r="O1" s="1" t="inlineStr">
        <is>
          <t>num_stds_thresh</t>
        </is>
      </c>
      <c r="P1" s="1" t="inlineStr">
        <is>
          <t>mu</t>
        </is>
      </c>
      <c r="Q1" s="1" t="inlineStr">
        <is>
          <t>path_len</t>
        </is>
      </c>
      <c r="R1" s="1" t="inlineStr">
        <is>
          <t>num_iters</t>
        </is>
      </c>
      <c r="S1" s="1" t="inlineStr">
        <is>
          <t>Gorilla_access_time</t>
        </is>
      </c>
      <c r="T1" s="1" t="inlineStr">
        <is>
          <t>proc_link</t>
        </is>
      </c>
      <c r="U1" s="1" t="inlineStr">
        <is>
          <t>proc_GOterms_below_0.001</t>
        </is>
      </c>
      <c r="V1" s="1" t="inlineStr">
        <is>
          <t>func_link</t>
        </is>
      </c>
      <c r="W1" s="1" t="inlineStr">
        <is>
          <t>func_GOterms_below_0.001</t>
        </is>
      </c>
      <c r="X1" s="1" t="inlineStr">
        <is>
          <t>comp_link</t>
        </is>
      </c>
      <c r="Y1" s="1" t="inlineStr">
        <is>
          <t>comp_GOterms_below_0.001</t>
        </is>
      </c>
    </row>
    <row r="2">
      <c r="A2" s="1" t="n">
        <v>1</v>
      </c>
      <c r="B2" t="n">
        <v>18038</v>
      </c>
      <c r="C2" t="n">
        <v>4143</v>
      </c>
      <c r="D2" t="n">
        <v>83</v>
      </c>
      <c r="E2" t="n">
        <v>6806</v>
      </c>
      <c r="F2" t="n">
        <v>966</v>
      </c>
      <c r="G2" t="n">
        <v>4035</v>
      </c>
      <c r="H2" t="n">
        <v>81</v>
      </c>
      <c r="I2" t="n">
        <v>1019</v>
      </c>
      <c r="J2" s="2" t="n">
        <v>-10204</v>
      </c>
      <c r="K2" t="n">
        <v>0.251</v>
      </c>
      <c r="L2" t="inlineStr">
        <is>
          <t>A1CF,ABAT,ABCC3,ABHD11,ABHD12B,ABHD17C,ABRACL,ACACA,ACAT2,ACE2,ACOX1,ACP1,ACSL5,ACSL6,ACSS2,ACVR1C,ACVR2B,ACY1,ACY3,ADGRE5,ADGRG1,ADRM1,AFDN,AFTPH,AGMAT,AGPAT2,AGR2,AHCY,AIFM1,AIFM3,AIMP2,AKAP1,AKAP11,ALG5,AMACR,AMN,ANKEF1,ANKRD10,ANKRD22,ANKRD40CL,ANKS4B,ANO9,ANXA3,ANXA4,AOC1,AP1M2,AP1S1,APIP,APOBEC1,AREG,ARFGEF2,ARFGEF3,ARHGAP26,ARHGAP27,ARHGAP8,ARHGEF16,ARHGEF35,ARHGEF38,ARHGEF5,ARID3A,ARSE,ASCL2,ASL,ATP10B,ATP1A1,ATP1B1,ATP2C2,ATP5F1B,ATP5F1E,ATP6V1C2,ATP7B,ATP9A,AVL9,AXIN2,AZGP1,B3GNT3,B4GALNT3,BACE2,BAIAP2L1,BAIAP2L2,BCKDHB,BCL11A,BDH1,BICDL2,BMP4,BNIP5,BRCA2,BRI3BP,BRIX1,BRSK2,BSPRY,BZW2,C10orf99,C12orf45,C12orf75,C19orf33,C1GALT1,C1orf116,C1orf43,C6orf132,C6orf223,CABLES2,CACNA1D,CALML4,CAMK2N1,CAMSAP3,CANT1,CAPN1,CAPN12,CAPN13,CAPN8,CAPRIN1,CARD10,CARD11,CASK,CAST,CBLC,CBX3,CCDC183,CCDC88B,CCL15,CCL20,CCN6,CCNB1IP1,CCNC,CCNI2,CCT3,CCT6A,CD164,CD24,CD2AP,CD46,CD9,CDC16,CDCA7,CDH1,CDH17,CDHR1,CDHR2,CDHR5,CDS1,CDX1,CDX2,CEACAM1,CEACAM5,CEACAM6,CEACAM7,CEBPA,CEBPG,CEL,CELSR1,CENPF,CENPV,CEP72,CERS6,CES3,CFTR,CGN,CHCHD2,CHDH,CHMP4B,CHMP4C,CHPT1,CIB1,CISD3,CKAP2,CKMT2,CKS1B,CLDN1,CLDN3,CLDN4,CLDN7,CLIC1,CLN3,CLNS1A,CLRN3,CMAS,CMSS1,CMTM8,CNKSR1,CNNM4,CNOT11,COA3,COBL,COL17A1,COMTD1,CORO2A,COX19,COX6A1,CPNE1,CPSF6,CRACR2B,CRB3,CRYBG1,CRYL1,CTBP2,CTNNB1,CTNND1,CTSV,CUL4A,CXADR,CXXC5,CYB5B,CYP2B6,CYP2J2,CYP2S1,CYP2W1,CYP3A5,CYP4F11,CYP4F12,CYP51A1,DACH1,DAPK2,DBI,DCTPP1,DDR1,DDX21,DDX27,DEK,DEPDC1B,DGAT1,DHCR24,DHRS11,DIS3,DKC1,DNAAF5,DNAJA3,DNAJC22,DNPEP,DNTTIP1,DPEP1,DPM1,DQX1,DSC2,DSG2,DSP,DTX4,DUS1L,DUSP16,DYNLRB1,EBP,EBPL,ECH1,ECT2,EEF1AKMT4,EEF1B2,EEF1G,EFNA1,EFNA2,EFNA3,EFNA4,EHF,EIF2A,EIF2AK1,EIF3B,EIF3J,EIF3M,EIF6,ELF3,ELMO3,EML4,ENGASE,ENPP3,ENTPD2,EPB41L4B,EPB41L5,EPCAM,EPHA2,EPHB1,EPHB2,EPHB3,EPPK1,EPS8L2,EPS8L3,EPSTI1,ERBB2,ERBB3,EREG,ERGIC3,ERN2,ESRP1,ESRP2,ESRRA,ETV4,EVPL,EZH2,EZR,F11R,F2RL1,FA2H,FAAH,FAAH2,FABP1,FABP6,FAM122B,FAM136A,FAM160A2,FAM3B,FAM3D,FAM83B,FAM83E,FAM83F,FAM83H,FARP1,FARP2,FARSB,FASN,FBL,FBXL6,FDPS,FERMT1,FGFR1OP,FGFR3,FGFR4,FHDC1,FITM2,FLAD1,FOPNL,FOXA2,FOXA3,FOXD2,FOXO3,FOXP4,FOXQ1,FRK,FRMD1,FRYL,FUT3,FUT4,FUT6,FXYD3,FZD5,GABRE,GALE,GALNT3,GALNT4,GCHFR,GDF15,GDPD5,GGCT,GGH,GID8,GIPC2,GJB1,GLB1L2,GLCE,GLYCTK,GMDS,GNG4,GNL3,GOLIM4,GPA33,GPR155,GPR160,GPR35,GPRC5A,GPRC5C,GPT2,GPX2,GRAMD2A,GRB7,GRHL2,GRIN2B,GRIN2D,GRM8,GRTP1,GSE1,GSS,GSTP1,GTF2F2,GTF2IRD1,GTF3A,GUCY2C,H2AFY,HDDC2,HDGF,HEBP2,HES2,HES6,HINT1,HIP1R,HIST1H2BH,HKDC1,HMGA1,HMGCR,HMGCS1,HMGN1,HNF1A,HNF1B,HNF4A,HNF4G,HOOK1,HOOK2,HOXA10,HOXA9,HOXB9,HSD11B2,HSD17B12,HSD17B4,HUNK,IARS2,ICA1,IFI27,IFITM1,IFNLR1,IFRD2,IGF2BP2,IGFBP2,IGSF3,IHH,IL17RB,IL20RA,IL22RA1,ILDR1,ILF2,ILF3,INAVA,INPP4B,IQANK1,IQCE,IRF2BP2,IRF6,ISX,ITGA2,ITGA6,ITGB4,ITGB6,ITM2C,ITPR3,ITPRID2,IYD,JUP,KCNE3,KCNK1,KCNK5,KCNN4,KCNQ1,KCTD14,KCTD5,KDM1B,KHDC4,KIF12,KIF21A,KIF3B,KLF5,KRT19,KRT20,KRT40,KRT8,KRTCAP3,LAD1,LAMB3,LARGE2,LARP1,LCN2,LEFTY1,LFNG,LGALS3,LGALS4,LGR5,LIPG,LIPH,LLGL2,LMAN2,LMNB1,LMO7,LNX1,LNX2,LPAR5,LRATD1,LRATD2,LRFN4,LRPPRC,LRRC1,LRRC31,LSM4,LSM5,LSM7,LSR,LY75,LZTS3,MAB21L4,MACC1,MAL2,MANSC1,MAP3K21,MAP7,MAPK13,MAPKAPK5,MARC1,MARVELD2,MARVELD3,MCCC2,MCF2L,MED13,MELTF,MEP1A,MEST,MET,METTL7B,MFSD6,MGAM2,MGAT4B,MICU2,MIF,MISP,MKI67,MLEC,MLXIPL,MNX1,MOGAT2,MOGAT3,MPC2,MPST,MRGBP,MSI2,MST1R,MT-ATP6,MT-CO2,MT-CO3,MT-CYB,MT-ND1,MT-ND2,MT-ND3,MT-ND4,MT-ND4L,MT-ND5,MT-ND6,MTIF2,MTIF3,MTMR11,MUC12,MUC13,MUC20,MUC5B,MYB,MYC,MYEOV,MYH14,MYO10,MYO1A,MYO1D,MYO5B,MYO5C,MYO6,MYO7B,MYOM3,MZT1,NAPRT,NCBP2,NCL,NCLN,NCOA7,NCR3LG1,NDFIP2,NDUFA9,NDUFB3,NEBL,NECTIN1,NEK3,NELFCD,NFE2L3,NHP2,NHSL1,NIPAL1,NKD2,NME2,NOL4L,NOP16,NOSTRIN,NOX1,NOXO1,NPAS2,NPC1L1,NR1I2,NR2F6,NR6A1,NRARP,NSUN2,NSUN7,NT5C3A,NTHL1,NUDT15,NUFIP1,NUP58,OAS1,OAZ1,OCIAD2,OCLN,ODC1,OGFR,ORC2,OSBPL2,OTULINL,OVOL1,OVOL2,PABPC1L,PAFAH1B3,PAIP1,PAN3,PANK1,PAQR5,PARD6B,PARP4,PBLD,PCLO,PCMTD2,PCSK9,PDCD6,PDHA1,PDIA3,PDIA6,PDX1,PDZD3,PDZD8,PDZK1IP1,PERP,PFDN2,PFDN6,PFKFB2,PGAP3,PHGR1,PHLDA2,PIGR,PIGT,PIGU,PIGZ,PITX1,PITX2,PKP2,PKP3,PLAGL2,PLBD1,PLCB3,PLCB4,PLEK2,PLEKHA6,PLEKHG6,PLEKHJ1,PLEKHS1,PLPP2,PLS1,PMEPA1,POC1B,POF1B,POFUT1,POLD2,POLR1B,POLR1D,POLR2H,POMP,PON2,POU6F2,PPA1,PPARG,PPDPF,PPIA,PPM1H,PPP1R14B,PPP1R14C,PPP1R14D,PPP1R1B,PRAC1,PRAP1,PRDX5,PRELID2,PRELID3B,PREP,PRKAB1,PRKCZ,PRLR,PROM1,PROSER1,PROX1,PRPF40A,PRPF6,PRR15,PRR15L,PRR36,PRSS22,PRSS3,PRSS8,PSMA7,PSMB1,PSMG1,PSMG3,PTBP3,PTGES2,PTK6,PTPN3,PUM2,PUS7L,QARS,QPRT,RAB10,RAB11FIP1,RAB11FIP4,RAB15,RAB17,RAB22A,RAB25,RAB3IP,RAB5IF,RACK1,RAE1,RAPGEFL1,RASA1,RASEF,RASSF7,RBBP8NL,RBM39,REEP6,RHPN2,RIPK4,RIPPLY3,RMND5A,RNF114,RNF126,RNF128,RNF43,RNF44,RNF6,RNPS1,ROMO1,RPIA,RPN2,RSL1D1,RTKN,RUBCNL,S100A10,S100A14,S100P,SAMD12,SAPCD2,SATB2,SCARB1,SCD,SCNN1A,SEC16B,SELENBP1,SEMA4G,SERINC2,SERINC5,SESN1,SFN,SGK2,SGPP2,SH2D3A,SH3BGRL2,SH3RF2,SH3YL1,SHH,SHROOM1,SIM2,SKA3,SLC12A2,SLC12A7,SLC1A5,SLC22A18,SLC23A1,SLC25A1,SLC25A10,SLC25A15,SLC25A39,SLC26A2,SLC27A2,SLC29A2,SLC2A12,SLC2A8,SLC35B1,SLC35F5,SLC37A1,SLC37A4,SLC39A10,SLC39A4,SLC39A5,SLC3A1,SLC44A3,SLC44A4,SLC5A1,SLC5A6,SLC7A1,SLC9A3R1,SLCO4A1,SMAGP,SMARCA4,SMIM15,SMIM22,SMIM24,SMPD2,SMPD3,SMYD2,SNORC,SNRNP200,SNRPC,SNRPD2,SNRPE,SNTB1,SORD,SORL1,SOWAHA,SOWAHB,SOWAHC,SOX9,SPAG1,SPAST,SPATA13,SPATA2,SPC25,SPCS1,SPINK1,SPINT1,SPINT2,SPIRE2,SPRY2,SPTBN2,SQLE,SRCIN1,SREBF2,SRI,SRMS,SRP9,SRPK1,SRSF3,ST14,STAMBPL1,STAP2,STARD10,STAU1,STK24,STK38,STK38L,STK39,STRA6,STT3B,STX16,STX3,SUCLG1,SUGT1,SULT2B1,SUPT20H,SUPT4H1,SYNE4,SYNGR2,SYT13,TAF10,TAF4,TARBP1,TBC1D4,TBRG4,TCF7,TESC,TFCP2L1,TFF3,TIMM13,TIMM8A,TINAG,TJP3,TKT,TLDC2,TM4SF5,TM7SF2,TM9SF2,TM9SF3,TM9SF4,TMC5,TMC7,TMED2,TMEM106C,TMEM141,TMEM150B,TMEM168,TMEM183A,TMEM184A,TMEM189,TMEM238,TMEM238L,TMEM33,TMEM45B,TMEM54,TMEM63A,TMEM63C,TMEM97,TMPRSS2,TMPRSS4,TMTC4,TNNC2,TNS4,TOB1,TOM1L1,TOMM20,TOMM34,TOMM6,TOX3,TP53RK,TPD52,TPMT,TPRKB,TPRN,TPX2,TRA2A,TRABD2A,TRAF4,TRAF5,TRAP1,TRIM15,TRIM2,TRIM24,TRIM31,TSPAN1,TSPAN12,TSPAN13,TSPAN3,TSPAN6,TSPAN8,TSTA3,TSTD1,TTC38,TTC39A,TUBA1C,TUBA4A,TUFT1,UBE2C,UBE2V1,UCHL3,UCK2,UCKL1,UFM1,UGT2A3,UGT8,UQCC1,UQCRC2,UQCRQ,URI1,USH1C,USP43,VARS,VAV3,VDAC1,VDR,VIL1,VIPR1,VPS25,VPS36,VSIG10,VSNL1,VWA2,VWA8,WDR43,WDR72,WNK4,XDH,XPO4,YAE1,YWHAB,YWHAZ,ZBTB18,ZDHHC13,ZDHHC3,ZFP62,ZG16B,ZMYM2,ZNF664,ZNF703,ZNRD1,ZNRF3</t>
        </is>
      </c>
      <c r="M2" t="inlineStr">
        <is>
          <t>[(0, 1), (0, 3), (0, 4), (0, 7), (0, 8), (0, 9), (0, 16), (0, 25), (0, 29), (0, 35), (0, 40), (0, 41), (0, 45), (0, 48), (0, 49), (0, 50), (0, 51), (0, 55), (0, 60), (0, 63), (0, 78), (0, 79), (0, 80), (5, 1), (5, 3), (5, 4), (5, 7), (5, 8), (5, 9), (5, 16), (5, 25), (5, 29), (5, 35), (5, 40), (5, 41), (5, 45), (5, 48), (5, 49), (5, 50), (5, 51), (5, 55), (5, 60), (5, 63), (5, 78), (5, 79), (5, 80), (6, 1), (6, 3), (6, 4), (6, 7), (6, 8), (6, 9), (6, 16), (6, 25), (6, 29), (6, 35), (6, 40), (6, 41), (6, 45), (6, 48), (6, 49), (6, 50), (6, 51), (6, 53), (6, 55), (6, 60), (6, 63), (6, 71), (6, 78), (6, 79), (6, 80), (10, 1), (10, 3), (10, 4), (10, 7), (10, 8), (10, 9), (10, 13), (10, 16), (10, 25), (10, 29), (10, 35), (10, 40), (10, 41), (10, 45), (10, 48), (10, 49), (10, 50), (10, 51), (10, 55), (10, 60), (10, 63), (10, 71), (10, 78), (10, 79), (10, 80), (11, 1), (11, 3), (11, 4), (11, 7), (11, 8), (11, 9), (11, 13), (11, 16), (11, 25), (11, 29), (11, 35), (11, 40), (11, 41), (11, 45), (11, 48), (11, 49), (11, 50), (11, 51), (11, 53), (11, 55), (11, 60), (11, 63), (11, 71), (11, 78), (11, 79), (11, 80), (12, 8), (12, 45), (14, 4), (14, 7), (14, 8), (14, 9), (14, 16), (14, 29), (14, 45), (14, 49), (14, 51), (14, 55), (14, 78), (14, 79), (14, 80), (15, 1), (15, 3), (15, 4), (15, 7), (15, 8), (15, 9), (15, 16), (15, 25), (15, 29), (15, 35), (15, 40), (15, 41), (15, 45), (15, 48), (15, 49), (15, 50), (15, 51), (15, 55), (15, 60), (15, 63), (15, 71), (15, 78), (15, 79), (15, 80), (17, 4), (17, 7), (17, 8), (17, 9), (17, 16), (17, 29), (17, 45), (17, 49), (17, 51), (17, 55), (17, 79), (17, 80), (18, 1), (18, 3), (18, 4), (18, 7), (18, 8), (18, 9), (18, 16), (18, 25), (18, 29), (18, 35), (18, 40), (18, 41), (18, 45), (18, 48), (18, 49), (18, 50), (18, 51), (18, 55), (18, 60), (18, 63), (18, 78), (18, 79), (18, 80), (19, 1), (19, 3), (19, 4), (19, 7), (19, 8), (19, 9), (19, 16), (19, 25), (19, 29), (19, 35), (19, 40), (19, 41), (19, 45), (19, 48), (19, 49), (19, 50), (19, 51), (19, 55), (19, 60), (19, 63), (19, 78), (19, 79), (19, 80), (20, 1), (20, 3), (20, 4), (20, 7), (20, 8), (20, 9), (20, 13), (20, 16), (20, 25), (20, 29), (20, 35), (20, 40), (20, 41), (20, 45), (20, 48), (20, 49), (20, 50), (20, 51), (20, 53), (20, 55), (20, 60), (20, 62), (20, 63), (20, 65), (20, 71), (20, 72), (20, 78), (20, 79), (20, 80), (21, 1), (21, 3), (21, 4), (21, 7), (21, 8), (21, 9), (21, 16), (21, 25), (21, 29), (21, 35), (21, 40), (21, 41), (21, 45), (21, 48), (21, 49), (21, 50), (21, 51), (21, 53), (21, 55), (21, 60), (21, 63), (21, 71), (21, 78), (21, 79), (21, 80), (22, 1), (22, 3), (22, 4), (22, 7), (22, 8), (22, 9), (22, 16), (22, 25), (22, 29), (22, 35), (22, 40), (22, 41), (22, 45), (22, 48), (22, 49), (22, 50), (22, 51), (22, 53), (22, 55), (22, 60), (22, 63), (22, 78), (22, 79), (22, 80), (23, 1), (23, 3), (23, 4), (23, 7), (23, 8), (23, 9), (23, 16), (23, 25), (23, 29), (23, 35), (23, 40), (23, 41), (23, 45), (23, 48), (23, 49), (23, 50), (23, 51), (23, 55), (23, 60), (23, 63), (23, 78), (23, 79), (23, 80), (24, 1), (24, 3), (24, 4), (24, 7), (24, 8), (24, 9), (24, 16), (24, 25), (24, 29), (24, 35), (24, 40), (24, 41), (24, 45), (24, 48), (24, 49), (24, 50), (24, 51), (24, 55), (24, 60), (24, 63), (24, 78), (24, 79), (24, 80), (26, 1), (26, 4), (26, 7), (26, 8), (26, 9), (26, 16), (26, 25), (26, 29), (26, 35), (26, 40), (26, 45), (26, 48), (26, 49), (26, 50), (26, 51), (26, 55), (26, 60), (26, 78), (26, 79), (26, 80), (27, 7), (27, 8), (27, 16), (27, 29), (27, 45), (27, 49), (27, 55), (27, 79), (27, 80), (28, 8), (28, 45), (28, 49), (30, 1), (30, 3), (30, 4), (30, 7), (30, 8), (30, 9), (30, 16), (30, 29), (30, 35), (30, 40), (30, 45), (30, 48), (30, 49), (30, 51), (30, 55), (30, 78), (30, 79), (30, 80), (31, 1), (31, 3), (31, 4), (31, 7), (31, 8), (31, 9), (31, 16), (31, 25), (31, 29), (31, 35), (31, 40), (31, 41), (31, 45), (31, 48), (31, 49), (31, 50), (31, 51), (31, 55), (31, 60), (31, 63), (31, 78), (31, 79), (31, 80), (33, 1), (33, 3), (33, 4), (33, 7), (33, 8), (33, 9), (33, 16), (33, 25), (33, 29), (33, 35), (33, 40), (33, 41), (33, 45), (33, 48), (33, 49), (33, 50), (33, 51), (33, 55), (33, 60), (33, 63), (33, 78), (33, 79), (33, 80), (34, 4), (34, 8), (34, 9), (34, 16), (34, 29), (34, 45), (34, 49), (34, 51), (34, 55), (34, 80), (36, 1), (36, 3), (36, 4), (36, 7), (36, 8), (36, 9), (36, 13), (36, 16), (36, 25), (36, 29), (36, 35), (36, 40), (36, 41), (36, 45), (36, 48), (36, 49), (36, 50), (36, 51), (36, 53), (36, 55), (36, 60), (36, 63), (36, 71), (36, 78), (36, 79), (36, 80), (37, 1), (37, 3), (37, 4), (37, 7), (37, 8), (37, 9), (37, 13), (37, 16), (37, 25), (37, 29), (37, 35), (37, 40), (37, 41), (37, 45), (37, 48), (37, 49), (37, 50), (37, 51), (37, 53), (37, 55), (37, 60), (37, 63), (37, 71), (37, 78), (37, 79), (37, 80), (38, 1), (38, 3), (38, 4), (38, 7), (38, 8), (38, 9), (38, 16), (38, 25), (38, 29), (38, 35), (38, 40), (38, 41), (38, 45), (38, 48), (38, 49), (38, 50), (38, 51), (38, 55), (38, 60), (38, 63), (38, 78), (38, 79), (38, 80), (39, 1), (39, 3), (39, 4), (39, 7), (39, 8), (39, 9), (39, 13), (39, 16), (39, 25), (39, 29), (39, 35), (39, 40), (39, 41), (39, 45), (39, 48), (39, 49), (39, 50), (39, 51), (39, 53), (39, 55), (39, 60), (39, 63), (39, 71), (39, 78), (39, 79), (39, 80), (42, 8), (42, 45), (42, 49), (43, 1), (43, 3), (43, 4), (43, 7), (43, 8), (43, 9), (43, 16), (43, 25), (43, 29), (43, 35), (43, 40), (43, 41), (43, 45), (43, 48), (43, 49), (43, 50), (43, 51), (43, 55), (43, 60), (43, 63), (43, 78), (43, 79), (43, 80), (44, 1), (44, 3), (44, 4), (44, 7), (44, 8), (44, 9), (44, 16), (44, 25), (44, 29), (44, 35), (44, 40), (44, 41), (44, 45), (44, 48), (44, 49), (44, 50), (44, 51), (44, 55), (44, 60), (44, 63), (44, 78), (44, 79), (44, 80), (46, 1), (46, 4), (46, 7), (46, 8), (46, 9), (46, 16), (46, 25), (46, 29), (46, 35), (46, 40), (46, 45), (46, 49), (46, 51), (46, 55), (46, 78), (46, 79), (46, 80), (47, 7), (47, 8), (47, 9), (47, 16), (47, 29), (47, 45), (47, 49), (47, 51), (47, 55), (47, 79), (47, 80), (52, 1), (52, 3), (52, 4), (52, 7), (52, 8), (52, 9), (52, 13), (52, 16), (52, 25), (52, 29), (52, 35), (52, 40), (52, 41), (52, 45), (52, 48), (52, 49), (52, 50), (52, 51), (52, 53), (52, 55), (52, 60), (52, 63), (52, 65), (52, 71), (52, 78), (52, 79), (52, 80), (54, 1), (54, 3), (54, 4), (54, 7), (54, 8), (54, 9), (54, 16), (54, 25), (54, 29), (54, 35), (54, 40), (54, 41), (54, 45), (54, 48), (54, 49), (54, 50), (54, 51), (54, 55), (54, 60), (54, 63), (54, 78), (54, 79), (54, 80), (56, 1), (56, 3), (56, 4), (56, 7), (56, 8), (56, 9), (56, 16), (56, 25), (56, 29), (56, 35), (56, 40), (56, 41), (56, 45), (56, 48), (56, 49), (56, 50), (56, 51), (56, 55), (56, 60), (56, 63), (56, 78), (56, 79), (56, 80), (57, 1), (57, 3), (57, 4), (57, 7), (57, 8), (57, 9), (57, 13), (57, 16), (57, 25), (57, 29), (57, 35), (57, 40), (57, 41), (57, 45), (57, 48), (57, 49), (57, 50), (57, 51), (57, 53), (57, 55), (57, 60), (57, 63), (57, 71), (57, 78), (57, 79), (57, 80), (58, 1), (58, 4), (58, 7), (58, 8), (58, 9), (58, 16), (58, 25), (58, 29), (58, 35), (58, 40), (58, 45), (58, 49), (58, 50), (58, 51), (58, 55), (58, 78), (58, 79), (58, 80), (59, 1), (59, 3), (59, 4), (59, 7), (59, 8), (59, 9), (59, 13), (59, 16), (59, 25), (59, 29), (59, 35), (59, 40), (59, 41), (59, 45), (59, 48), (59, 49), (59, 50), (59, 51), (59, 53), (59, 55), (59, 60), (59, 63), (59, 71), (59, 78), (59, 79), (59, 80), (61, 1), (61, 3), (61, 4), (61, 7), (61, 8), (61, 9), (61, 16), (61, 25), (61, 29), (61, 35), (61, 40), (61, 41), (61, 45), (61, 48), (61, 49), (61, 50), (61, 51), (61, 55), (61, 60), (61, 63), (61, 78), (61, 79), (61, 80), (64, 8), (64, 29), (64, 45), (64, 49), (65, 8), (65, 49), (66, 1), (66, 3), (66, 4), (66, 7), (66, 8), (66, 9), (66, 16), (66, 25), (66, 29), (66, 35), (66, 40), (66, 41), (66, 45), (66, 48), (66, 49), (66, 50), (66, 51), (66, 55), (66, 60), (66, 63), (66, 78), (66, 79), (66, 80), (67, 8), (67, 29), (67, 45), (67, 49), (67, 51), (67, 79), (68, 1), (68, 3), (68, 4), (68, 7), (68, 8), (68, 9), (68, 16), (68, 25), (68, 29), (68, 35), (68, 40), (68, 41), (68, 45), (68, 48), (68, 49), (68, 50), (68, 51), (68, 55), (68, 60), (68, 63), (68, 78), (68, 79), (68, 80), (69, 1), (69, 3), (69, 4), (69, 7), (69, 8), (69, 9), (69, 16), (69, 25), (69, 29), (69, 35), (69, 40), (69, 41), (69, 45), (69, 48), (69, 49), (69, 50), (69, 51), (69, 55), (69, 60), (69, 63), (69, 78), (69, 79), (69, 80), (70, 1), (70, 3), (70, 4), (70, 7), (70, 8), (70, 9), (70, 16), (70, 25), (70, 29), (70, 35), (70, 40), (70, 41), (70, 45), (70, 48), (70, 49), (70, 50), (70, 51), (70, 55), (70, 60), (70, 63), (70, 78), (70, 79), (70, 80), (73, 1), (73, 3), (73, 4), (73, 7), (73, 8), (73, 9), (73, 16), (73, 25), (73, 29), (73, 35), (73, 40), (73, 41), (73, 45), (73, 48), (73, 49), (73, 50), (73, 51), (73, 55), (73, 60), (73, 63), (73, 78), (73, 79), (73, 80), (74, 4), (74, 7), (74, 8), (74, 9), (74, 16), (74, 29), (74, 45), (74, 49), (74, 51), (74, 55), (74, 79), (74, 80), (75, 1), (75, 3), (75, 4), (75, 7), (75, 8), (75, 9), (75, 16), (75, 25), (75, 29), (75, 35), (75, 40), (75, 41), (75, 45), (75, 48), (75, 49), (75, 50), (75, 51), (75, 55), (75, 60), (75, 63), (75, 78), (75, 79), (75, 80), (76, 1), (76, 3), (76, 4), (76, 7), (76, 8), (76, 9), (76, 16), (76, 25), (76, 29), (76, 35), (76, 40), (76, 41), (76, 45), (76, 48), (76, 49), (76, 50), (76, 51), (76, 55), (76, 60), (76, 63), (76, 78), (76, 79), (76, 80), (77, 1), (77, 3), (77, 4), (77, 7), (77, 8), (77, 9), (77, 13), (77, 16), (77, 25), (77, 29), (77, 35), (77, 40), (77, 41), (77, 45), (77, 48), (77, 49), (77, 50), (77, 51), (77, 53), (77, 55), (77, 60), (77, 63), (77, 71), (77, 78), (77, 79), (77, 80), (81, 4), (81, 7), (81, 8), (81, 9), (81, 16), (81, 29), (81, 45), (81, 49), (81, 51), (81, 55), (81, 79), (81, 80), (82, 8), (82, 45), (82, 49)]</t>
        </is>
      </c>
      <c r="N2" t="n">
        <v>281</v>
      </c>
      <c r="O2" t="n">
        <v>0.5</v>
      </c>
      <c r="P2" t="n">
        <v>0.9</v>
      </c>
      <c r="Q2" t="n">
        <v>3</v>
      </c>
      <c r="R2" t="n">
        <v>10000</v>
      </c>
      <c r="S2" t="inlineStr">
        <is>
          <t>15/03/2024, 21:21:10</t>
        </is>
      </c>
      <c r="T2" s="3">
        <f>hyperlink("https://spiral.technion.ac.il/results/MTAwMDA5OQ==/1/GOResultsPROCESS","link")</f>
        <v/>
      </c>
      <c r="U2" t="inlineStr">
        <is>
          <t>['GO:0034330:cell junction organization (qval6.25E-6)', 'GO:0045216:cell-cell junction organization (qval1.77E-5)', 'GO:0044281:small molecule metabolic process (qval1.21E-5)', 'GO:0030855:epithelial cell differentiation (qval1.79E-5)', 'GO:0050892:intestinal absorption (qval4.55E-4)', 'GO:0086042:cardiac muscle cell-cardiac muscle cell adhesion (qval4.11E-4)', 'GO:0032532:regulation of microvillus length (qval3.52E-4)', 'GO:0034329:cell junction assembly (qval3.26E-4)', 'GO:0006629:lipid metabolic process (qval5.47E-4)', 'GO:0009058:biosynthetic process (qval5.04E-4)', 'GO:0007043:cell-cell junction assembly (qval7.99E-4)', 'GO:0022600:digestive system process (qval7.35E-4)', 'GO:1901362:organic cyclic compound biosynthetic process (qval7.73E-4)', 'GO:0070201:regulation of establishment of protein localization (qval8.93E-4)', 'GO:1901576:organic substance biosynthetic process (qval1.26E-3)', 'GO:0120192:tight junction assembly (qval1.33E-3)', 'GO:0008610:lipid biosynthetic process (qval1.39E-3)', 'GO:0032530:regulation of microvillus organization (qval1.42E-3)', 'GO:0120193:tight junction organization (qval1.4E-3)', 'GO:0002934:desmosome organization (qval1.35E-3)', 'GO:0051179:localization (qval1.33E-3)', 'GO:0086073:bundle of His cell-Purkinje myocyte adhesion involved in cell communication (qval1.79E-3)', 'GO:0044271:cellular nitrogen compound biosynthetic process (qval2.01E-3)', 'GO:0006695:cholesterol biosynthetic process (qval2.11E-3)', 'GO:1902653:secondary alcohol biosynthetic process (qval2.02E-3)', 'GO:1901568:fatty acid derivative metabolic process (qval2.13E-3)', 'GO:0032536:regulation of cell projection size (qval2.38E-3)', 'GO:0006694:steroid biosynthetic process (qval2.57E-3)', 'GO:0070830:bicellular tight junction assembly (qval2.76E-3)', 'GO:0032880:regulation of protein localization (qval2.72E-3)', 'GO:0042127:regulation of cell proliferation (qval3.2E-3)', 'GO:0051223:regulation of protein transport (qval3.14E-3)', 'GO:0008202:steroid metabolic process (qval3.45E-3)', 'GO:0008152:metabolic process (qval3.78E-3)', 'GO:0019637:organophosphate metabolic process (qval3.77E-3)', 'GO:1903078:positive regulation of protein localization to plasma membrane (qval5.08E-3)', 'GO:0044249:cellular biosynthetic process (qval4.96E-3)', 'GO:0033875:ribonucleoside bisphosphate metabolic process (qval5.23E-3)', 'GO:0033865:nucleoside bisphosphate metabolic process (qval5.1E-3)', 'GO:0034032:purine nucleoside bisphosphate metabolic process (qval4.97E-3)', 'GO:0090087:regulation of peptide transport (qval5.82E-3)', 'GO:0016126:sterol biosynthetic process (qval5.7E-3)', 'GO:0009987:cellular process (qval6.49E-3)', 'GO:0032879:regulation of localization (qval6.48E-3)', 'GO:0008285:negative regulation of cell proliferation (qval6.63E-3)', 'GO:0045606:positive regulation of epidermal cell differentiation (qval7.8E-3)', 'GO:0034654:nucleobase-containing compound biosynthetic process (qval8.49E-3)', 'GO:0051186:cofactor metabolic process (qval8.81E-3)', 'GO:1904951:positive regulation of establishment of protein localization (qval9.09E-3)', 'GO:0048732:gland development (qval1.06E-2)', 'GO:0030858:positive regulation of epithelial cell differentiation (qval1.25E-2)', 'GO:1904377:positive regulation of protein localization to cell periphery (qval1.25E-2)', 'GO:0006810:transport (qval1.26E-2)', 'GO:0051234:establishment of localization (qval1.27E-2)', 'GO:0061028:establishment of endothelial barrier (qval1.26E-2)', 'GO:1903829:positive regulation of cellular protein localization (qval1.35E-2)', 'GO:0006753:nucleoside phosphate metabolic process (qval1.34E-2)', 'GO:0033866:nucleoside bisphosphate biosynthetic process (qval1.32E-2)', 'GO:0034030:ribonucleoside bisphosphate biosynthetic process (qval1.3E-2)', 'GO:0034033:purine nucleoside bisphosphate biosynthetic process (qval1.28E-2)', 'GO:0008150:biological_process (qval1.47E-2)', 'GO:0035337:fatty-acyl-CoA metabolic process (qval1.48E-2)', 'GO:0106118:regulation of sterol biosynthetic process (qval1.45E-2)', 'GO:0045540:regulation of cholesterol biosynthetic process (qval1.43E-2)', 'GO:0045604:regulation of epidermal cell differentiation (qval1.41E-2)', 'GO:0003382:epithelial cell morphogenesis (qval1.42E-2)', 'GO:0009117:nucleotide metabolic process (qval1.45E-2)', 'GO:0019752:carboxylic acid metabolic process (qval1.49E-2)', 'GO:0044237:cellular metabolic process (qval1.48E-2)', 'GO:0045936:negative regulation of phosphate metabolic process (qval1.47E-2)', 'GO:0051270:regulation of cellular component movement (qval1.51E-2)', 'GO:0010563:negative regulation of phosphorus metabolic process (qval1.49E-2)', 'GO:0001933:negative regulation of protein phosphorylation (qval1.62E-2)', 'GO:0098911:regulation of ventricular cardiac muscle cell action potential (qval1.64E-2)', 'GO:0009913:epidermal cell differentiation (qval1.65E-2)', 'GO:0035384:thioester biosynthetic process (qval1.84E-2)', 'GO:0071616:acyl-CoA biosynthetic process (qval1.82E-2)', 'GO:0030856:regulation of epithelial cell differentiation (qval1.81E-2)', 'GO:0006732:coenzyme metabolic process (qval1.89E-2)', 'GO:0043436:oxoacid metabolic process (qval2.05E-2)', 'GO:0106001:intestinal hexose absorption (qval2.17E-2)', 'GO:0044283:small molecule biosynthetic process (qval2.18E-2)', 'GO:0055086:nucleobase-containing small molecule metabolic process (qval2.17E-2)', 'GO:0006793:phosphorus metabolic process (qval2.22E-2)', 'GO:0006637:acyl-CoA metabolic process (qval2.29E-2)', 'GO:0035383:thioester metabolic process (qval2.26E-2)', 'GO:0006796:phosphate-containing compound metabolic process (qval2.39E-2)', 'GO:0001885:endothelial cell development (qval2.43E-2)', 'GO:0086004:regulation of cardiac muscle cell contraction (qval2.4E-2)', 'GO:0008203:cholesterol metabolic process (qval2.4E-2)', 'GO:0019693:ribose phosphate metabolic process (qval2.62E-2)', 'GO:0060672:epithelial cell morphogenesis involved in placental branching (qval2.59E-2)', 'GO:0001951:intestinal D-glucose absorption (qval2.56E-2)', 'GO:1904970:brush border assembly (qval2.54E-2)', 'GO:1902896:terminal web assembly (qval2.51E-2)', 'GO:0018130:heterocycle biosynthetic process (qval2.52E-2)', 'GO:0050810:regulation of steroid biosynthetic process (qval2.65E-2)', 'GO:0050790:regulation of catalytic activity (qval2.72E-2)', 'GO:0019438:aromatic compound biosynthetic process (qval2.97E-2)', 'GO:0051222:positive regulation of protein transport (qval2.99E-2)', 'GO:0022607:cellular component assembly (qval3E-2)', 'GO:0006631:fatty acid metabolic process (qval3.11E-2)', 'GO:0044255:cellular lipid metabolic process (qval3.19E-2)', 'GO:1902652:secondary alcohol metabolic process (qval3.17E-2)', 'GO:0006082:organic acid metabolic process (qval3.17E-2)', 'GO:0072659:protein localization to plasma membrane (qval3.2E-2)', 'GO:0016125:sterol metabolic process (qval3.34E-2)', 'GO:0071704:organic substance metabolic process (qval3.34E-2)', 'GO:1903827:regulation of cellular protein localization (qval3.32E-2)', 'GO:0030050:vesicle transport along actin filament (qval3.56E-2)', 'GO:1904814:regulation of protein localization to chromosome, telomeric region (qval3.57E-2)', 'GO:1905477:positive regulation of protein localization to membrane (qval3.6E-2)', 'GO:0009259:ribonucleotide metabolic process (qval3.65E-2)', 'GO:0040012:regulation of locomotion (qval3.78E-2)', 'GO:0009880:embryonic pattern specification (qval3.76E-2)', 'GO:0042326:negative regulation of phosphorylation (qval3.81E-2)', 'GO:0043603:cellular amide metabolic process (qval3.79E-2)', 'GO:0032787:monocarboxylic acid metabolic process (qval3.9E-2)', 'GO:0001889:liver development (qval4.17E-2)', 'GO:1903115:regulation of actin filament-based movement (qval4.56E-2)', 'GO:2000145:regulation of cell motility (qval4.66E-2)', 'GO:0048518:positive regulation of biological process (qval4.87E-2)', 'GO:0006469:negative regulation of protein kinase activity (qval4.99E-2)', 'GO:0070365:hepatocyte differentiation (qval4.96E-2)', 'GO:0000902:cell morphogenesis (qval5.07E-2)', 'GO:0044238:primary metabolic process (qval5.29E-2)', 'GO:0009150:purine ribonucleotide metabolic process (qval5.6E-2)', 'GO:0045682:regulation of epidermis development (qval5.64E-2)', 'GO:0099515:actin filament-based transport (qval5.77E-2)', 'GO:0031016:pancreas development (qval5.72E-2)', 'GO:0042738:exogenous drug catabolic process (qval5.68E-2)', 'GO:0033084:regulation of immature T cell proliferation in thymus (qval5.7E-2)', 'GO:0035635:entry of bacterium into host cell (qval5.66E-2)', 'GO:0014807:regulation of somitogenesis (qval5.62E-2)', 'GO:0046890:regulation of lipid biosynthetic process (qval5.87E-2)', 'GO:1904375:regulation of protein localization to cell periphery (qval6.05E-2)', 'GO:0008643:carbohydrate transport (qval6.24E-2)', 'GO:0030104:water homeostasis (qval6.19E-2)', 'GO:0006163:purine nucleotide metabolic process (qval6.51E-2)', 'GO:0048745:smooth muscle tissue development (qval6.54E-2)', 'GO:0046462:monoacylglycerol metabolic process (qval6.49E-2)', 'GO:0002159:desmosome assembly (qval6.44E-2)', 'GO:0033088:negative regulation of immature T cell proliferation in thymus (qval6.4E-2)', 'GO:0030260:entry into host cell (qval6.5E-2)', 'GO:0051806:entry into cell of other organism involved in symbiotic interaction (qval6.45E-2)', 'GO:0051828:entry into other organism involved in symbiotic interaction (qval6.41E-2)', 'GO:0044409:entry into host (qval6.37E-2)', 'GO:0090181:regulation of cholesterol metabolic process (qval6.52E-2)', 'GO:0022610:biological adhesion (qval6.56E-2)', 'GO:0086091:regulation of heart rate by cardiac conduction (qval6.73E-2)', 'GO:0051338:regulation of transferase activity (qval6.74E-2)', 'GO:0033673:negative regulation of kinase activity (qval6.85E-2)', 'GO:0035633:maintenance of permeability of blood-brain barrier (qval7.09E-2)', 'GO:0034641:cellular nitrogen compound metabolic process (qval7.26E-2)', 'GO:0030334:regulation of cell migration (qval7.22E-2)', 'GO:1901360:organic cyclic compound metabolic process (qval7.3E-2)', 'GO:0070268:cornification (qval7.95E-2)', 'GO:0006790:sulfur compound metabolic process (qval8.2E-2)', 'GO:0030033:microvillus assembly (qval8.16E-2)', 'GO:0061099:negative regulation of protein tyrosine kinase activity (qval8.43E-2)', 'GO:0098901:regulation of cardiac muscle cell action potential (qval8.38E-2)', 'GO:0050708:regulation of protein secretion (qval8.58E-2)', 'GO:0045684:positive regulation of epidermis development (qval8.96E-2)', 'GO:0050891:multicellular organismal water homeostasis (qval8.94E-2)', 'GO:0031400:negative regulation of protein modification process (qval9.11E-2)', 'GO:0000904:cell morphogenesis involved in differentiation (qval9.09E-2)']</t>
        </is>
      </c>
      <c r="V2" s="3">
        <f>hyperlink("https://spiral.technion.ac.il/results/MTAwMDA5OQ==/1/GOResultsFUNCTION","link")</f>
        <v/>
      </c>
      <c r="W2" t="inlineStr">
        <is>
          <t>['GO:0050839:cell adhesion molecule binding (qval6.84E-5)', 'GO:0045296:cadherin binding (qval5.56E-5)', 'GO:0005515:protein binding (qval5.32E-5)', 'GO:0086083:cell adhesive protein binding involved in bundle of His cell-Purkinje myocyte communication (qval5.22E-4)', 'GO:0044877:protein-containing complex binding (qval2.92E-3)', 'GO:0016853:isomerase activity (qval3.96E-3)', 'GO:0086080:protein binding involved in heterotypic cell-cell adhesion (qval5.85E-3)', 'GO:0030898:actin-dependent ATPase activity (qval6.51E-3)', 'GO:0004714:transmembrane receptor protein tyrosine kinase activity (qval9.05E-3)', 'GO:0019199:transmembrane receptor protein kinase activity (qval9.64E-3)', 'GO:0042802:identical protein binding (qval1.2E-2)', 'GO:0048037:cofactor binding (qval1.74E-2)', 'GO:0000146:microfilament motor activity (qval2.19E-2)', 'GO:0098631:cell adhesion mediator activity (qval3.95E-2)', 'GO:0098632:cell-cell adhesion mediator activity (qval4.22E-2)', 'GO:0036094:small molecule binding (qval3.96E-2)', 'GO:0005005:transmembrane-ephrin receptor activity (qval4.87E-2)', 'GO:0003824:catalytic activity (qval4.96E-2)', 'GO:0019901:protein kinase binding (qval6.01E-2)', 'GO:0005003:ephrin receptor activity (qval5.93E-2)', 'GO:0019215:intermediate filament binding (qval1.32E-1)', 'GO:0005504:fatty acid binding (qval1.39E-1)', 'GO:0004860:protein kinase inhibitor activity (qval1.49E-1)', 'GO:0019899:enzyme binding (qval1.44E-1)', 'GO:0016860:intramolecular oxidoreductase activity (qval1.72E-1)', 'GO:0051015:actin filament binding (qval1.74E-1)', 'GO:0043168:anion binding (qval1.7E-1)']</t>
        </is>
      </c>
      <c r="X2" s="3">
        <f>hyperlink("https://spiral.technion.ac.il/results/MTAwMDA5OQ==/1/GOResultsCOMPONENT","link")</f>
        <v/>
      </c>
      <c r="Y2" t="inlineStr">
        <is>
          <t>['GO:0070062:extracellular exosome (qval7.96E-18)', 'GO:1903561:extracellular vesicle (qval5.16E-18)', 'GO:0043230:extracellular organelle (qval3.66E-18)', 'GO:0031982:vesicle (qval9.86E-14)', 'GO:0016324:apical plasma membrane (qval2.99E-12)', 'GO:0005911:cell-cell junction (qval8.09E-11)', 'GO:0098590:plasma membrane region (qval1.77E-9)', 'GO:0044421:extracellular region part (qval2E-8)', 'GO:0044444:cytoplasmic part (qval2.33E-8)', 'GO:0030054:cell junction (qval2.75E-8)', 'GO:0070160:tight junction (qval3.67E-8)', 'GO:0044459:plasma membrane part (qval3.59E-8)', 'GO:0016020:membrane (qval1.44E-7)', 'GO:0005923:bicellular tight junction (qval1.2E-6)', 'GO:0016328:lateral plasma membrane (qval1.33E-6)', 'GO:0031528:microvillus membrane (qval4.69E-6)', 'GO:0043226:organelle (qval5.13E-6)', 'GO:0043227:membrane-bounded organelle (qval9.75E-6)', 'GO:0009925:basal plasma membrane (qval1.87E-5)', 'GO:0044425:membrane part (qval1.91E-5)', 'GO:0016327:apicolateral plasma membrane (qval3.36E-5)', 'GO:0098862:cluster of actin-based cell projections (qval3.64E-5)', 'GO:0071944:cell periphery (qval3.68E-5)', 'GO:0044424:intracellular part (qval5.29E-5)', 'GO:0005903:brush border (qval5.91E-5)', 'GO:0031253:cell projection membrane (qval1.3E-4)', 'GO:0016323:basolateral plasma membrane (qval1.48E-4)', 'GO:0030057:desmosome (qval2.4E-4)', 'GO:0005856:cytoskeleton (qval2.36E-3)', 'GO:0044464:cell part (qval2.69E-3)', 'GO:0048471:perinuclear region of cytoplasm (qval3.29E-3)', 'GO:0005737:cytoplasm (qval4.91E-3)', 'GO:0005783:endoplasmic reticulum (qval6.62E-3)', 'GO:0005902:microvillus (qval1.43E-2)', 'GO:0031090:organelle membrane (qval1.72E-2)', 'GO:0044422:organelle part (qval1.76E-2)', 'GO:0043229:intracellular organelle (qval2.32E-2)', 'GO:0044448:cell cortex part (qval2.54E-2)', 'GO:0005726:perichromatin fibrils (qval2.99E-2)', 'GO:1990357:terminal web (qval2.91E-2)', 'GO:0061689:tricellular tight junction (qval2.84E-2)', 'GO:0044446:intracellular organelle part (qval3.38E-2)', 'GO:0009898:cytoplasmic side of plasma membrane (qval3.31E-2)', 'GO:0098858:actin-based cell projection (qval3.89E-2)']</t>
        </is>
      </c>
    </row>
    <row r="3">
      <c r="A3" s="1" t="n">
        <v>2</v>
      </c>
      <c r="B3" t="n">
        <v>18038</v>
      </c>
      <c r="C3" t="n">
        <v>4143</v>
      </c>
      <c r="D3" t="n">
        <v>83</v>
      </c>
      <c r="E3" t="n">
        <v>6806</v>
      </c>
      <c r="F3" t="n">
        <v>625</v>
      </c>
      <c r="G3" t="n">
        <v>3444</v>
      </c>
      <c r="H3" t="n">
        <v>65</v>
      </c>
      <c r="I3" t="n">
        <v>517</v>
      </c>
      <c r="J3" s="2" t="n">
        <v>-3220</v>
      </c>
      <c r="K3" t="n">
        <v>0.297</v>
      </c>
      <c r="L3" t="inlineStr">
        <is>
          <t>A2M,A4GALT,ABCC9,ACTA2,ACTN1,ACTR1A,ADAMTS10,ADAMTS4,ADD1,ADGRA2,ADGRF5,ADGRL2,ADGRL4,AEBP1,AFAP1L1,AGPAT4,AKAP12,AKAP13,AKR1B1,AKT1,AKT3,ALKBH5,AMOTL1,ANGPTL2,ANKRD11,ANXA1,ANXA5,ANXA6,AP2M1,APOL2,ARHGAP1,ARHGAP23,ARHGAP29,ARHGEF10,ARHGEF17,ARHGEF25,ARID5B,ARL10,ARL2BP,ARMCX1,ATP6V1B2,ATP8B2,AXL,B4GALT1,BACE1,BCAR1,BCL6,BCL6B,BEX3,BEX4,BHLHE41,BLVRA,BMERB1,BMP1,BNC2,BRSK1,BST2,BTBD19,C11orf96,C12orf57,C14orf132,C1R,C1S,C1orf198,C1orf54,C2orf74,C3orf80,C4orf3,CALCRL,CALD1,CALHM2,CALU,CAMTA2,CAPN2,CAPZB,CAV1,CAV2,CAVIN1,CAVIN3,CBLB,CBX6,CCDC80,CCDC88A,CCL11,CCN1,CCNL2,CD109,CD200,CD34,CD4,CD63,CD93,CD99,CDH5,CDK14,CEBPD,CHD3,CHFR,CHST1,CHST11,CHSY1,CIC,CLCN7,CLIC4,CLMP,CNN3,CNRIP1,COL15A1,COL16A1,COL18A1,COL4A1,COL4A2,COL6A1,COL6A2,COL6A3,COPZ2,COTL1,CPQ,CRIP2,CRISPLD2,CSF1,CSF1R,CTSF,CTSL,CYB5R3,CYBRD1,CYP7B1,CYYR1,DACT3,DAPK1,DBN1,DCHS1,DCTN1,DDR2,DEGS1,DENND5A,DIXDC1,DLC1,DLG4,DOCK4,DPYD,DPYSL2,DPYSL3,DTX3,DYSF,DZIP1,DZIP1L,ECE1,ECSCR,EFEMP2,EGFL7,EHD2,EID1,ELK3,ELMO1,ELN,EMILIN1,EMILIN2,EMP3,ENG,ENTPD1,ERCC1,ERG,ESAM,ETS1,EVA1B,EVC,EVL,FADS2,FAM110B,FAM114A1,FAM126A,FAM20C,FAM219A,FAP,FBLIM1,FBLN5,FBN1,FBXL5,FBXO32,FBXW5,FCHSD2,FERMT2,FEZ1,FGD5,FGF7,FGFR1,FHL3,FKBP5,FLCN,FLI1,FLII,FLRT2,FMOD,FNBP1,FOXO1,FRMD4A,FRMD6,FRY,FSCN1,FSTL1,FSTL3,FZD4,GAA,GABARAP,GABBR1,GAS1,GAS6,GAS7,GASK1B,GDI1,GFPT2,GGT5,GINM1,GJA1,GLI3,GLIPR1,GLIPR2,GLUL,GNAI2,GNAQ,GNB1,GNB4,GNG11,GNS,GPR137B,GPR4,GRASP,GRK5,GUCY1A1,GUCY1B1,GYPC,H1FX,HAPLN3,HDAC7,HDGFL3,HEG1,HES4,HIC1,HIF1A,HIPK2,HK1,HOMER3,HOXB2,HSPB2,HSPG2,HTRA1,ICMT,ID3,IDS,IFFO1,IFI16,IFI27L2,IFI6,IGFBP4,IGFBP5,IGFBP6,IGFBP7,IL18BP,IL1R1,INAFM1,INPP5B,IRF2BPL,ITGA1,ITGA4,ITGAV,ITGB3,ITPRIP,ITPRIPL2,JAG1,JAK1,JCAD,KAT2B,KATNAL1,KCNJ8,KCTD12,KCTD15,KCTD7,KDR,KIF1B,KIFC3,KIRREL1,KLC1,KLF2,KLF6,KLF7,KLF9,KLHL5,LAMA4,LAMB1,LAMB2,LAMC1,LAPTM5,LDOC1,LGALS1,LGMN,LHFPL2,LHFPL6,LIMA1,LIX1L,LMCD1,LMNA,LMO4,LRPAP1,LTBP3,LXN,LY96,MACF1,MAF,MAFB,MAGEH1,MAN1A1,MAP1A,MAP3K12,MAP3K3,MAP4,MAP4K4,MAP7D1,MAPK11,MARCKS,MARVELD1,MBTPS1,MCAM,MCC,MCRIP1,MDFIC,MEF2A,MEF2D,MEIS1,MFGE8,MFSD1,MOB3A,MPDZ,MRAS,MRC2,MRGPRF,MRTFA,MSN,MTCH1,MXD4,MXRA7,MXRA8,MYH9,MYL6,MYO5A,MYO9B,MYOF,NAV1,NBL1,NCKAP5L,NDST1,NEK6,NFATC1,NFATC4,NFIC,NHSL2,NID1,NID2,NLGN2,NLRP1,NNMT,NOTCH2,NOTCH3,NPR2,NR3C1,NRP1,NRP2,NRSN2,NT5E,NUCB1,NUMBL,NXN,OAZ2,ODF3B,OGFRL1,OLFML2B,OSBPL8,OSMR,P3H3,PACS1,PAFAH1B1,PALM2-AKAP2,PAM,PARVA,PBX3,PCNX1,PDGFRB,PDLIM2,PDLIM3,PDLIM4,PDLIM7,PDPR,PDZRN3,PEA15,PEAK1,PECAM1,PER1,PFN1,PGF,PHC2,PHF2,PHLDA3,PHLDB1,PHLDB2,PHTF2,PICALM,PINK1,PKD2,PKIG,PLAT,PLD3,PLEKHM2,PLEKHO1,PLEKHO2,PLPP1,PLPP3,PLPPR2,PLSCR3,PLVAP,PLXDC2,PLXND1,PMP22,PODXL,PPFIBP1,PPM1F,PPM1M,PPP1R18,PPP4R1,PRAF2,PREX2,PRICKLE2,PRKACA,PRMT2,PSAP,PTGIR,PTPA,PTPN14,PTPRM,PTPRS,PTTG1IP,QKI,RAB12,RAB13,RAB31,RAB34,RAB3IL1,RABAC1,RAI14,RAPGEF1,RASL12,RASSF2,RASSF8,RBFOX2,RBMS3,RCSD1,REEP5,RELL1,RERG,RFTN1,RGMA,RGS10,RGS2,RGS5,RHOC,RHOJ,RHOQ,RILPL1,RIPOR1,RNF144A,RNF152,RRAS,RSRP1,RSU1,RUSC2,S100A13,S100PBP,SACS,SAMD4A,SCARB2,SCN1B,SCPEP1,SDC2,SDF4,SEC14L1,SEC24D,SEC31A,SELENON,SEMA6B,SEPTIN4,SEPTIN5,SERPINE1,SERPING1,SFMBT2,SGCB,SGCE,SGK1,SH2B3,SH3BP5,SH3GLB1,SH3PXD2A,SH3PXD2B,SHANK3,SHC1,SIPA1,SIRPA,SLC12A4,SLC15A3,SLC38A2,SLC39A13,SLFN11,SLFN5,SLIT2,SMAD4,SMARCA1,SMARCD3,SNTB2,SOAT1,SOGA1,SORBS3,SORCS2,SPART,SPHK1,SPOCK1,SPSB1,SSC5D,SSH1,ST5,ST6GALNAC6,STAB1,STAT2,STOM,STON1,STX2,SUSD6,SWAP70,SYNC,SYNPO,SYT11,SZRD1,TAX1BP3,TCF25,TCF4,TDRP,TFE3,TGFB1,TGFB1I1,TGFB3,THBD,THBS3,THEMIS2,TIE1,TIMP1,TIMP2,TLN1,TMEM109,TMEM204,TMEM263,TMEM45A,TMEM47,TMEM50A,TNFAIP2,TNFRSF1A,TNIP2,TNKS1BP1,TNS2,TP53,TPP1,TPST1,TRAPPC3,TRIB2,TRIM22,TRIM8,TRPS1,TRPV2,TSC22D3,TSHZ2,TSPAN11,TSPAN4,TTC28,TTC7B,TUBB6,TUBG2,TUSC1,TUSC3,TWSG1,TYMP,UBE2E2,UBTD1,UGCG,UROD,VAMP5,VASH1,VASN,VAT1,VCAM1,VCL,VEGFC,VIM,VSTM4,VWF,WASF2,WBP1L,WDR81,WIPF1,WNK1,WSB1,WTIP,WWTR1,YPEL3,ZBTB17,ZBTB4,ZBTB47,ZEB1,ZEB2,ZFYVE1,ZNF358,ZNF362,ZNF385A,ZNF428,ZNF532,ZNF568,ZNF83,ZNRF1,ZSWIM8,ZYX</t>
        </is>
      </c>
      <c r="M3" t="inlineStr">
        <is>
          <t>[(1, 0), (1, 5), (1, 10), (1, 11), (1, 15), (1, 17), (1, 18), (1, 19), (1, 21), (1, 23), (1, 24), (1, 28), (1, 31), (1, 33), (1, 34), (1, 37), (1, 38), (1, 43), (1, 44), (1, 46), (1, 54), (1, 56), (1, 57), (1, 58), (1, 61), (1, 65), (1, 67), (1, 69), (1, 72), (1, 73), (1, 74), (1, 75), (1, 76), (2, 31), (3, 0), (3, 5), (3, 6), (3, 10), (3, 11), (3, 15), (3, 17), (3, 18), (3, 19), (3, 21), (3, 23), (3, 24), (3, 25), (3, 28), (3, 31), (3, 33), (3, 34), (3, 37), (3, 38), (3, 39), (3, 43), (3, 44), (3, 46), (3, 54), (3, 56), (3, 57), (3, 58), (3, 61), (3, 64), (3, 65), (3, 66), (3, 67), (3, 69), (3, 72), (3, 73), (3, 74), (3, 75), (3, 76), (3, 81), (4, 0), (4, 5), (4, 10), (4, 11), (4, 15), (4, 17), (4, 18), (4, 19), (4, 21), (4, 23), (4, 24), (4, 28), (4, 31), (4, 33), (4, 34), (4, 37), (4, 38), (4, 44), (4, 46), (4, 54), (4, 56), (4, 57), (4, 58), (4, 61), (4, 67), (4, 69), (4, 72), (4, 73), (4, 74), (4, 75), (4, 76), (7, 0), (7, 5), (7, 10), (7, 11), (7, 15), (7, 17), (7, 18), (7, 19), (7, 21), (7, 23), (7, 24), (7, 28), (7, 31), (7, 33), (7, 34), (7, 37), (7, 38), (7, 43), (7, 44), (7, 46), (7, 54), (7, 56), (7, 57), (7, 58), (7, 61), (7, 65), (7, 67), (7, 69), (7, 72), (7, 73), (7, 74), (7, 75), (7, 76), (8, 0), (8, 5), (8, 10), (8, 11), (8, 15), (8, 17), (8, 18), (8, 19), (8, 21), (8, 23), (8, 24), (8, 28), (8, 31), (8, 33), (8, 34), (8, 37), (8, 38), (8, 44), (8, 46), (8, 54), (8, 56), (8, 57), (8, 58), (8, 61), (8, 65), (8, 67), (8, 69), (8, 72), (8, 73), (8, 74), (8, 75), (8, 76), (9, 0), (9, 5), (9, 11), (9, 15), (9, 17), (9, 23), (9, 31), (9, 33), (9, 34), (9, 37), (9, 44), (9, 46), (9, 54), (9, 58), (9, 67), (9, 73), (9, 75), (9, 76), (13, 0), (13, 5), (13, 6), (13, 10), (13, 11), (13, 12), (13, 15), (13, 17), (13, 18), (13, 19), (13, 21), (13, 23), (13, 24), (13, 25), (13, 28), (13, 31), (13, 33), (13, 34), (13, 37), (13, 38), (13, 43), (13, 44), (13, 46), (13, 54), (13, 56), (13, 57), (13, 58), (13, 61), (13, 64), (13, 65), (13, 67), (13, 69), (13, 72), (13, 73), (13, 74), (13, 75), (13, 76), (13, 81), (16, 0), (16, 5), (16, 10), (16, 11), (16, 15), (16, 17), (16, 18), (16, 19), (16, 21), (16, 23), (16, 24), (16, 31), (16, 33), (16, 34), (16, 37), (16, 38), (16, 44), (16, 46), (16, 54), (16, 56), (16, 58), (16, 61), (16, 67), (16, 72), (16, 73), (16, 75), (16, 76), (29, 0), (29, 5), (29, 10), (29, 11), (29, 15), (29, 17), (29, 18), (29, 19), (29, 21), (29, 23), (29, 24), (29, 28), (29, 31), (29, 33), (29, 34), (29, 37), (29, 38), (29, 44), (29, 46), (29, 54), (29, 56), (29, 57), (29, 58), (29, 61), (29, 67), (29, 69), (29, 72), (29, 73), (29, 74), (29, 75), (29, 76), (35, 0), (35, 5), (35, 11), (35, 15), (35, 17), (35, 19), (35, 23), (35, 31), (35, 34), (35, 37), (35, 44), (35, 46), (35, 58), (35, 67), (35, 73), (35, 75), (35, 76), (40, 0), (40, 5), (40, 10), (40, 11), (40, 15), (40, 17), (40, 18), (40, 19), (40, 21), (40, 23), (40, 24), (40, 28), (40, 31), (40, 33), (40, 34), (40, 37), (40, 38), (40, 43), (40, 44), (40, 46), (40, 54), (40, 56), (40, 57), (40, 58), (40, 61), (40, 65), (40, 67), (40, 69), (40, 72), (40, 73), (40, 74), (40, 75), (40, 76), (41, 0), (41, 23), (41, 31), (45, 0), (45, 5), (45, 10), (45, 11), (45, 15), (45, 17), (45, 19), (45, 21), (45, 23), (45, 24), (45, 31), (45, 33), (45, 34), (45, 37), (45, 38), (45, 44), (45, 46), (45, 54), (45, 56), (45, 58), (45, 61), (45, 67), (45, 69), (45, 72), (45, 73), (45, 75), (45, 76), (48, 0), (48, 5), (48, 10), (48, 11), (48, 15), (48, 17), (48, 18), (48, 19), (48, 21), (48, 23), (48, 24), (48, 28), (48, 31), (48, 33), (48, 34), (48, 37), (48, 38), (48, 44), (48, 46), (48, 54), (48, 56), (48, 57), (48, 58), (48, 61), (48, 65), (48, 67), (48, 69), (48, 72), (48, 73), (48, 74), (48, 75), (48, 76), (49, 0), (49, 5), (49, 10), (49, 11), (49, 15), (49, 17), (49, 18), (49, 19), (49, 21), (49, 23), (49, 24), (49, 28), (49, 31), (49, 33), (49, 34), (49, 37), (49, 38), (49, 44), (49, 46), (49, 54), (49, 56), (49, 57), (49, 58), (49, 61), (49, 65), (49, 67), (49, 69), (49, 72), (49, 73), (49, 74), (49, 75), (49, 76), (50, 31), (51, 23), (51, 31), (53, 0), (53, 15), (53, 31), (55, 0), (55, 5), (55, 11), (55, 15), (55, 23), (55, 31), (55, 46), (55, 58), (55, 75), (55, 76), (60, 31), (71, 31), (78, 0), (78, 5), (78, 10), (78, 11), (78, 15), (78, 17), (78, 18), (78, 19), (78, 21), (78, 23), (78, 24), (78, 28), (78, 31), (78, 33), (78, 34), (78, 37), (78, 38), (78, 44), (78, 46), (78, 54), (78, 56), (78, 58), (78, 61), (78, 67), (78, 69), (78, 72), (78, 73), (78, 74), (78, 75), (78, 76), (79, 0), (79, 5), (79, 11), (79, 15), (79, 23), (79, 31), (79, 46), (79, 73), (79, 75), (79, 76), (80, 0), (80, 5), (80, 10), (80, 11), (80, 15), (80, 17), (80, 18), (80, 19), (80, 21), (80, 23), (80, 24), (80, 28), (80, 31), (80, 33), (80, 34), (80, 37), (80, 38), (80, 44), (80, 46), (80, 54), (80, 56), (80, 57), (80, 58), (80, 61), (80, 65), (80, 67), (80, 69), (80, 72), (80, 73), (80, 74), (80, 75), (80, 76)]</t>
        </is>
      </c>
      <c r="N3" t="n">
        <v>1045</v>
      </c>
      <c r="O3" t="n">
        <v>0.5</v>
      </c>
      <c r="P3" t="n">
        <v>0.9</v>
      </c>
      <c r="Q3" t="n">
        <v>3</v>
      </c>
      <c r="R3" t="n">
        <v>10000</v>
      </c>
      <c r="S3" t="inlineStr">
        <is>
          <t>15/03/2024, 21:21:24</t>
        </is>
      </c>
      <c r="T3" s="3">
        <f>hyperlink("https://spiral.technion.ac.il/results/MTAwMDA5OQ==/2/GOResultsPROCESS","link")</f>
        <v/>
      </c>
      <c r="U3" t="inlineStr">
        <is>
          <t>['GO:0032502:developmental process (qval1.84E-20)', 'GO:0009653:anatomical structure morphogenesis (qval2.68E-18)', 'GO:0030334:regulation of cell migration (qval1.16E-16)', 'GO:0050793:regulation of developmental process (qval1.1E-16)', 'GO:0048646:anatomical structure formation involved in morphogenesis (qval1.56E-16)', 'GO:0001525:angiogenesis (qval6.8E-16)', 'GO:2000145:regulation of cell motility (qval9.72E-16)', 'GO:0051270:regulation of cellular component movement (qval1.2E-15)', 'GO:0040012:regulation of locomotion (qval2.64E-15)', 'GO:0030198:extracellular matrix organization (qval2.47E-15)', 'GO:0048856:anatomical structure development (qval2.39E-15)', 'GO:0043062:extracellular structure organization (qval6.85E-15)', 'GO:0051239:regulation of multicellular organismal process (qval4.22E-14)', 'GO:0007155:cell adhesion (qval4.46E-14)', 'GO:0022610:biological adhesion (qval6.29E-14)', 'GO:0048583:regulation of response to stimulus (qval2.08E-13)', 'GO:0048869:cellular developmental process (qval5.39E-13)', 'GO:0032879:regulation of localization (qval4.06E-12)', 'GO:0048519:negative regulation of biological process (qval8E-12)', 'GO:0051272:positive regulation of cellular component movement (qval9.44E-12)', 'GO:0048523:negative regulation of cellular process (qval9.12E-12)', 'GO:0009966:regulation of signal transduction (qval1.01E-11)', 'GO:0040017:positive regulation of locomotion (qval2.41E-11)', 'GO:0030335:positive regulation of cell migration (qval2.42E-11)', 'GO:0032989:cellular component morphogenesis (qval2.71E-11)', 'GO:2000147:positive regulation of cell motility (qval2.77E-11)', 'GO:0051128:regulation of cellular component organization (qval4.83E-11)', 'GO:0023051:regulation of signaling (qval5.06E-11)', 'GO:2000026:regulation of multicellular organismal development (qval5.87E-11)', 'GO:0010646:regulation of cell communication (qval5.97E-11)', 'GO:0022603:regulation of anatomical structure morphogenesis (qval1.01E-10)', 'GO:0045595:regulation of cell differentiation (qval3.86E-10)', 'GO:0006928:movement of cell or subcellular component (qval4.27E-10)', 'GO:0016477:cell migration (qval4.3E-10)', 'GO:0007165:signal transduction (qval4.74E-10)', 'GO:0051241:negative regulation of multicellular organismal process (qval6.12E-10)', 'GO:0007166:cell surface receptor signaling pathway (qval7.73E-10)', 'GO:0040011:locomotion (qval1.16E-9)', 'GO:0030029:actin filament-based process (qval2.34E-9)', 'GO:0051093:negative regulation of developmental process (qval2.65E-9)', 'GO:0016043:cellular component organization (qval2.69E-9)', 'GO:0050789:regulation of biological process (qval3.06E-9)', 'GO:0071840:cellular component organization or biogenesis (qval3.22E-9)', 'GO:0031589:cell-substrate adhesion (qval3.18E-9)', 'GO:0042127:regulation of cell proliferation (qval3.6E-9)', 'GO:0030036:actin cytoskeleton organization (qval3.6E-9)', 'GO:0048518:positive regulation of biological process (qval4.88E-9)', 'GO:0050794:regulation of cellular process (qval5.73E-9)', 'GO:0048870:cell motility (qval8.34E-9)', 'GO:0032501:multicellular organismal process (qval1.07E-8)', 'GO:0010632:regulation of epithelial cell migration (qval1.48E-8)', 'GO:0048522:positive regulation of cellular process (qval2.2E-8)', 'GO:0065007:biological regulation (qval2.92E-8)', 'GO:0048585:negative regulation of response to stimulus (qval3.19E-8)', 'GO:0010634:positive regulation of epithelial cell migration (qval4.57E-8)', 'GO:0032956:regulation of actin cytoskeleton organization (qval4.75E-8)', 'GO:0032970:regulation of actin filament-based process (qval6.35E-8)', 'GO:0007167:enzyme linked receptor protein signaling pathway (qval1.2E-7)', 'GO:0042221:response to chemical (qval3.39E-7)', 'GO:0010595:positive regulation of endothelial cell migration (qval4.23E-7)', 'GO:0000902:cell morphogenesis (qval5.33E-7)', 'GO:0048589:developmental growth (qval5.41E-7)', 'GO:0048513:animal organ development (qval6.16E-7)', 'GO:0007010:cytoskeleton organization (qval6.71E-7)', 'GO:0070887:cellular response to chemical stimulus (qval6.97E-7)', 'GO:0040007:growth (qval8.05E-7)', 'GO:0044087:regulation of cellular component biogenesis (qval9.3E-7)', 'GO:1902903:regulation of supramolecular fiber organization (qval9.24E-7)', 'GO:0090287:regulation of cellular response to growth factor stimulus (qval9.9E-7)', 'GO:0051094:positive regulation of developmental process (qval9.94E-7)', 'GO:0051493:regulation of cytoskeleton organization (qval1.08E-6)', 'GO:0045765:regulation of angiogenesis (qval1.15E-6)', 'GO:1901342:regulation of vasculature development (qval1.53E-6)', 'GO:0071310:cellular response to organic substance (qval1.61E-6)', 'GO:0010594:regulation of endothelial cell migration (qval1.86E-6)', 'GO:0003013:circulatory system process (qval1.97E-6)', 'GO:0043536:positive regulation of blood vessel endothelial cell migration (qval2.04E-6)', 'GO:0001936:regulation of endothelial cell proliferation (qval2.12E-6)', 'GO:1902531:regulation of intracellular signal transduction (qval2.22E-6)', 'GO:1902533:positive regulation of intracellular signal transduction (qval2.67E-6)', 'GO:0009967:positive regulation of signal transduction (qval3.47E-6)', 'GO:0009887:animal organ morphogenesis (qval3.63E-6)', 'GO:1903053:regulation of extracellular matrix organization (qval3.76E-6)', 'GO:0048584:positive regulation of response to stimulus (qval4.29E-6)', 'GO:0030154:cell differentiation (qval4.26E-6)', 'GO:0002576:platelet degranulation (qval6.05E-6)', 'GO:0010033:response to organic substance (qval6.03E-6)', 'GO:0010648:negative regulation of cell communication (qval6.11E-6)', 'GO:0023057:negative regulation of signaling (qval6.71E-6)', 'GO:0051129:negative regulation of cellular component organization (qval1.06E-5)', 'GO:0035556:intracellular signal transduction (qval1.15E-5)', 'GO:0010810:regulation of cell-substrate adhesion (qval1.18E-5)', 'GO:0051240:positive regulation of multicellular organismal process (qval1.24E-5)', 'GO:0009968:negative regulation of signal transduction (qval1.24E-5)', 'GO:0000904:cell morphogenesis involved in differentiation (qval1.29E-5)', 'GO:1901700:response to oxygen-containing compound (qval1.43E-5)', 'GO:0001932:regulation of protein phosphorylation (qval1.44E-5)', 'GO:0007169:transmembrane receptor protein tyrosine kinase signaling pathway (qval1.55E-5)', 'GO:0030155:regulation of cell adhesion (qval1.7E-5)', 'GO:0110053:regulation of actin filament organization (qval1.91E-5)', 'GO:0043408:regulation of MAPK cascade (qval2.32E-5)', 'GO:0001952:regulation of cell-matrix adhesion (qval2.73E-5)', 'GO:0050678:regulation of epithelial cell proliferation (qval3.08E-5)', 'GO:0045766:positive regulation of angiogenesis (qval3.25E-5)', 'GO:0007507:heart development (qval3.54E-5)', 'GO:1901888:regulation of cell junction assembly (qval3.63E-5)', 'GO:0032231:regulation of actin filament bundle assembly (qval3.6E-5)', 'GO:0001938:positive regulation of endothelial cell proliferation (qval3.91E-5)', 'GO:0007160:cell-matrix adhesion (qval4.09E-5)', 'GO:0050679:positive regulation of epithelial cell proliferation (qval4.23E-5)', 'GO:0060284:regulation of cell development (qval4.39E-5)', 'GO:1901701:cellular response to oxygen-containing compound (qval4.48E-5)', 'GO:0060055:angiogenesis involved in wound healing (qval4.7E-5)', 'GO:0008284:positive regulation of cell proliferation (qval4.85E-5)', 'GO:0120039:plasma membrane bounded cell projection morphogenesis (qval4.86E-5)', 'GO:0050790:regulation of catalytic activity (qval4.93E-5)', 'GO:0034446:substrate adhesion-dependent cell spreading (qval5.16E-5)', 'GO:1904018:positive regulation of vasculature development (qval5.3E-5)', 'GO:0042325:regulation of phosphorylation (qval5.45E-5)', 'GO:0023056:positive regulation of signaling (qval5.57E-5)', 'GO:0051271:negative regulation of cellular component movement (qval5.57E-5)', 'GO:0030336:negative regulation of cell migration (qval5.74E-5)', 'GO:0032101:regulation of response to external stimulus (qval6.19E-5)', 'GO:0048858:cell projection morphogenesis (qval6.42E-5)', 'GO:0045596:negative regulation of cell differentiation (qval6.6E-5)', 'GO:0032990:cell part morphogenesis (qval6.78E-5)', 'GO:0110020:regulation of actomyosin structure organization (qval7.18E-5)', 'GO:0042327:positive regulation of phosphorylation (qval7.7E-5)', 'GO:0010647:positive regulation of cell communication (qval7.69E-5)', 'GO:0065009:regulation of molecular function (qval8.47E-5)', 'GO:0045937:positive regulation of phosphate metabolic process (qval8.67E-5)', 'GO:0010562:positive regulation of phosphorus metabolic process (qval8.61E-5)', 'GO:0034330:cell junction organization (qval9.99E-5)', 'GO:0048771:tissue remodeling (qval1.07E-4)', 'GO:0001934:positive regulation of protein phosphorylation (qval1.08E-4)', 'GO:0045597:positive regulation of cell differentiation (qval1.1E-4)', 'GO:1903391:regulation of adherens junction organization (qval1.24E-4)', 'GO:0040013:negative regulation of locomotion (qval1.31E-4)', 'GO:0032233:positive regulation of actin filament bundle assembly (qval1.42E-4)', 'GO:2000146:negative regulation of cell motility (qval1.6E-4)', 'GO:0043535:regulation of blood vessel endothelial cell migration (qval1.78E-4)', 'GO:0051174:regulation of phosphorus metabolic process (qval1.91E-4)', 'GO:0019220:regulation of phosphate metabolic process (qval1.89E-4)', 'GO:0090109:regulation of cell-substrate junction assembly (qval1.97E-4)', 'GO:0051893:regulation of focal adhesion assembly (qval1.95E-4)', 'GO:0051056:regulation of small GTPase mediated signal transduction (qval1.97E-4)', 'GO:0008285:negative regulation of cell proliferation (qval2.08E-4)', 'GO:0016192:vesicle-mediated transport (qval2.08E-4)', 'GO:0071711:basement membrane organization (qval2.21E-4)', 'GO:0033043:regulation of organelle organization (qval2.22E-4)', 'GO:0010035:response to inorganic substance (qval2.47E-4)', 'GO:0051247:positive regulation of protein metabolic process (qval2.47E-4)', 'GO:0051246:regulation of protein metabolic process (qval2.51E-4)', 'GO:0030030:cell projection organization (qval3.08E-4)', 'GO:0048010:vascular endothelial growth factor receptor signaling pathway (qval3.06E-4)', 'GO:0097435:supramolecular fiber organization (qval3.09E-4)', 'GO:0048812:neuron projection morphogenesis (qval3.11E-4)', 'GO:0017015:regulation of transforming growth factor beta receptor signaling pathway (qval3.31E-4)', 'GO:0090050:positive regulation of cell migration involved in sprouting angiogenesis (qval3.44E-4)', 'GO:0008360:regulation of cell shape (qval3.44E-4)', 'GO:0009888:tissue development (qval3.48E-4)', 'GO:0022604:regulation of cell morphogenesis (qval4.09E-4)', 'GO:0034097:response to cytokine (qval4.16E-4)', 'GO:1903844:regulation of cellular response to transforming growth factor beta stimulus (qval4.48E-4)', 'GO:0032268:regulation of cellular protein metabolic process (qval4.77E-4)', 'GO:0031399:regulation of protein modification process (qval5.13E-4)', 'GO:0090101:negative regulation of transmembrane receptor protein serine/threonine kinase signaling pathway (qval6.1E-4)', 'GO:0043687:post-translational protein modification (qval6.08E-4)', 'GO:0032270:positive regulation of cellular protein metabolic process (qval6.13E-4)', 'GO:0051492:regulation of stress fiber assembly (qval6.15E-4)', 'GO:0030097:hemopoiesis (qval6.11E-4)', 'GO:0048754:branching morphogenesis of an epithelial tube (qval6.31E-4)', 'GO:0051130:positive regulation of cellular component organization (qval6.39E-4)', 'GO:1903055:positive regulation of extracellular matrix organization (qval6.5E-4)', 'GO:0050767:regulation of neurogenesis (qval7.01E-4)', 'GO:0048729:tissue morphogenesis (qval7.59E-4)', 'GO:0008015:blood circulation (qval8.02E-4)', 'GO:0090092:regulation of transmembrane receptor protein serine/threonine kinase signaling pathway (qval8.63E-4)', 'GO:0043009:chordate embryonic development (qval8.72E-4)', 'GO:0065008:regulation of biological quality (qval8.83E-4)', 'GO:0043410:positive regulation of MAPK cascade (qval9.02E-4)', 'GO:0090066:regulation of anatomical structure size (qval9.78E-4)', 'GO:0031401:positive regulation of protein modification process (qval1.01E-3)', 'GO:0045216:cell-cell junction organization (qval1.09E-3)', 'GO:0045185:maintenance of protein location (qval1.09E-3)', 'GO:0010717:regulation of epithelial to mesenchymal transition (qval1.08E-3)', 'GO:0010941:regulation of cell death (qval1.18E-3)', 'GO:0002009:morphogenesis of an epithelium (qval1.18E-3)', 'GO:0051017:actin filament bundle assembly (qval1.18E-3)', 'GO:0061572:actin filament bundle organization (qval1.18E-3)', 'GO:0061138:morphogenesis of a branching epithelium (qval1.21E-3)', 'GO:0007265:Ras protein signal transduction (qval1.63E-3)', 'GO:0051960:regulation of nervous system development (qval1.65E-3)', 'GO:0030512:negative regulation of transforming growth factor beta receptor signaling pathway (qval1.67E-3)', 'GO:0001778:plasma membrane repair (qval1.69E-3)', 'GO:0061299:retina vasculature morphogenesis in camera-type eye (qval1.68E-3)', 'GO:0002685:regulation of leukocyte migration (qval1.81E-3)', 'GO:0007264:small GTPase mediated signal transduction (qval1.99E-3)', 'GO:0001701:in utero embryonic development (qval2.02E-3)', 'GO:0001763:morphogenesis of a branching structure (qval2.04E-3)', 'GO:0050921:positive regulation of chemotaxis (qval2.23E-3)', 'GO:1901653:cellular response to peptide (qval2.3E-3)', 'GO:1903845:negative regulation of cellular response to transforming growth factor beta stimulus (qval2.34E-3)', 'GO:0007009:plasma membrane organization (qval2.33E-3)', 'GO:0061061:muscle structure development (qval2.35E-3)', 'GO:0090288:negative regulation of cellular response to growth factor stimulus (qval2.37E-3)', 'GO:0006949:syncytium formation (qval2.44E-3)', 'GO:0051336:regulation of hydrolase activity (qval2.47E-3)', 'GO:0045785:positive regulation of cell adhesion (qval2.47E-3)', 'GO:0030278:regulation of ossification (qval2.47E-3)', 'GO:0051716:cellular response to stimulus (qval2.48E-3)', 'GO:0009987:cellular process (qval2.48E-3)', 'GO:0010718:positive regulation of epithelial to mesenchymal transition (qval2.49E-3)', 'GO:0071417:cellular response to organonitrogen compound (qval2.53E-3)', 'GO:0022617:extracellular matrix disassembly (qval2.77E-3)', 'GO:0032940:secretion by cell (qval2.98E-3)', 'GO:0009792:embryo development ending in birth or egg hatching (qval2.98E-3)', 'GO:0035924:cellular response to vascular endothelial growth factor stimulus (qval2.99E-3)', 'GO:0007275:multicellular organism development (qval3.01E-3)', 'GO:0044089:positive regulation of cellular component biogenesis (qval3.08E-3)', 'GO:0001667:ameboidal-type cell migration (qval3.08E-3)', 'GO:0034329:cell junction assembly (qval3.14E-3)', 'GO:0006954:inflammatory response (qval3.21E-3)', 'GO:0010604:positive regulation of macromolecule metabolic process (qval3.21E-3)', 'GO:0042493:response to drug (qval3.19E-3)', 'GO:0071495:cellular response to endogenous stimulus (qval3.25E-3)', 'GO:0043549:regulation of kinase activity (qval3.25E-3)', 'GO:0007229:integrin-mediated signaling pathway (qval3.38E-3)', 'GO:0003158:endothelium development (qval3.38E-3)', 'GO:0032880:regulation of protein localization (qval3.48E-3)', 'GO:0043542:endothelial cell migration (qval3.47E-3)', 'GO:0001570:vasculogenesis (qval3.46E-3)', 'GO:0045859:regulation of protein kinase activity (qval3.47E-3)', 'GO:0071345:cellular response to cytokine stimulus (qval3.52E-3)', 'GO:0034405:response to fluid shear stress (qval3.55E-3)', 'GO:0007162:negative regulation of cell adhesion (qval3.73E-3)', 'GO:0043085:positive regulation of catalytic activity (qval3.89E-3)', 'GO:0032535:regulation of cellular component size (qval3.93E-3)', 'GO:0045664:regulation of neuron differentiation (qval4.02E-3)', 'GO:0045926:negative regulation of growth (qval4.28E-3)', 'GO:0051496:positive regulation of stress fiber assembly (qval4.33E-3)', 'GO:1903672:positive regulation of sprouting angiogenesis (qval4.31E-3)', 'GO:0003180:aortic valve morphogenesis (qval4.34E-3)', 'GO:0048534:hematopoietic or lymphoid organ development (qval4.48E-3)', 'GO:0120035:regulation of plasma membrane bounded cell projection organization (qval4.61E-3)', 'GO:0046903:secretion (qval5.03E-3)', 'GO:1901699:cellular response to nitrogen compound (qval5.19E-3)', 'GO:0051173:positive regulation of nitrogen compound metabolic process (qval5.19E-3)', 'GO:0035855:megakaryocyte development (qval5.24E-3)', 'GO:1903393:positive regulation of adherens junction organization (qval5.28E-3)', 'GO:0002376:immune system process (qval5.32E-3)', 'GO:0038084:vascular endothelial growth factor signaling pathway (qval5.46E-3)', 'GO:0085029:extracellular matrix assembly (qval5.44E-3)', 'GO:0014812:muscle cell migration (qval5.42E-3)', 'GO:0014743:regulation of muscle hypertrophy (qval5.59E-3)', 'GO:0001954:positive regulation of cell-matrix adhesion (qval5.57E-3)', 'GO:0050896:response to stimulus (qval5.68E-3)', 'GO:0031344:regulation of cell projection organization (qval5.79E-3)', 'GO:0006996:organelle organization (qval6.2E-3)', 'GO:0035239:tube morphogenesis (qval6.28E-3)', 'GO:0003008:system process (qval6.4E-3)', 'GO:0031325:positive regulation of cellular metabolic process (qval6.65E-3)', 'GO:0051235:maintenance of location (qval6.86E-3)', 'GO:0035023:regulation of Rho protein signal transduction (qval6.84E-3)', 'GO:0010631:epithelial cell migration (qval6.81E-3)', 'GO:0048468:cell development (qval6.9E-3)', 'GO:0051051:negative regulation of transport (qval7.08E-3)', 'GO:0010715:regulation of extracellular matrix disassembly (qval7.1E-3)', 'GO:0009790:embryo development (qval7.23E-3)', 'GO:0002064:epithelial cell development (qval7.36E-3)', 'GO:0045667:regulation of osteoblast differentiation (qval7.33E-3)', 'GO:0032102:negative regulation of response to external stimulus (qval7.38E-3)', 'GO:0006897:endocytosis (qval7.47E-3)', 'GO:1902904:negative regulation of supramolecular fiber organization (qval7.74E-3)', 'GO:0060411:cardiac septum morphogenesis (qval8.07E-3)', 'GO:1901652:response to peptide (qval8.26E-3)', 'GO:0051494:negative regulation of cytoskeleton organization (qval8.29E-3)', 'GO:0051894:positive regulation of focal adhesion assembly (qval8.41E-3)', 'GO:0034113:heterotypic cell-cell adhesion (qval8.83E-3)', 'GO:0001933:negative regulation of protein phosphorylation (qval8.81E-3)', 'GO:0045599:negative regulation of fat cell differentiation (qval8.91E-3)', 'GO:0003179:heart valve morphogenesis (qval8.88E-3)', 'GO:0010812:negative regulation of cell-substrate adhesion (qval9.02E-3)', 'GO:0002682:regulation of immune system process (qval9.13E-3)', 'GO:0014909:smooth muscle cell migration (qval9.25E-3)', 'GO:0007411:axon guidance (qval9.38E-3)', 'GO:0003018:vascular process in circulatory system (qval9.37E-3)', 'GO:1902905:positive regulation of supramolecular fiber organization (qval9.76E-3)', 'GO:0097485:neuron projection guidance (qval9.82E-3)', 'GO:0007015:actin filament organization (qval9.79E-3)', 'GO:0051338:regulation of transferase activity (qval1.02E-2)', 'GO:0035264:multicellular organism growth (qval1.02E-2)', 'GO:1903670:regulation of sprouting angiogenesis (qval1.02E-2)', 'GO:0050920:regulation of chemotaxis (qval1.03E-2)', 'GO:1903035:negative regulation of response to wounding (qval1.06E-2)', 'GO:0030510:regulation of BMP signaling pathway (qval1.06E-2)', 'GO:0010721:negative regulation of cell development (qval1.11E-2)', 'GO:0019221:cytokine-mediated signaling pathway (qval1.12E-2)', 'GO:0001568:blood vessel development (qval1.13E-2)', 'GO:0090342:regulation of cell aging (qval1.14E-2)', 'GO:0009893:positive regulation of metabolic process (qval1.17E-2)', 'GO:0043087:regulation of GTPase activity (qval1.23E-2)', 'GO:0071363:cellular response to growth factor stimulus (qval1.24E-2)', 'GO:0001569:branching involved in blood vessel morphogenesis (qval1.24E-2)', 'GO:0030947:regulation of vascular endothelial growth factor receptor signaling pathway (qval1.23E-2)', 'GO:0000768:syncytium formation by plasma membrane fusion (qval1.23E-2)', 'GO:0140253:cell-cell fusion (qval1.23E-2)', 'GO:0032507:maintenance of protein location in cell (qval1.24E-2)', 'GO:0001558:regulation of cell growth (qval1.31E-2)', 'GO:0042981:regulation of apoptotic process (qval1.3E-2)', 'GO:0044093:positive regulation of molecular function (qval1.31E-2)', 'GO:0098657:import into cell (qval1.34E-2)', 'GO:0048251:elastic fiber assembly (qval1.36E-2)', 'GO:0090049:regulation of cell migration involved in sprouting angiogenesis (qval1.37E-2)', 'GO:1901890:positive regulation of cell junction assembly (qval1.36E-2)', 'GO:0070372:regulation of ERK1 and ERK2 cascade (qval1.38E-2)', 'GO:0051049:regulation of transport (qval1.38E-2)', 'GO:0010811:positive regulation of cell-substrate adhesion (qval1.39E-2)', 'GO:0046578:regulation of Ras protein signal transduction (qval1.4E-2)', 'GO:0033674:positive regulation of kinase activity (qval1.43E-2)', 'GO:0032269:negative regulation of cellular protein metabolic process (qval1.45E-2)', 'GO:0014741:negative regulation of muscle hypertrophy (qval1.46E-2)', 'GO:0051651:maintenance of location in cell (qval1.46E-2)', 'GO:0031345:negative regulation of cell projection organization (qval1.46E-2)', 'GO:0045806:negative regulation of endocytosis (qval1.51E-2)', 'GO:2000648:positive regulation of stem cell proliferation (qval1.57E-2)', 'GO:0050900:leukocyte migration (qval1.58E-2)', 'GO:0048731:system development (qval1.62E-2)', 'GO:0010942:positive regulation of cell death (qval1.64E-2)', 'GO:0043534:blood vessel endothelial cell migration (qval1.76E-2)', 'GO:0048261:negative regulation of receptor-mediated endocytosis (qval1.75E-2)', 'GO:0043067:regulation of programmed cell death (qval1.75E-2)', 'GO:0051248:negative regulation of protein metabolic process (qval1.8E-2)', 'GO:0048813:dendrite morphogenesis (qval1.81E-2)', 'GO:0010712:regulation of collagen metabolic process (qval1.8E-2)', 'GO:0045055:regulated exocytosis (qval1.82E-2)', 'GO:0010611:regulation of cardiac muscle hypertrophy (qval1.82E-2)', 'GO:0002248:connective tissue replacement involved in inflammatory response wound healing (qval1.91E-2)', 'GO:0051414:response to cortisol (qval1.91E-2)', 'GO:0072656:maintenance of protein location in mitochondrion (qval1.9E-2)', 'GO:1902460:regulation of mesenchymal stem cell proliferation (qval1.9E-2)', 'GO:1902462:positive regulation of mesenchymal stem cell proliferation (qval1.89E-2)', 'GO:0007435:salivary gland morphogenesis (qval1.88E-2)', 'GO:1903054:negative regulation of extracellular matrix organization (qval1.9E-2)', 'GO:0001886:endothelial cell morphogenesis (qval1.89E-2)', 'GO:0072015:glomerular visceral epithelial cell development (qval1.88E-2)', 'GO:0070374:positive regulation of ERK1 and ERK2 cascade (qval1.88E-2)', 'GO:0098751:bone cell development (qval1.88E-2)', 'GO:0040008:regulation of growth (qval1.89E-2)', 'GO:0043065:positive regulation of apoptotic process (qval1.95E-2)', 'GO:1903034:regulation of response to wounding (qval2E-2)', 'GO:0008064:regulation of actin polymerization or depolymerization (qval1.99E-2)', 'GO:0036498:IRE1-mediated unfolded protein response (qval1.99E-2)', 'GO:0043502:regulation of muscle adaptation (qval1.99E-2)', 'GO:0035633:maintenance of permeability of blood-brain barrier (qval2E-2)', 'GO:2000772:regulation of cellular senescence (qval1.99E-2)', 'GO:0045860:positive regulation of protein kinase activity (qval2E-2)', 'GO:0030832:regulation of actin filament length (qval2.09E-2)', 'GO:1901698:response to nitrogen compound (qval2.23E-2)', 'GO:0043068:positive regulation of programmed cell death (qval2.3E-2)', 'GO:0006887:exocytosis (qval2.32E-2)', 'GO:0071709:membrane assembly (qval2.38E-2)', 'GO:0006935:chemotaxis (qval2.39E-2)', 'GO:0009719:response to endogenous stimulus (qval2.42E-2)', 'GO:0010243:response to organonitrogen compound (qval2.45E-2)', 'GO:0072310:glomerular epithelial cell development (qval2.6E-2)', 'GO:0061041:regulation of wound healing (qval2.59E-2)', 'GO:0042330:taxis (qval2.59E-2)', 'GO:0007399:nervous system development (qval2.58E-2)', 'GO:0007179:transforming growth factor beta receptor signaling pathway (qval2.69E-2)', 'GO:0060627:regulation of vesicle-mediated transport (qval2.69E-2)', 'GO:0002683:negative regulation of immune system process (qval2.72E-2)', 'GO:0010975:regulation of neuron projection development (qval2.73E-2)', 'GO:0070727:cellular macromolecule localization (qval2.77E-2)', 'GO:0007043:cell-cell junction assembly (qval2.79E-2)', 'GO:0045665:negative regulation of neuron differentiation (qval2.79E-2)', 'GO:0019886:antigen processing and presentation of exogenous peptide antigen via MHC class II (qval2.85E-2)', 'GO:0072009:nephron epithelium development (qval2.86E-2)', 'GO:0061045:negative regulation of wound healing (qval2.91E-2)', 'GO:0009628:response to abiotic stimulus (qval2.95E-2)', 'GO:0010639:negative regulation of organelle organization (qval3.01E-2)', 'GO:0042326:negative regulation of phosphorylation (qval3.07E-2)', 'GO:0001503:ossification (qval3.19E-2)', 'GO:0060754:positive regulation of mast cell chemotaxis (qval3.28E-2)', 'GO:1904026:regulation of collagen fibril organization (qval3.27E-2)', 'GO:0097709:connective tissue replacement (qval3.26E-2)', 'GO:0002495:antigen processing and presentation of peptide antigen via MHC class II (qval3.35E-2)', 'GO:0002504:antigen processing and presentation of peptide or polysaccharide antigen via MHC class II (qval3.35E-2)', 'GO:1901655:cellular response to ketone (qval3.34E-2)', 'GO:1990778:protein localization to cell periphery (qval3.37E-2)', 'GO:0045986:negative regulation of smooth muscle contraction (qval3.41E-2)', 'GO:0050769:positive regulation of neurogenesis (qval3.46E-2)', 'GO:0009611:response to wounding (qval3.5E-2)', 'GO:0045936:negative regulation of phosphate metabolic process (qval3.55E-2)', 'GO:1901343:negative regulation of vasculature development (qval3.61E-2)', 'GO:0010563:negative regulation of phosphorus metabolic process (qval3.65E-2)', 'GO:1901654:response to ketone (qval3.67E-2)', 'GO:0048008:platelet-derived growth factor receptor signaling pathway (qval3.68E-2)', 'GO:0045601:regulation of endothelial cell differentiation (qval3.67E-2)', 'GO:0034613:cellular protein localization (qval3.67E-2)', 'GO:0098609:cell-cell adhesion (qval3.72E-2)', 'GO:0002687:positive regulation of leukocyte migration (qval3.73E-2)']</t>
        </is>
      </c>
      <c r="V3" s="3">
        <f>hyperlink("https://spiral.technion.ac.il/results/MTAwMDA5OQ==/2/GOResultsFUNCTION","link")</f>
        <v/>
      </c>
      <c r="W3" t="inlineStr">
        <is>
          <t>['GO:0005515:protein binding (qval6.46E-9)', 'GO:0019838:growth factor binding (qval1.16E-8)', 'GO:0005201:extracellular matrix structural constituent (qval8.12E-9)', 'GO:0050839:cell adhesion molecule binding (qval4.1E-8)', 'GO:0003779:actin binding (qval4.04E-7)', 'GO:0008092:cytoskeletal protein binding (qval3.43E-7)', 'GO:0005198:structural molecule activity (qval3.96E-7)', 'GO:0019899:enzyme binding (qval5.25E-7)', 'GO:0019955:cytokine binding (qval2.51E-5)', 'GO:0044877:protein-containing complex binding (qval2.52E-5)', 'GO:0005102:signaling receptor binding (qval2.9E-5)', 'GO:0005178:integrin binding (qval3.53E-5)', 'GO:0030023:extracellular matrix constituent conferring elasticity (qval5.38E-5)', 'GO:0001968:fibronectin binding (qval7.46E-5)', 'GO:0019900:kinase binding (qval1.66E-4)', 'GO:0097493:structural molecule activity conferring elasticity (qval2.26E-4)', 'GO:0045296:cadherin binding (qval2.13E-4)', 'GO:0017124:SH3 domain binding (qval5.35E-4)', 'GO:0005539:glycosaminoglycan binding (qval5.42E-4)', 'GO:0019901:protein kinase binding (qval6.14E-4)', 'GO:0005509:calcium ion binding (qval9.78E-4)', 'GO:0042802:identical protein binding (qval1.71E-3)', 'GO:0050431:transforming growth factor beta binding (qval2.85E-3)', 'GO:0005518:collagen binding (qval3.15E-3)', 'GO:0005488:binding (qval3.63E-3)', 'GO:0042803:protein homodimerization activity (qval7.1E-3)', 'GO:0005520:insulin-like growth factor binding (qval7.33E-3)', 'GO:0031994:insulin-like growth factor I binding (qval9.37E-3)', 'GO:0030020:extracellular matrix structural constituent conferring tensile strength (qval1.32E-2)', 'GO:0051371:muscle alpha-actinin binding (qval1.32E-2)', 'GO:0005172:vascular endothelial growth factor receptor binding (qval1.28E-2)', 'GO:0005080:protein kinase C binding (qval1.35E-2)', 'GO:0034713:type I transforming growth factor beta receptor binding (qval1.38E-2)', 'GO:0008201:heparin binding (qval1.53E-2)', 'GO:0046983:protein dimerization activity (qval1.58E-2)', 'GO:1901681:sulfur compound binding (qval1.69E-2)', 'GO:0002020:protease binding (qval1.65E-2)', 'GO:0019904:protein domain specific binding (qval1.73E-2)', 'GO:0015026:coreceptor activity (qval1.95E-2)', 'GO:0008191:metalloendopeptidase inhibitor activity (qval2.04E-2)', 'GO:0098772:molecular function regulator (qval2.56E-2)', 'GO:0005522:profilin binding (qval3.08E-2)', 'GO:0004714:transmembrane receptor protein tyrosine kinase activity (qval3.06E-2)', 'GO:0035035:histone acetyltransferase binding (qval3.24E-2)', 'GO:0030234:enzyme regulator activity (qval3.27E-2)', 'GO:0038085:vascular endothelial growth factor binding (qval4.26E-2)', 'GO:0019960:C-X3-C chemokine binding (qval4.17E-2)', 'GO:0005085:guanyl-nucleotide exchange factor activity (qval4.95E-2)', 'GO:0019199:transmembrane receptor protein kinase activity (qval4.96E-2)', 'GO:0051020:GTPase binding (qval5.92E-2)', 'GO:0051015:actin filament binding (qval6.24E-2)', 'GO:0001786:phosphatidylserine binding (qval6.83E-2)', 'GO:0031682:G-protein gamma-subunit binding (qval7.2E-2)', 'GO:0097367:carbohydrate derivative binding (qval7.13E-2)']</t>
        </is>
      </c>
      <c r="X3" s="3">
        <f>hyperlink("https://spiral.technion.ac.il/results/MTAwMDA5OQ==/2/GOResultsCOMPONENT","link")</f>
        <v/>
      </c>
      <c r="Y3" t="inlineStr">
        <is>
          <t>['GO:0030054:cell junction (qval2.96E-25)', 'GO:0005912:adherens junction (qval2.24E-23)', 'GO:0070161:anchoring junction (qval2.24E-23)', 'GO:0005925:focal adhesion (qval9.34E-20)', 'GO:0005924:cell-substrate adherens junction (qval9.93E-20)', 'GO:0030055:cell-substrate junction (qval1.67E-19)', 'GO:0062023:collagen-containing extracellular matrix (qval1.33E-13)', 'GO:0031982:vesicle (qval1.23E-12)', 'GO:0070062:extracellular exosome (qval2.11E-12)', 'GO:0005856:cytoskeleton (qval2.83E-12)', 'GO:1903561:extracellular vesicle (qval3.58E-12)', 'GO:0043230:extracellular organelle (qval3.42E-12)', 'GO:0044421:extracellular region part (qval1.11E-11)', 'GO:0031012:extracellular matrix (qval4.91E-11)', 'GO:0044444:cytoplasmic part (qval4.71E-11)', 'GO:0005886:plasma membrane (qval1.46E-9)', 'GO:0005615:extracellular space (qval5.54E-8)', 'GO:0015629:actin cytoskeleton (qval1.73E-7)', 'GO:0042641:actomyosin (qval6.29E-7)', 'GO:0009986:cell surface (qval8.74E-7)', 'GO:0044424:intracellular part (qval1.39E-6)', 'GO:0032432:actin filament bundle (qval2.35E-6)', 'GO:0044420:extracellular matrix component (qval3.95E-6)', 'GO:0001725:stress fiber (qval4.77E-6)', 'GO:0097517:contractile actin filament bundle (qval4.58E-6)', 'GO:0005788:endoplasmic reticulum lumen (qval6.36E-6)', 'GO:0016020:membrane (qval1.02E-5)', 'GO:0044437:vacuolar part (qval1.48E-5)', 'GO:0030027:lamellipodium (qval1.67E-5)', 'GO:0043226:organelle (qval2.36E-5)', 'GO:0120025:plasma membrane bounded cell projection (qval2.37E-5)', 'GO:0005911:cell-cell junction (qval2.47E-5)', 'GO:0042995:cell projection (qval3.02E-5)', 'GO:0031410:cytoplasmic vesicle (qval3.03E-5)', 'GO:0097708:intracellular vesicle (qval3.53E-5)', 'GO:0042383:sarcolemma (qval6.59E-5)', 'GO:0044459:plasma membrane part (qval7.8E-5)', 'GO:0044433:cytoplasmic vesicle part (qval9.27E-5)', 'GO:0005938:cell cortex (qval1.13E-4)', 'GO:0098805:whole membrane (qval1.33E-4)', 'GO:0005829:cytosol (qval1.39E-4)', 'GO:0099568:cytoplasmic region (qval1.42E-4)', 'GO:0005774:vacuolar membrane (qval1.87E-4)', 'GO:0043202:lysosomal lumen (qval2.47E-4)', 'GO:0044430:cytoskeletal part (qval2.55E-4)', 'GO:0005604:basement membrane (qval2.52E-4)', 'GO:0005576:extracellular region (qval2.53E-4)', 'GO:0043227:membrane-bounded organelle (qval3.31E-4)', 'GO:0098852:lytic vacuole membrane (qval4.12E-4)', 'GO:0005765:lysosomal membrane (qval4.04E-4)', 'GO:0005737:cytoplasm (qval4.24E-4)', 'GO:0030659:cytoplasmic vesicle membrane (qval6.5E-4)', 'GO:0031974:membrane-enclosed lumen (qval6.58E-4)', 'GO:0070013:intracellular organelle lumen (qval6.46E-4)', 'GO:0043233:organelle lumen (qval6.34E-4)', 'GO:0001726:ruffle (qval9.46E-4)', 'GO:0043232:intracellular non-membrane-bounded organelle (qval1.05E-3)', 'GO:0098857:membrane microdomain (qval1.09E-3)', 'GO:0045121:membrane raft (qval1.07E-3)', 'GO:0005764:lysosome (qval1.1E-3)', 'GO:0000323:lytic vacuole (qval1.08E-3)', 'GO:0012506:vesicle membrane (qval1.13E-3)', 'GO:0043228:non-membrane-bounded organelle (qval1.12E-3)', 'GO:0098588:bounding membrane of organelle (qval1.12E-3)', 'GO:0098589:membrane region (qval1.78E-3)', 'GO:0120038:plasma membrane bounded cell projection part (qval1.85E-3)', 'GO:0044463:cell projection part (qval1.83E-3)', 'GO:0031093:platelet alpha granule lumen (qval2E-3)', 'GO:0044446:intracellular organelle part (qval4.96E-3)', 'GO:0005775:vacuolar lumen (qval6.99E-3)', 'GO:0030133:transport vesicle (qval7.05E-3)', 'GO:0005773:vacuole (qval7.66E-3)', 'GO:0005794:Golgi apparatus (qval7.77E-3)', 'GO:0002102:podosome (qval8.07E-3)', 'GO:0099080:supramolecular complex (qval8.21E-3)', 'GO:0099081:supramolecular polymer (qval8.1E-3)', 'GO:0099512:supramolecular fiber (qval7.99E-3)', 'GO:0044448:cell cortex part (qval7.98E-3)', 'GO:0005575:cellular_component (qval8.7E-3)', 'GO:0098590:plasma membrane region (qval8.73E-3)', 'GO:0044449:contractile fiber part (qval9.42E-3)', 'GO:0048471:perinuclear region of cytoplasm (qval9.41E-3)', 'GO:0031090:organelle membrane (qval9.43E-3)', 'GO:0044422:organelle part (qval9.38E-3)', 'GO:0045180:basal cortex (qval9.68E-3)', 'GO:0097443:sorting endosome (qval9.56E-3)', 'GO:0071953:elastic fiber (qval9.45E-3)', 'GO:0044297:cell body (qval1.12E-2)', 'GO:0044464:cell part (qval1.17E-2)', 'GO:0005884:actin filament (qval1.25E-2)', 'GO:0031941:filamentous actin (qval1.45E-2)', 'GO:0005581:collagen trimer (qval1.49E-2)', 'GO:0030427:site of polarized growth (qval1.51E-2)', 'GO:0031258:lamellipodium membrane (qval1.84E-2)']</t>
        </is>
      </c>
    </row>
    <row r="4">
      <c r="A4" s="1" t="n">
        <v>3</v>
      </c>
      <c r="B4" t="n">
        <v>18038</v>
      </c>
      <c r="C4" t="n">
        <v>4143</v>
      </c>
      <c r="D4" t="n">
        <v>83</v>
      </c>
      <c r="E4" t="n">
        <v>6806</v>
      </c>
      <c r="F4" t="n">
        <v>81</v>
      </c>
      <c r="G4" t="n">
        <v>3556</v>
      </c>
      <c r="H4" t="n">
        <v>69</v>
      </c>
      <c r="I4" t="n">
        <v>468</v>
      </c>
      <c r="J4" s="2" t="n">
        <v>-83</v>
      </c>
      <c r="K4" t="n">
        <v>0.298</v>
      </c>
      <c r="L4" t="inlineStr">
        <is>
          <t>ADAM12,ADAMTS12,ADAMTS2,ANGPTL2,ANTXR1,ARL4C,BGN,BHLHE41,BICC1,BMP1,CD248,CDH11,CERCAM,CLEC11A,CMTM3,COL12A1,COL15A1,COL16A1,COL1A1,COL1A2,COL3A1,COL5A1,COL5A2,COL6A2,COL6A3,COL8A1,CTHRC1,CTSK,DKK3,EFEMP2,EVA1B,FAP,FBN1,FNDC1,FSTL1,FZD1,GASK1B,GLT8D2,GPC6,GPX8,HTRA1,ID3,ISLR,KIF26B,LAMB1,LGALS1,LTBP1,LTBP2,LUM,MFAP2,MMP14,MMP2,MRC2,MXRA5,MXRA8,MYH10,NBL1,NID2,P3H3,PCOLCE,PDGFRB,PDPN,PLOD1,PLXDC2,POSTN,PRRX1,PXDN,RARRES2,RCN3,SCARF2,SEC24D,SH3PXD2A,SNAI2,SPARC,SPATS2L,SPON2,THBS2,THY1,TIMP2,TPST1,UNC5B</t>
        </is>
      </c>
      <c r="M4" t="inlineStr">
        <is>
          <t>[(1, 10), (1, 12), (1, 17), (1, 18), (1, 19), (1, 25), (1, 28), (1, 30), (1, 33), (1, 34), (1, 42), (1, 43), (1, 46), (1, 58), (1, 61), (1, 62), (1, 63), (1, 64), (1, 67), (1, 68), (1, 70), (2, 17), (2, 18), (2, 33), (2, 34), (2, 42), (2, 43), (2, 46), (2, 58), (2, 61), (2, 68), (3, 10), (3, 12), (3, 17), (3, 18), (3, 19), (3, 23), (3, 25), (3, 28), (3, 30), (3, 33), (3, 34), (3, 38), (3, 42), (3, 43), (3, 46), (3, 58), (3, 61), (3, 62), (3, 63), (3, 64), (3, 67), (3, 68), (3, 70), (3, 75), (4, 12), (4, 17), (4, 18), (4, 30), (4, 33), (4, 34), (4, 42), (4, 43), (4, 46), (4, 58), (4, 61), (4, 64), (4, 67), (4, 68), (6, 17), (6, 33), (6, 34), (6, 43), (6, 58), (7, 10), (7, 12), (7, 17), (7, 18), (7, 19), (7, 23), (7, 25), (7, 28), (7, 30), (7, 33), (7, 34), (7, 38), (7, 42), (7, 43), (7, 46), (7, 58), (7, 61), (7, 62), (7, 63), (7, 64), (7, 67), (7, 68), (7, 70), (7, 75), (8, 10), (8, 12), (8, 17), (8, 18), (8, 19), (8, 25), (8, 28), (8, 30), (8, 33), (8, 34), (8, 38), (8, 42), (8, 43), (8, 46), (8, 58), (8, 61), (8, 62), (8, 63), (8, 64), (8, 67), (8, 68), (8, 70), (9, 12), (9, 17), (9, 18), (9, 33), (9, 34), (9, 42), (9, 43), (9, 46), (9, 58), (11, 33), (11, 34), (11, 43), (11, 58), (13, 10), (13, 12), (13, 17), (13, 18), (13, 19), (13, 23), (13, 25), (13, 28), (13, 30), (13, 33), (13, 34), (13, 38), (13, 42), (13, 43), (13, 46), (13, 58), (13, 61), (13, 62), (13, 63), (13, 64), (13, 67), (13, 68), (13, 70), (13, 75), (14, 10), (14, 12), (14, 17), (14, 18), (14, 19), (14, 23), (14, 24), (14, 25), (14, 28), (14, 30), (14, 31), (14, 33), (14, 34), (14, 38), (14, 42), (14, 43), (14, 46), (14, 50), (14, 58), (14, 61), (14, 62), (14, 63), (14, 64), (14, 65), (14, 67), (14, 68), (14, 70), (14, 73), (14, 75), (14, 76), (16, 12), (16, 17), (16, 18), (16, 33), (16, 34), (16, 42), (16, 43), (16, 46), (16, 58), (16, 61), (16, 64), (16, 67), (16, 68), (20, 12), (20, 17), (20, 18), (20, 33), (20, 34), (20, 42), (20, 43), (20, 46), (20, 58), (20, 67), (21, 17), (21, 33), (21, 34), (21, 43), (21, 58), (25, 58), (27, 12), (27, 17), (27, 18), (27, 19), (27, 28), (27, 30), (27, 33), (27, 34), (27, 38), (27, 42), (27, 43), (27, 46), (27, 58), (27, 61), (27, 62), (27, 64), (27, 67), (27, 68), (29, 10), (29, 12), (29, 17), (29, 18), (29, 19), (29, 25), (29, 28), (29, 30), (29, 33), (29, 34), (29, 42), (29, 43), (29, 46), (29, 58), (29, 61), (29, 62), (29, 63), (29, 64), (29, 67), (29, 68), (29, 70), (35, 12), (35, 17), (35, 30), (35, 33), (35, 34), (35, 42), (35, 43), (35, 46), (35, 58), (35, 67), (40, 12), (40, 17), (40, 18), (40, 30), (40, 33), (40, 34), (40, 42), (40, 43), (40, 46), (40, 58), (40, 61), (40, 64), (40, 67), (40, 68), (41, 33), (41, 34), (41, 58), (44, 33), (44, 43), (44, 58), (45, 12), (45, 17), (45, 18), (45, 30), (45, 33), (45, 34), (45, 42), (45, 43), (45, 46), (45, 58), (45, 61), (45, 64), (45, 67), (45, 68), (47, 33), (47, 58), (48, 12), (48, 17), (48, 18), (48, 19), (48, 28), (48, 30), (48, 33), (48, 34), (48, 38), (48, 42), (48, 43), (48, 46), (48, 58), (48, 61), (48, 62), (48, 64), (48, 67), (48, 68), (48, 70), (49, 10), (49, 12), (49, 17), (49, 18), (49, 19), (49, 25), (49, 28), (49, 30), (49, 33), (49, 34), (49, 38), (49, 42), (49, 43), (49, 46), (49, 58), (49, 61), (49, 62), (49, 63), (49, 64), (49, 67), (49, 68), (49, 70), (50, 58), (51, 17), (51, 33), (51, 34), (51, 43), (51, 46), (51, 58), (51, 67), (52, 17), (52, 18), (52, 19), (52, 33), (52, 34), (52, 42), (52, 43), (52, 46), (52, 58), (52, 61), (52, 67), (52, 68), (53, 17), (53, 33), (53, 34), (53, 42), (53, 43), (53, 58), (54, 33), (54, 43), (54, 58), (55, 17), (55, 33), (55, 34), (55, 42), (55, 43), (55, 58), (55, 67), (57, 33), (57, 43), (57, 58), (59, 17), (59, 18), (59, 33), (59, 34), (59, 42), (59, 43), (59, 46), (59, 58), (59, 67), (59, 68), (60, 34), (60, 58), (66, 17), (66, 18), (66, 33), (66, 34), (66, 43), (66, 58), (66, 67), (69, 43), (69, 58), (71, 17), (71, 33), (71, 34), (71, 58), (77, 12), (77, 17), (77, 18), (77, 33), (77, 34), (77, 42), (77, 43), (77, 46), (77, 58), (77, 67), (77, 75), (78, 12), (78, 17), (78, 18), (78, 30), (78, 33), (78, 34), (78, 42), (78, 43), (78, 46), (78, 58), (78, 61), (78, 64), (78, 67), (78, 68), (79, 17), (79, 18), (79, 33), (79, 34), (79, 42), (79, 43), (79, 46), (79, 58), (79, 61), (79, 67), (79, 68), (80, 10), (80, 12), (80, 17), (80, 18), (80, 19), (80, 23), (80, 25), (80, 28), (80, 30), (80, 33), (80, 34), (80, 38), (80, 42), (80, 43), (80, 46), (80, 50), (80, 58), (80, 61), (80, 62), (80, 63), (80, 64), (80, 65), (80, 67), (80, 68), (80, 70), (80, 75)]</t>
        </is>
      </c>
      <c r="N4" t="n">
        <v>2709</v>
      </c>
      <c r="O4" t="n">
        <v>0.75</v>
      </c>
      <c r="P4" t="n">
        <v>0.95</v>
      </c>
      <c r="Q4" t="n">
        <v>3</v>
      </c>
      <c r="R4" t="n">
        <v>10000</v>
      </c>
      <c r="S4" t="inlineStr">
        <is>
          <t>15/03/2024, 21:21:37</t>
        </is>
      </c>
      <c r="T4" s="3">
        <f>hyperlink("https://spiral.technion.ac.il/results/MTAwMDA5OQ==/3/GOResultsPROCESS","link")</f>
        <v/>
      </c>
      <c r="U4" t="inlineStr">
        <is>
          <t>['GO:0030198:extracellular matrix organization (qval6.84E-28)', 'GO:0043062:extracellular structure organization (qval2.34E-26)', 'GO:0007155:cell adhesion (qval8.2E-12)', 'GO:0022610:biological adhesion (qval7.28E-12)', 'GO:0032963:collagen metabolic process (qval1.02E-11)', 'GO:0030199:collagen fibril organization (qval1.27E-9)', 'GO:0032502:developmental process (qval3.88E-9)', 'GO:0048856:anatomical structure development (qval1.41E-6)', 'GO:0001503:ossification (qval6.41E-6)', 'GO:0009653:anatomical structure morphogenesis (qval2.91E-5)', 'GO:0032964:collagen biosynthetic process (qval4.6E-5)', 'GO:0030574:collagen catabolic process (qval5.68E-5)', 'GO:0035987:endodermal cell differentiation (qval1.9E-4)', 'GO:0022617:extracellular matrix disassembly (qval3.92E-4)', 'GO:0009887:animal organ morphogenesis (qval3.66E-4)', 'GO:0001501:skeletal system development (qval4E-4)', 'GO:0010810:regulation of cell-substrate adhesion (qval4.84E-4)', 'GO:0048513:animal organ development (qval4.75E-4)', 'GO:0043588:skin development (qval5.08E-4)', 'GO:0097435:supramolecular fiber organization (qval5.42E-4)', 'GO:0050793:regulation of developmental process (qval6.74E-4)', 'GO:0016043:cellular component organization (qval9.09E-4)', 'GO:0048592:eye morphogenesis (qval9.47E-4)', 'GO:2000026:regulation of multicellular organismal development (qval1.02E-3)', 'GO:0071840:cellular component organization or biogenesis (qval9.93E-4)', 'GO:0048646:anatomical structure formation involved in morphogenesis (qval1.1E-3)', 'GO:0001525:angiogenesis (qval1.88E-3)', 'GO:0071694:maintenance of protein location in extracellular region (qval1.97E-3)', 'GO:0090596:sensory organ morphogenesis (qval2.05E-3)', 'GO:0051239:regulation of multicellular organismal process (qval2.89E-3)', 'GO:0071230:cellular response to amino acid stimulus (qval3.39E-3)', 'GO:0045595:regulation of cell differentiation (qval5.2E-3)', 'GO:0035581:sequestering of extracellular ligand from receptor (qval5.66E-3)', 'GO:0040011:locomotion (qval7.91E-3)', 'GO:1900115:extracellular regulation of signal transduction (qval9.72E-3)', 'GO:1900116:extracellular negative regulation of signal transduction (qval9.45E-3)', 'GO:0016477:cell migration (qval1.23E-2)', 'GO:1903053:regulation of extracellular matrix organization (qval2.07E-2)', 'GO:0070848:response to growth factor (qval2.31E-2)', 'GO:0022411:cellular component disassembly (qval2.25E-2)', 'GO:1903225:negative regulation of endodermal cell differentiation (qval2.5E-2)', 'GO:0048731:system development (qval3.06E-2)', 'GO:0043200:response to amino acid (qval3.05E-2)', 'GO:0055093:response to hyperoxia (qval3.33E-2)', 'GO:0048870:cell motility (qval3.39E-2)', 'GO:0001101:response to acid chemical (qval3.46E-2)', 'GO:0030335:positive regulation of cell migration (qval3.61E-2)', 'GO:0001568:blood vessel development (qval3.66E-2)', 'GO:0035583:sequestering of TGFbeta in extracellular matrix (qval4.17E-2)', 'GO:0035582:sequestering of BMP in extracellular matrix (qval4.09E-2)', 'GO:2000147:positive regulation of cell motility (qval4.46E-2)', 'GO:0010812:negative regulation of cell-substrate adhesion (qval4.6E-2)', 'GO:0051272:positive regulation of cellular component movement (qval5.44E-2)', 'GO:0071559:response to transforming growth factor beta (qval5.41E-2)', 'GO:0048050:post-embryonic eye morphogenesis (qval6.18E-2)', 'GO:1903224:regulation of endodermal cell differentiation (qval6.07E-2)', 'GO:0040017:positive regulation of locomotion (qval6.16E-2)', 'GO:0051093:negative regulation of developmental process (qval6.14E-2)', 'GO:0045596:negative regulation of cell differentiation (qval6.34E-2)', 'GO:0071229:cellular response to acid chemical (qval6.28E-2)', 'GO:0009611:response to wounding (qval6.18E-2)', 'GO:0001952:regulation of cell-matrix adhesion (qval6.16E-2)', 'GO:0036296:response to increased oxygen levels (qval6.08E-2)', 'GO:0071711:basement membrane organization (qval5.99E-2)', 'GO:0090287:regulation of cellular response to growth factor stimulus (qval5.93E-2)', 'GO:0051216:cartilage development (qval7.18E-2)', 'GO:0030155:regulation of cell adhesion (qval7.52E-2)', 'GO:0036072:direct ossification (qval7.47E-2)', 'GO:0001957:intramembranous ossification (qval7.36E-2)', 'GO:2000542:negative regulation of gastrulation (qval7.26E-2)', 'GO:0048563:post-embryonic animal organ morphogenesis (qval7.16E-2)', 'GO:0060346:bone trabecula formation (qval9.85E-2)', 'GO:0070482:response to oxygen levels (qval9.74E-2)', 'GO:0006928:movement of cell or subcellular component (qval9.64E-2)', 'GO:0030334:regulation of cell migration (qval1E-1)', 'GO:0030324:lung development (qval1.05E-1)', 'GO:0009719:response to endogenous stimulus (qval1.16E-1)', 'GO:0048869:cellular developmental process (qval1.15E-1)', 'GO:0017185:peptidyl-lysine hydroxylation (qval1.19E-1)', 'GO:0030510:regulation of BMP signaling pathway (qval1.38E-1)', 'GO:0010033:response to organic substance (qval1.38E-1)', 'GO:0034112:positive regulation of homotypic cell-cell adhesion (qval1.47E-1)', 'GO:0090288:negative regulation of cellular response to growth factor stimulus (qval1.51E-1)', 'GO:0042060:wound healing (qval1.5E-1)', 'GO:0090092:regulation of transmembrane receptor protein serine/threonine kinase signaling pathway (qval1.55E-1)', 'GO:2000145:regulation of cell motility (qval1.55E-1)', 'GO:0031589:cell-substrate adhesion (qval1.62E-1)', 'GO:0022603:regulation of anatomical structure morphogenesis (qval1.63E-1)', 'GO:0070831:basement membrane assembly (qval1.69E-1)', 'GO:0009886:post-embryonic animal morphogenesis (qval1.67E-1)']</t>
        </is>
      </c>
      <c r="V4" s="3">
        <f>hyperlink("https://spiral.technion.ac.il/results/MTAwMDA5OQ==/3/GOResultsFUNCTION","link")</f>
        <v/>
      </c>
      <c r="W4" t="inlineStr">
        <is>
          <t>['GO:0005201:extracellular matrix structural constituent (qval3.27E-31)', 'GO:0005198:structural molecule activity (qval1.99E-17)', 'GO:0030020:extracellular matrix structural constituent conferring tensile strength (qval6.22E-14)', 'GO:0005518:collagen binding (qval8.81E-7)', 'GO:0048407:platelet-derived growth factor binding (qval9.12E-7)', 'GO:0019838:growth factor binding (qval9.23E-6)', 'GO:0005178:integrin binding (qval1.25E-5)', 'GO:0008201:heparin binding (qval3.85E-4)', 'GO:0005539:glycosaminoglycan binding (qval3.98E-4)', 'GO:0005102:signaling receptor binding (qval1.43E-3)', 'GO:0044877:protein-containing complex binding (qval2.02E-3)', 'GO:0004222:metalloendopeptidase activity (qval3.52E-3)', 'GO:0050839:cell adhesion molecule binding (qval4.51E-3)', 'GO:1901681:sulfur compound binding (qval6.01E-3)', 'GO:0002020:protease binding (qval8.6E-3)', 'GO:0005509:calcium ion binding (qval1.83E-2)', 'GO:0050436:microfibril binding (qval1.83E-2)', 'GO:0004175:endopeptidase activity (qval2.43E-2)', 'GO:0050840:extracellular matrix binding (qval2.47E-2)', 'GO:0008237:metallopeptidase activity (qval4.22E-2)']</t>
        </is>
      </c>
      <c r="X4" s="3">
        <f>hyperlink("https://spiral.technion.ac.il/results/MTAwMDA5OQ==/3/GOResultsCOMPONENT","link")</f>
        <v/>
      </c>
      <c r="Y4" t="inlineStr">
        <is>
          <t>['GO:0031012:extracellular matrix (qval6.51E-34)', 'GO:0062023:collagen-containing extracellular matrix (qval8.69E-33)', 'GO:0044420:extracellular matrix component (qval2.51E-20)', 'GO:0044421:extracellular region part (qval5.02E-18)', 'GO:0005615:extracellular space (qval7.68E-18)', 'GO:0005576:extracellular region (qval1.83E-17)', 'GO:0005788:endoplasmic reticulum lumen (qval1.85E-15)', 'GO:0005581:collagen trimer (qval2.36E-14)', 'GO:0031974:membrane-enclosed lumen (qval7.86E-13)', 'GO:0070013:intracellular organelle lumen (qval7.08E-13)', 'GO:0043233:organelle lumen (qval6.43E-13)', 'GO:0005583:fibrillar collagen trimer (qval5.42E-12)', 'GO:0044432:endoplasmic reticulum part (qval1.39E-5)', 'GO:0031982:vesicle (qval2.75E-5)', 'GO:0001527:microfibril (qval2.99E-5)', 'GO:0070062:extracellular exosome (qval4.23E-5)', 'GO:0005588:collagen type V trimer (qval4.76E-5)', 'GO:1903561:extracellular vesicle (qval4.52E-5)', 'GO:0043230:extracellular organelle (qval4.33E-5)', 'GO:0005604:basement membrane (qval2.49E-4)', 'GO:0005584:collagen type I trimer (qval2.08E-3)', 'GO:0009986:cell surface (qval3.78E-3)', 'GO:0043202:lysosomal lumen (qval7.25E-3)', 'GO:0031258:lamellipodium membrane (qval1.22E-2)', 'GO:0005593:FACIT collagen trimer (qval2.59E-2)', 'GO:0098651:basement membrane collagen trimer (qval5.91E-2)']</t>
        </is>
      </c>
    </row>
    <row r="5">
      <c r="A5" s="1" t="n">
        <v>4</v>
      </c>
      <c r="B5" t="n">
        <v>18038</v>
      </c>
      <c r="C5" t="n">
        <v>4143</v>
      </c>
      <c r="D5" t="n">
        <v>83</v>
      </c>
      <c r="E5" t="n">
        <v>6806</v>
      </c>
      <c r="F5" t="n">
        <v>203</v>
      </c>
      <c r="G5" t="n">
        <v>3081</v>
      </c>
      <c r="H5" t="n">
        <v>56</v>
      </c>
      <c r="I5" t="n">
        <v>368</v>
      </c>
      <c r="J5" s="2" t="n">
        <v>-994</v>
      </c>
      <c r="K5" t="n">
        <v>0.318</v>
      </c>
      <c r="L5" t="inlineStr">
        <is>
          <t>ACTA2,ACTB,ACTN1,ADGRA2,AKAP13,AKT3,ALKBH5,AMOTL1,ANXA1,ANXA6,ARHGAP23,ARHGAP29,ARHGEF10,ARHGEF17,ARHGEF25,ARID5B,ARL2BP,ARMCX1,ATP8B2,AXL,BEX4,BNC2,C12orf57,C1R,C1S,C4orf3,CALD1,CAPZB,CAV1,CAV2,CAVIN1,CAVIN3,CCDC80,CCDC88A,CCN1,CD109,CD99,CEBPD,CIC,CLIC4,CNN3,COL4A2,COL6A1,COL6A2,CPQ,CRIP2,CRISPLD2,CSF1,CYB5R3,DAPK1,DCHS1,DEGS1,DPYSL2,DPYSL3,EHD2,EID1,EMILIN1,EMP3,ENTPD1,EVL,FAM20C,FBXL5,FERMT2,FGFR1,FHL3,FLCN,FSTL3,GAS1,GAS7,GJA1,GLI3,GLIPR2,GNAQ,GNB1,GNB4,GUCY1A1,GUCY1B1,GYPC,HDAC7,HDGFL3,HIC1,HOXB2,IDS,IGFBP4,ITGA1,JCAD,KIF1B,KLF2,KLF7,KLF9,KLHL5,LAMA4,LAMB2,LAMC1,LIMA1,LIX1L,LMNA,LMO4,LTBP3,MACF1,MAF,MAP3K3,MAP3K8,MAP4,MAP7D1,MCRIP1,MEIS1,MFGE8,MPDZ,MRAS,MSN,MXRA7,MYL6,MYOF,NFATC4,NFIC,NID1,NLGN2,NNMT,NR3C1,NXN,OAZ2,OSMR,PACS1,PAFAH1B1,PALM2-AKAP2,PARVA,PBX3,PDLIM3,PDLIM4,PDLIM7,PDZRN3,PEA15,PEAK1,PER1,PFN1,PHLDA3,PIM1,PKD2,PLEKHM2,PLEKHO1,PLPP1,PLPP3,PLPPR2,PMP22,PPFIBP1,PPP1R18,PPP4R1,PRICKLE2,PRKACA,PRKG1,PRMT2,PTMS,PTPA,PTPRS,PTTG1IP,QKI,RAB12,RAB34,RASSF8,RBFOX2,RBMS3,RERG,RHOC,RHOQ,RIPOR1,S100A13,SDC2,SERPING1,SGCE,SLC12A4,SLC38A2,SMARCD3,SOGA1,SORBS3,SPSB1,SSC5D,ST5,ST6GALNAC6,SUSD6,TGFB1I1,TGFB3,TMEM263,TNFRSF1A,TP53,TRPS1,TSHZ3,TSPAN4,TTC7B,TUBB6,UBE2E2,UGCG,VAMP5,VAT1,VCL,WASF2,WSB1,WTIP,ZEB1,ZNF362,ZNF532,ZSWIM8,ZYX</t>
        </is>
      </c>
      <c r="M5" t="inlineStr">
        <is>
          <t>[(1, 0), (1, 5), (1, 6), (1, 11), (1, 15), (1, 17), (1, 20), (1, 21), (1, 23), (1, 31), (1, 33), (1, 34), (1, 38), (1, 43), (1, 44), (1, 46), (1, 52), (1, 54), (1, 57), (1, 58), (1, 59), (1, 66), (1, 67), (1, 69), (1, 73), (1, 74), (1, 75), (1, 76), (1, 77), (3, 0), (3, 5), (3, 6), (3, 11), (3, 15), (3, 17), (3, 20), (3, 21), (3, 23), (3, 28), (3, 31), (3, 33), (3, 34), (3, 37), (3, 38), (3, 43), (3, 44), (3, 46), (3, 52), (3, 54), (3, 56), (3, 57), (3, 58), (3, 59), (3, 61), (3, 66), (3, 67), (3, 69), (3, 72), (3, 73), (3, 74), (3, 75), (3, 76), (3, 77), (4, 0), (4, 5), (4, 6), (4, 11), (4, 15), (4, 17), (4, 20), (4, 21), (4, 23), (4, 31), (4, 33), (4, 43), (4, 44), (4, 46), (4, 54), (4, 57), (4, 58), (4, 59), (4, 66), (4, 67), (4, 69), (4, 76), (4, 77), (7, 0), (7, 5), (7, 6), (7, 11), (7, 15), (7, 17), (7, 20), (7, 21), (7, 23), (7, 31), (7, 33), (7, 38), (7, 44), (7, 46), (7, 54), (7, 57), (7, 58), (7, 59), (7, 66), (7, 67), (7, 69), (7, 75), (7, 76), (7, 77), (8, 0), (8, 5), (8, 6), (8, 11), (8, 15), (8, 17), (8, 20), (8, 21), (8, 23), (8, 31), (8, 33), (8, 44), (8, 46), (8, 54), (8, 57), (8, 58), (8, 59), (8, 66), (8, 67), (8, 69), (8, 77), (9, 6), (9, 11), (9, 23), (9, 31), (9, 44), (9, 54), (9, 57), (13, 0), (13, 5), (13, 6), (13, 11), (13, 15), (13, 17), (13, 20), (13, 21), (13, 23), (13, 31), (13, 33), (13, 34), (13, 38), (13, 43), (13, 44), (13, 46), (13, 52), (13, 54), (13, 56), (13, 57), (13, 58), (13, 59), (13, 61), (13, 66), (13, 67), (13, 69), (13, 73), (13, 74), (13, 75), (13, 76), (13, 77), (16, 0), (16, 5), (16, 6), (16, 11), (16, 15), (16, 20), (16, 21), (16, 23), (16, 31), (16, 33), (16, 44), (16, 54), (16, 57), (16, 58), (16, 59), (16, 66), (16, 67), (16, 69), (16, 77), (29, 0), (29, 5), (29, 6), (29, 11), (29, 15), (29, 20), (29, 21), (29, 23), (29, 31), (29, 33), (29, 44), (29, 46), (29, 54), (29, 57), (29, 58), (29, 59), (29, 66), (29, 67), (29, 69), (29, 76), (29, 77), (35, 0), (35, 6), (35, 11), (35, 20), (35, 21), (35, 23), (35, 31), (35, 44), (35, 54), (35, 57), (40, 0), (40, 5), (40, 6), (40, 11), (40, 15), (40, 17), (40, 20), (40, 21), (40, 23), (40, 31), (40, 33), (40, 34), (40, 43), (40, 44), (40, 46), (40, 54), (40, 57), (40, 58), (40, 59), (40, 66), (40, 67), (40, 69), (40, 75), (40, 76), (40, 77), (41, 11), (41, 44), (45, 0), (45, 5), (45, 6), (45, 11), (45, 15), (45, 20), (45, 21), (45, 23), (45, 31), (45, 44), (45, 54), (45, 57), (45, 58), (45, 59), (45, 66), (45, 67), (45, 69), (45, 77), (48, 0), (48, 5), (48, 6), (48, 11), (48, 15), (48, 17), (48, 20), (48, 21), (48, 23), (48, 31), (48, 33), (48, 34), (48, 38), (48, 44), (48, 46), (48, 54), (48, 57), (48, 58), (48, 59), (48, 66), (48, 67), (48, 69), (48, 73), (48, 75), (48, 76), (48, 77), (49, 0), (49, 5), (49, 6), (49, 11), (49, 15), (49, 17), (49, 20), (49, 21), (49, 23), (49, 31), (49, 33), (49, 44), (49, 46), (49, 54), (49, 57), (49, 58), (49, 59), (49, 66), (49, 67), (49, 69), (49, 75), (49, 76), (49, 77), (51, 11), (51, 44), (53, 11), (53, 44), (55, 6), (55, 11), (55, 31), (55, 44), (55, 54), (71, 44), (78, 0), (78, 5), (78, 6), (78, 11), (78, 15), (78, 17), (78, 20), (78, 21), (78, 23), (78, 31), (78, 33), (78, 44), (78, 54), (78, 57), (78, 58), (78, 59), (78, 66), (78, 69), (78, 77), (79, 6), (79, 11), (79, 23), (79, 31), (79, 44), (79, 57), (80, 0), (80, 5), (80, 6), (80, 11), (80, 15), (80, 20), (80, 21), (80, 23), (80, 31), (80, 33), (80, 44), (80, 54), (80, 57), (80, 58), (80, 59), (80, 66), (80, 69), (80, 75), (80, 76), (80, 77)]</t>
        </is>
      </c>
      <c r="N5" t="n">
        <v>1016</v>
      </c>
      <c r="O5" t="n">
        <v>0.75</v>
      </c>
      <c r="P5" t="n">
        <v>0.95</v>
      </c>
      <c r="Q5" t="n">
        <v>3</v>
      </c>
      <c r="R5" t="n">
        <v>10000</v>
      </c>
      <c r="S5" t="inlineStr">
        <is>
          <t>15/03/2024, 21:21:50</t>
        </is>
      </c>
      <c r="T5" s="3">
        <f>hyperlink("https://spiral.technion.ac.il/results/MTAwMDA5OQ==/4/GOResultsPROCESS","link")</f>
        <v/>
      </c>
      <c r="U5" t="inlineStr">
        <is>
          <t>['GO:0032502:developmental process (qval8.13E-10)', 'GO:0050793:regulation of developmental process (qval2.92E-7)', 'GO:0048856:anatomical structure development (qval4.74E-7)', 'GO:0009653:anatomical structure morphogenesis (qval2.47E-6)', 'GO:0030036:actin cytoskeleton organization (qval2.24E-6)', 'GO:0032989:cellular component morphogenesis (qval4.33E-6)', 'GO:0030029:actin filament-based process (qval7.89E-6)', 'GO:0007010:cytoskeleton organization (qval1.09E-5)', 'GO:0016043:cellular component organization (qval1.51E-5)', 'GO:0071840:cellular component organization or biogenesis (qval2.01E-5)', 'GO:0022603:regulation of anatomical structure morphogenesis (qval2.34E-5)', 'GO:0031589:cell-substrate adhesion (qval4.49E-5)', 'GO:0040012:regulation of locomotion (qval4.63E-5)', 'GO:0051270:regulation of cellular component movement (qval4.75E-5)', 'GO:0030334:regulation of cell migration (qval7.93E-5)', 'GO:0110020:regulation of actomyosin structure organization (qval8.35E-5)', 'GO:2000145:regulation of cell motility (qval8E-5)', 'GO:0048869:cellular developmental process (qval1.21E-4)', 'GO:0007155:cell adhesion (qval2.23E-4)', 'GO:0022610:biological adhesion (qval2.44E-4)', 'GO:2000026:regulation of multicellular organismal development (qval2.69E-4)', 'GO:0032233:positive regulation of actin filament bundle assembly (qval3.36E-4)', 'GO:0051492:regulation of stress fiber assembly (qval3.22E-4)', 'GO:0032879:regulation of localization (qval3.51E-4)', 'GO:0045595:regulation of cell differentiation (qval4.52E-4)', 'GO:0006928:movement of cell or subcellular component (qval7.51E-4)', 'GO:0008015:blood circulation (qval7.27E-4)', 'GO:0003013:circulatory system process (qval9.11E-4)', 'GO:0048583:regulation of response to stimulus (qval8.81E-4)', 'GO:0032231:regulation of actin filament bundle assembly (qval8.56E-4)', 'GO:0010646:regulation of cell communication (qval8.48E-4)', 'GO:0065007:biological regulation (qval8.33E-4)', 'GO:0051496:positive regulation of stress fiber assembly (qval8.68E-4)', 'GO:0044087:regulation of cellular component biogenesis (qval8.91E-4)', 'GO:0050789:regulation of biological process (qval1.07E-3)', 'GO:0023051:regulation of signaling (qval1.12E-3)', 'GO:0090050:positive regulation of cell migration involved in sprouting angiogenesis (qval1.09E-3)', 'GO:0016477:cell migration (qval1.19E-3)', 'GO:0048589:developmental growth (qval1.21E-3)', 'GO:0040007:growth (qval1.46E-3)', 'GO:0009966:regulation of signal transduction (qval1.5E-3)', 'GO:0032501:multicellular organismal process (qval1.53E-3)', 'GO:0048518:positive regulation of biological process (qval1.87E-3)', 'GO:0030030:cell projection organization (qval2.14E-3)', 'GO:0051128:regulation of cellular component organization (qval2.13E-3)', 'GO:0072091:regulation of stem cell proliferation (qval2.13E-3)', 'GO:0048870:cell motility (qval2.4E-3)', 'GO:0022604:regulation of cell morphogenesis (qval2.54E-3)', 'GO:0050794:regulation of cellular process (qval2.68E-3)', 'GO:0034330:cell junction organization (qval2.65E-3)', 'GO:0000902:cell morphogenesis (qval3.14E-3)', 'GO:1902531:regulation of intracellular signal transduction (qval3.19E-3)', 'GO:0007166:cell surface receptor signaling pathway (qval4.28E-3)', 'GO:0051239:regulation of multicellular organismal process (qval4.26E-3)', 'GO:1901888:regulation of cell junction assembly (qval4.29E-3)', 'GO:1902533:positive regulation of intracellular signal transduction (qval4.48E-3)', 'GO:0048522:positive regulation of cellular process (qval4.42E-3)', 'GO:0048646:anatomical structure formation involved in morphogenesis (qval4.86E-3)', 'GO:0048513:animal organ development (qval4.78E-3)', 'GO:0043536:positive regulation of blood vessel endothelial cell migration (qval5.22E-3)', 'GO:1990778:protein localization to cell periphery (qval5.71E-3)', 'GO:0051093:negative regulation of developmental process (qval6.52E-3)', 'GO:0007165:signal transduction (qval6.58E-3)', 'GO:0120032:regulation of plasma membrane bounded cell projection assembly (qval6.96E-3)', 'GO:0120039:plasma membrane bounded cell projection morphogenesis (qval7.03E-3)', 'GO:0060491:regulation of cell projection assembly (qval7.46E-3)', 'GO:0034329:cell junction assembly (qval7.72E-3)', 'GO:0048858:cell projection morphogenesis (qval8.01E-3)', 'GO:0030512:negative regulation of transforming growth factor beta receptor signaling pathway (qval7.91E-3)', 'GO:0040011:locomotion (qval8.19E-3)', 'GO:0034446:substrate adhesion-dependent cell spreading (qval8.64E-3)', 'GO:0030198:extracellular matrix organization (qval8.88E-3)', 'GO:1903845:negative regulation of cellular response to transforming growth factor beta stimulus (qval9.52E-3)', 'GO:0008360:regulation of cell shape (qval9.45E-3)', 'GO:0000904:cell morphogenesis involved in differentiation (qval9.64E-3)', 'GO:0043062:extracellular structure organization (qval9.52E-3)', 'GO:0017015:regulation of transforming growth factor beta receptor signaling pathway (qval1.21E-2)', 'GO:0090049:regulation of cell migration involved in sprouting angiogenesis (qval1.24E-2)', 'GO:0009967:positive regulation of signal transduction (qval1.24E-2)', 'GO:0048519:negative regulation of biological process (qval1.28E-2)', 'GO:0032990:cell part morphogenesis (qval1.3E-2)', 'GO:2000648:positive regulation of stem cell proliferation (qval1.35E-2)', 'GO:1903844:regulation of cellular response to transforming growth factor beta stimulus (qval1.34E-2)', 'GO:0051241:negative regulation of multicellular organismal process (qval1.35E-2)', 'GO:0007167:enzyme linked receptor protein signaling pathway (qval1.44E-2)', 'GO:0048523:negative regulation of cellular process (qval1.44E-2)', 'GO:0048584:positive regulation of response to stimulus (qval1.44E-2)', 'GO:0090101:negative regulation of transmembrane receptor protein serine/threonine kinase signaling pathway (qval1.51E-2)', 'GO:0032970:regulation of actin filament-based process (qval1.54E-2)', 'GO:1903672:positive regulation of sprouting angiogenesis (qval1.58E-2)', 'GO:0034333:adherens junction assembly (qval1.56E-2)', 'GO:0032418:lysosome localization (qval1.75E-2)', 'GO:0032956:regulation of actin cytoskeleton organization (qval2.08E-2)', 'GO:0007160:cell-matrix adhesion (qval2.16E-2)', 'GO:0051012:microtubule sliding (qval2.14E-2)', 'GO:0099554:trans-synaptic signaling by soluble gas, modulating synaptic transmission (qval2.12E-2)', 'GO:0099555:trans-synaptic signaling by nitric oxide, modulating synaptic transmission (qval2.09E-2)', 'GO:0060364:frontal suture morphogenesis (qval2.07E-2)', 'GO:0035556:intracellular signal transduction (qval2.19E-2)', 'GO:0048585:negative regulation of response to stimulus (qval2.31E-2)', 'GO:1902903:regulation of supramolecular fiber organization (qval2.36E-2)', 'GO:0003008:system process (qval2.36E-2)', 'GO:0010604:positive regulation of macromolecule metabolic process (qval2.42E-2)', 'GO:1903670:regulation of sprouting angiogenesis (qval2.5E-2)', 'GO:0010647:positive regulation of cell communication (qval2.48E-2)', 'GO:0023056:positive regulation of signaling (qval2.7E-2)', 'GO:0110053:regulation of actin filament organization (qval2.76E-2)', 'GO:0042127:regulation of cell proliferation (qval2.89E-2)', 'GO:0071711:basement membrane organization (qval2.98E-2)', 'GO:1902905:positive regulation of supramolecular fiber organization (qval2.96E-2)', 'GO:0072659:protein localization to plasma membrane (qval3.06E-2)', 'GO:0044089:positive regulation of cellular component biogenesis (qval3.05E-2)', 'GO:0010634:positive regulation of epithelial cell migration (qval3.2E-2)', 'GO:0010632:regulation of epithelial cell migration (qval3.21E-2)', 'GO:0090287:regulation of cellular response to growth factor stimulus (qval3.24E-2)', 'GO:1901701:cellular response to oxygen-containing compound (qval3.3E-2)', 'GO:0009987:cellular process (qval3.44E-2)', 'GO:0061061:muscle structure development (qval3.55E-2)', 'GO:0042327:positive regulation of phosphorylation (qval3.63E-2)', 'GO:0034332:adherens junction organization (qval4.17E-2)', 'GO:0035633:maintenance of permeability of blood-brain barrier (qval4.15E-2)', 'GO:0034405:response to fluid shear stress (qval4.12E-2)', 'GO:0003012:muscle system process (qval4.4E-2)', 'GO:0051017:actin filament bundle assembly (qval4.43E-2)', 'GO:0061572:actin filament bundle organization (qval4.4E-2)', 'GO:0071709:membrane assembly (qval4.56E-2)', 'GO:0099163:synaptic signaling by nitric oxide (qval4.76E-2)', 'GO:0099543:trans-synaptic signaling by soluble gas (qval4.73E-2)', 'GO:0099548:trans-synaptic signaling by nitric oxide (qval4.69E-2)', 'GO:0070836:caveola assembly (qval4.65E-2)', 'GO:0097350:neutrophil clearance (qval4.62E-2)', 'GO:0090288:negative regulation of cellular response to growth factor stimulus (qval4.76E-2)', 'GO:0090066:regulation of anatomical structure size (qval4.9E-2)', 'GO:0009887:animal organ morphogenesis (qval4.91E-2)', 'GO:0051495:positive regulation of cytoskeleton organization (qval5.13E-2)', 'GO:0043535:regulation of blood vessel endothelial cell migration (qval5.11E-2)', 'GO:0009893:positive regulation of metabolic process (qval5.5E-2)', 'GO:0040017:positive regulation of locomotion (qval5.81E-2)', 'GO:0001934:positive regulation of protein phosphorylation (qval6.32E-2)', 'GO:0048812:neuron projection morphogenesis (qval6.38E-2)', 'GO:0007264:small GTPase mediated signal transduction (qval6.71E-2)', 'GO:0010810:regulation of cell-substrate adhesion (qval6.75E-2)', 'GO:0090257:regulation of muscle system process (qval7.19E-2)', 'GO:0010648:negative regulation of cell communication (qval7.32E-2)', 'GO:0023057:negative regulation of signaling (qval7.55E-2)', 'GO:0043687:post-translational protein modification (qval7.55E-2)', 'GO:0045937:positive regulation of phosphate metabolic process (qval7.54E-2)', 'GO:0010562:positive regulation of phosphorus metabolic process (qval7.49E-2)', 'GO:0009888:tissue development (qval7.81E-2)', 'GO:0044854:plasma membrane raft assembly (qval8E-2)', 'GO:0090109:regulation of cell-substrate junction assembly (qval8.12E-2)', 'GO:0051893:regulation of focal adhesion assembly (qval8.07E-2)', 'GO:0030155:regulation of cell adhesion (qval8.11E-2)', 'GO:0010628:positive regulation of gene expression (qval8.42E-2)', 'GO:2000147:positive regulation of cell motility (qval8.63E-2)', 'GO:0043408:regulation of MAPK cascade (qval8.96E-2)', 'GO:0120034:positive regulation of plasma membrane bounded cell projection assembly (qval8.92E-2)', 'GO:1903034:regulation of response to wounding (qval8.94E-2)', 'GO:0008630:intrinsic apoptotic signaling pathway in response to DNA damage (qval8.9E-2)', 'GO:0008150:biological_process (qval8.92E-2)', 'GO:0001932:regulation of protein phosphorylation (qval9.09E-2)']</t>
        </is>
      </c>
      <c r="V5" s="3">
        <f>hyperlink("https://spiral.technion.ac.il/results/MTAwMDA5OQ==/4/GOResultsFUNCTION","link")</f>
        <v/>
      </c>
      <c r="W5" t="inlineStr">
        <is>
          <t>['GO:0008092:cytoskeletal protein binding (qval4.17E-7)', 'GO:0003779:actin binding (qval8.1E-6)', 'GO:0050839:cell adhesion molecule binding (qval7.66E-4)', 'GO:0044877:protein-containing complex binding (qval7.32E-3)', 'GO:0051371:muscle alpha-actinin binding (qval1.47E-2)', 'GO:0005198:structural molecule activity (qval1.32E-2)', 'GO:0031682:G-protein gamma-subunit binding (qval1.97E-2)', 'GO:0019001:guanyl nucleotide binding (qval3.64E-2)', 'GO:0032561:guanyl ribonucleotide binding (qval3.24E-2)', 'GO:0005515:protein binding (qval5.33E-2)', 'GO:0035374:chondroitin sulfate binding (qval5.12E-2)', 'GO:0005525:GTP binding (qval5.04E-2)', 'GO:0005201:extracellular matrix structural constituent (qval4.67E-2)', 'GO:0019838:growth factor binding (qval4.73E-2)', 'GO:0032550:purine ribonucleoside binding (qval4.68E-2)', 'GO:0001883:purine nucleoside binding (qval4.79E-2)', 'GO:0032549:ribonucleoside binding (qval4.64E-2)', 'GO:0045296:cadherin binding (qval4.42E-2)', 'GO:0004690:cyclic nucleotide-dependent protein kinase activity (qval4.2E-2)', 'GO:0001882:nucleoside binding (qval4.68E-2)', 'GO:0051393:alpha-actinin binding (qval4.69E-2)', 'GO:0042805:actinin binding (qval1.45E-1)', 'GO:0019894:kinesin binding (qval1.54E-1)']</t>
        </is>
      </c>
      <c r="X5" s="3">
        <f>hyperlink("https://spiral.technion.ac.il/results/MTAwMDA5OQ==/4/GOResultsCOMPONENT","link")</f>
        <v/>
      </c>
      <c r="Y5" t="inlineStr">
        <is>
          <t>['GO:0005912:adherens junction (qval1.32E-11)', 'GO:0070161:anchoring junction (qval1.61E-11)', 'GO:0005925:focal adhesion (qval5.56E-11)', 'GO:0005924:cell-substrate adherens junction (qval4.75E-11)', 'GO:0030054:cell junction (qval5.04E-11)', 'GO:0030055:cell-substrate junction (qval4.36E-11)', 'GO:0070062:extracellular exosome (qval1.33E-6)', 'GO:1903561:extracellular vesicle (qval1.6E-6)', 'GO:0043230:extracellular organelle (qval1.45E-6)', 'GO:0005856:cytoskeleton (qval1.84E-6)', 'GO:0031982:vesicle (qval1.32E-5)', 'GO:0015629:actin cytoskeleton (qval1.81E-5)', 'GO:0062023:collagen-containing extracellular matrix (qval3.24E-5)', 'GO:0001725:stress fiber (qval3.41E-5)', 'GO:0097517:contractile actin filament bundle (qval3.18E-5)', 'GO:0044421:extracellular region part (qval6.08E-5)', 'GO:0032432:actin filament bundle (qval6.3E-5)', 'GO:0042641:actomyosin (qval8.62E-5)', 'GO:0042383:sarcolemma (qval1.58E-4)', 'GO:0031012:extracellular matrix (qval3.9E-4)', 'GO:0044449:contractile fiber part (qval4.49E-4)', 'GO:0044430:cytoskeletal part (qval4.42E-4)', 'GO:0044444:cytoplasmic part (qval1.05E-3)', 'GO:0005886:plasma membrane (qval1.43E-3)', 'GO:0031941:filamentous actin (qval2.04E-3)', 'GO:0005829:cytosol (qval2.11E-3)', 'GO:0043226:organelle (qval2.1E-3)', 'GO:0044424:intracellular part (qval2.9E-3)', 'GO:0043232:intracellular non-membrane-bounded organelle (qval3.98E-3)', 'GO:0043228:non-membrane-bounded organelle (qval4.24E-3)', 'GO:0005916:fascia adherens (qval7.62E-3)', 'GO:0002095:caveolar macromolecular signaling complex (qval8.08E-3)', 'GO:0008074:guanylate cyclase complex, soluble (qval7.83E-3)', 'GO:0005938:cell cortex (qval8.58E-3)', 'GO:0005901:caveola (qval8.74E-3)', 'GO:0044853:plasma membrane raft (qval9.24E-3)', 'GO:0030027:lamellipodium (qval1.03E-2)', 'GO:0043227:membrane-bounded organelle (qval1.41E-2)', 'GO:0120025:plasma membrane bounded cell projection (qval1.79E-2)', 'GO:0030018:Z disc (qval1.85E-2)', 'GO:0043260:laminin-11 complex (qval1.88E-2)', 'GO:0042995:cell projection (qval2.46E-2)', 'GO:0099568:cytoplasmic region (qval2.98E-2)', 'GO:0005788:endoplasmic reticulum lumen (qval3.1E-2)', 'GO:0098857:membrane microdomain (qval3.57E-2)', 'GO:0045121:membrane raft (qval3.49E-2)', 'GO:0044464:cell part (qval3.43E-2)', 'GO:0005911:cell-cell junction (qval3.39E-2)', 'GO:0098590:plasma membrane region (qval3.42E-2)']</t>
        </is>
      </c>
    </row>
    <row r="6">
      <c r="A6" s="1" t="n">
        <v>5</v>
      </c>
      <c r="B6" t="n">
        <v>18038</v>
      </c>
      <c r="C6" t="n">
        <v>4143</v>
      </c>
      <c r="D6" t="n">
        <v>83</v>
      </c>
      <c r="E6" t="n">
        <v>6806</v>
      </c>
      <c r="F6" t="n">
        <v>962</v>
      </c>
      <c r="G6" t="n">
        <v>2937</v>
      </c>
      <c r="H6" t="n">
        <v>53</v>
      </c>
      <c r="I6" t="n">
        <v>322</v>
      </c>
      <c r="J6" s="2" t="n">
        <v>-5326</v>
      </c>
      <c r="K6" t="n">
        <v>0.327</v>
      </c>
      <c r="L6" t="inlineStr">
        <is>
          <t>A2M,A4GALT,ABCC9,ABL1,ACKR3,ACTA2,ACTN1,ACTR1A,ACYP2,ADAM15,ADAM33,ADAMTS1,ADAMTS10,ADAMTS4,ADAMTS9,ADAMTSL1,ADAMTSL4,ADCY4,ADD1,ADGRA2,ADGRF5,ADGRL2,ADGRL4,AEBP1,AFAP1L1,AFF1,AHDC1,AHNAK,AIF1,AKAP12,AKAP13,AKR1B1,AKT1,AKT3,ALDH1A3,ALKBH5,AMFR,AMOTL1,ANGPTL1,ANK2,ANKDD1A,ANKRD11,ANXA1,ANXA5,ANXA6,AP2M1,APLNR,APOL1,APOL2,APOL3,AQP1,ARHGAP1,ARHGAP10,ARHGAP23,ARHGAP24,ARHGAP29,ARHGDIB,ARHGEF10,ARHGEF15,ARHGEF17,ARHGEF25,ARHGEF3,ARHGEF6,ARID5B,ARL2BP,ARMCX1,ATL3,ATN1,ATP2B4,ATP6V0D1,ATP6V1B2,ATP8B2,ATP8B4,ATP9B,AXL,BAG2,BBX,BCAR1,BCL2,BCL6,BCL6B,BEX4,BLVRA,BMERB1,BMPR2,BNC2,BOC,BST2,C11orf96,C12orf57,C14orf132,C1QA,C1QB,C1R,C1S,C1orf162,C1orf21,C1orf54,C20orf194,C2orf74,C3,C3orf80,C4orf3,C5AR1,CACNA1H,CADM1,CALCRL,CALD1,CALHM2,CAMTA2,CAP2,CAPN2,CAPZB,CAV1,CAV2,CAVIN1,CAVIN2,CAVIN3,CBLB,CBX6,CCDC102A,CCDC71L,CCDC80,CCDC85B,CCDC88A,CCL11,CCL2,CCL21,CCL5,CCN1,CCND3,CCNL2,CD109,CD163,CD200,CD34,CD37,CD4,CD63,CD74,CD93,CD99,CDH5,CDIPT,CDK9,CEBPD,CELF2,CFI,CHD3,CHFR,CHRDL1,CHRDL2,CHST1,CHST3,CIC,CIDEB,CILP,CIRBP,CLCN7,CLDN5,CLEC14A,CLEC2B,CLIC4,CLIP4,CLMP,CLSTN3,CNN3,CNRIP1,CNTLN,CNTNAP1,COL16A1,COL18A1,COL4A1,COL4A2,COL6A1,COL6A2,COPZ2,COX7A1,CPA3,CPEB4,CPLANE1,CPQ,CPXM2,CREM,CRIP1,CRIP2,CRISPLD2,CRTC3,CSF1,CSF1R,CSPG4,CSRP1,CST3,CTSF,CTSL,CTXN1,CX3CL1,CXCL12,CYB5R3,CYBRD1,CYLD,CYP1B1,CYP7B1,CYYR1,DAAM1,DAAM2,DAB2,DACT3,DAPK1,DCHS1,DCLK1,DCTN1,DDR2,DEGS1,DENND5A,DEPP1,DIPK1B,DIRAS3,DIXDC1,DLC1,DLG4,DNAJB4,DNAJB5,DNAJB6,DNAJB9,DOCK11,DOCK2,DOCK4,DOK2,DPYD,DPYSL2,DPYSL3,DTX3,DUSP1,DYNC1LI2,DYSF,ECE1,ECSCR,EFEMP1,EFNA5,EGFL7,EHBP1L1,EHD2,EID1,ELK3,ELMO1,ELN,EMILIN1,EMP3,ENAH,ENG,ENPP2,ENTPD1,EOGT,EPAS1,EPB41L3,EPHX1,EPN2,ERCC1,ERG,ESAM,ESYT2,ETS1,EVA1B,EVA1C,EVC2,EVL,EZH1,FAM102B,FAM110B,FAM124A,FAM126A,FAM13B,FAM20C,FAM219A,FAM49A,FBLN5,FBXL5,FBXO32,FBXW5,FCHSD2,FERMT2,FEZ1,FGD2,FGD5,FGF2,FGF7,FGFR1,FGL2,FHL3,FILIP1L,FKBP5,FLCN,FLI1,FLII,FLRT2,FLT3LG,FLT4,FLYWCH2,FMOD,FNBP1,FOLR2,FOSL2,FOXN3,FRMD6,FRY,FSTL1,FSTL3,FXYD6,FZD4,FZD7,GAA,GAB2,GABARAP,GABARAPL2,GABBR1,GAS1,GAS6,GAS7,GASK1A,GASK1B,GATA2,GBP2,GDI1,GFPT2,GGT5,GIMAP4,GIMAP6,GINM1,GIT2,GJA1,GJA4,GJC1,GLI3,GLIPR1,GLIPR2,GLUL,GNAI2,GNAL,GNAO1,GNAQ,GNB1,GNB4,GNB5,GNG11,GNPTG,GNS,GPR162,GPR183,GPR34,GPR4,GPX3,GRASP,GRB10,GRK5,GSN,GUCY1A1,GUCY1B1,GYPC,H1FX,HABP4,HACD4,HAGH,HAPLN3,HBP1,HCLS1,HDAC7,HDGFL3,HEG1,HERC3,HES4,HEYL,HHEX,HIC1,HIPK1,HIPK2,HIPK3,HIVEP2,HMCN2,HOXB2,HSPA12B,HSPB2,HSPG2,HTRA1,ID3,ID4,IDS,IFFO1,IFI16,IFI44,IFI6,IFITM2,IGFBP4,IGFBP5,IGFBP6,IGFBP7,IL18BP,IL1R1,IL33,INAFM1,INPP4A,INPP5B,INTS11,IRF2BPL,ITGA1,ITGA4,ITGA5,ITGA7,ITGAV,ITGB3,ITM2A,ITPK1,ITPKB,ITPR1,ITPRIP,ITPRIPL2,JADE2,JAK1,JAM2,JAM3,JCAD,JMY,JUNB,KANK2,KAT2B,KAT6A,KATNAL1,KCNE4,KCNJ8,KCTD12,KCTD15,KCTD7,KDM5D,KDR,KIAA1755,KIDINS220,KIF1B,KIT,KLC1,KLF11,KLF2,KLF6,KLF7,KLF9,KLHL21,KLHL5,LAIR1,LAMA2,LAMA4,LAMB1,LAMB2,LAMC1,LAP3,LAPTM4A,LAPTM5,LAT,LCAT,LDB2,LDOC1,LGMN,LHFPL2,LHFPL6,LIMA1,LIMS2,LIX1L,LMCD1,LMNA,LMO2,LMO4,LPAR1,LRPAP1,LRRK2,LTBP3,LXN,LY96,LYST,LYVE1,MACF1,MAF,MAF1,MAFB,MAGEH1,MAN1A1,MAP1B,MAP3K3,MAP3K6,MAP3K8,MAP4,MAP7D1,MAPK11,MAPRE2,MARCH2,MARVELD1,MAST4,MBNL1,MBTPS1,MCAM,MCC,MCRIP1,MCTP1,MDFIC,MEF2A,MEF2C,MEF2D,MEIS1,MERTK,MFAP4,MFGE8,MFSD1,MGP,MICALL2,MIER1,MMRN2,MOB3A,MPDZ,MPEG1,MPRIP,MRAS,MRC1,MRFAP1L1,MRGPRF,MRTFA,MRVI1,MS4A4A,MS4A6A,MS4A7,MSN,MSR1,MSRA,MSRB3,MTCH1,MTFR1L,MTSS2,MXD4,MXRA7,MXRA8,MYL6,MYO5A,MYOF,NAV1,NCKAP1L,NCS1,NDST1,NDUFA4L2,NEK6,NEK9,NEURL1B,NEXN,NFATC1,NFATC4,NFIC,NHSL2,NIBAN1,NID1,NISCH,NLGN2,NLRP1,NNMT,NOTCH2,NPC2,NPR1,NPR2,NR1D2,NR2F2,NR3C1,NRP1,NRP2,NT5E,NUCB1,NUMBL,NUPR1,OAZ2,ODF3B,OGFRL1,OSBPL9,OSMR,P2RX1,P3H2,PACS1,PAFAH1B1,PALM,PALM2-AKAP2,PALMD,PAM,PAPLN,PARVA,PARVG,PBX1,PBX3,PBXIP1,PCDHGC3,PCNX1,PDE1A,PDE4D,PDE5A,PDK4,PDLIM3,PDLIM4,PDLIM5,PDLIM7,PDPR,PDZRN3,PEA15,PEAK1,PEAR1,PECAM1,PER1,PER3,PFN1,PGF,PHC1,PHC2,PHF1,PHF2,PHF21A,PHLDA3,PHLDB1,PHLDB2,PICALM,PINK1,PIP4K2A,PITPNC1,PKD2,PKIG,PLAAT4,PLCL1,PLD3,PLEKHA4,PLEKHF1,PLEKHM2,PLEKHO1,PLEKHO2,PLPP1,PLPP3,PLPPR2,PLSCR4,PLVAP,PLXND1,PMP22,PNMA1,PNRC1,PODN,PODXL,POPDC2,POU6F1,PPFIBP1,PPM1F,PPM1M,PPP1R12B,PPP1R12C,PPP1R16B,PPP1R18,PPP3CA,PPP3CB,PPP4R1,PRAF2,PRDM2,PREX2,PRICKLE1,PRICKLE2,PRKACA,PRKACB,PRKCH,PRKG1,PRMT2,PRNP,PRXL2C,PSAP,PSKH1,PTGER3,PTGIS,PTMS,PTP4A3,PTPA,PTPN5,PTPRM,PTPRS,PTPRU,PTTG1IP,PXDC1,QKI,RAB12,RAB13,RAB23,RAB27A,RAB34,RAB3GAP1,RAB3IL1,RABAC1,RABGAP1,RAMP2,RAPGEF1,RARB,RARRES1,RASGRP2,RASIP1,RASL12,RASSF2,RASSF4,RASSF8,RBFOX2,RBMS3,RBPMS,RCAN2,RCSD1,REEP5,RELL1,RELN,RERE,RERG,RGL1,RGL2,RGMA,RGS10,RGS5,RHOC,RHOJ,RHOQ,RILPL1,RIMKLB,RIN3,RIPOR1,RNASE1,RNF130,RNF144A,RNF152,RNF166,RNF19A,ROCK1,RRAS,RSPO3,RTN4,RUFY3,RUSC2,RXRA,S100A13,S100PBP,S1PR1,S1PR3,SACS,SAMD4A,SAMHD1,SARAF,SASH1,SAT2,SAV1,SCARA3,SCPEP1,SDC2,SDF4,SEC14L1,SELENON,SELENOW,SEMA6B,SEPTIN4,SEPTIN6,SERINC1,SERPING1,SESN3,SETBP1,SFMBT2,SGCB,SGCE,SGK1,SH2B3,SH2D3C,SH3BGRL,SH3BP5,SH3GLB1,SH3RF3,SHANK3,SHC1,SHC2,SIK2,SIPA1,SIRPA,SKI,SLC12A4,SLC15A3,SLC16A7,SLC31A2,SLC38A2,SLC4A7,SLC8A1,SLCO2A1,SLCO2B1,SLFN11,SLFN5,SLIT2,SLIT3,SMAD4,SMAP2,SMARCA1,SMARCD3,SMG6,SNCA,SNRK,SNTB2,SNX1,SOGA1,SORBS3,SORCS2,SOS2,SOX18,SOX5,SP100,SPACA6,SPARCL1,SPART,SPEG,SPRY1,SPSB1,SPTLC3,SSBP2,SSC5D,SSH1,ST3GAL3,ST3GAL5,ST5,ST6GALNAC6,ST8SIA4,STAB1,STAT2,STAT3,STAT5B,STC1,STIM1,STIMATE,STOM,STON1,STX2,STXBP1,SUN2,SUSD6,SWAP70,SYNPO,SYT11,SZRD1,TACC1,TADA2B,TAF1C,TAGLN,TAX1BP3,TBC1D1,TBXA2R,TCEAL3,TCF25,TCF4,TCF7L1,TCN2,TDRP,TEAD2,TEK,TGFB1,TGFB1I1,TGFB3,TGFBR2,TGM2,THBD,THBS3,THEMIS2,THSD7A,TIE1,TIMP2,TLE4,TLN1,TM6SF1,TMEM109,TMEM140,TMEM167B,TMEM200B,TMEM204,TMEM263,TMEM43,TMEM47,TMEM50A,TMTC1,TMX4,TNFAIP8L3,TNFRSF1A,TNFSF12,TNIP2,TNS2,TNXB,TP53,TPM2,TPP1,TPPP3,TRAK2,TRANK1,TRAPPC3,TRIB2,TRIM22,TRIM8,TRPC1,TRPS1,TRPV2,TSC22D3,TSHZ2,TSPAN11,TSPAN18,TSPAN2,TSPAN4,TTC28,TTC7B,TTYH2,TUBB6,TUSC3,TWSG1,TXLNA,TYROBP,UBE2E2,UGCG,UROD,VAMP2,VAMP5,VAPA,VAT1,VCAM1,VCL,VEGFC,VIM,VPS13D,VSIR,VWA1,VWF,WASF2,WBP1L,WDR1,WDR81,WDR91,WIPF1,WNK1,WSB1,WTIP,WWTR1,XPC,YPEL3,ZBTB16,ZBTB17,ZBTB20,ZBTB4,ZBTB47,ZCCHC24,ZEB1,ZEB2,ZFHX3,ZFYVE1,ZMAT3,ZNF358,ZNF362,ZNF385A,ZNF428,ZNF460,ZNF532,ZNF568,ZNF83,ZNRF1,ZSCAN18,ZSWIM8,ZYG11B,ZYX</t>
        </is>
      </c>
      <c r="M6" t="inlineStr">
        <is>
          <t>[(1, 0), (1, 5), (1, 10), (1, 11), (1, 15), (1, 21), (1, 23), (1, 24), (1, 31), (1, 37), (1, 44), (1, 54), (1, 57), (1, 69), (1, 73), (1, 75), (1, 76), (2, 0), (2, 15), (3, 0), (3, 5), (3, 6), (3, 10), (3, 11), (3, 15), (3, 18), (3, 19), (3, 21), (3, 23), (3, 24), (3, 31), (3, 37), (3, 44), (3, 46), (3, 54), (3, 57), (3, 66), (3, 67), (3, 69), (3, 72), (3, 73), (3, 74), (3, 75), (3, 76), (3, 77), (4, 0), (4, 5), (4, 11), (4, 15), (4, 21), (4, 23), (4, 31), (4, 37), (4, 44), (4, 54), (4, 57), (4, 69), (4, 73), (4, 75), (4, 76), (7, 0), (7, 5), (7, 10), (7, 11), (7, 15), (7, 21), (7, 23), (7, 31), (7, 37), (7, 44), (7, 54), (7, 57), (7, 69), (7, 73), (7, 75), (7, 76), (8, 0), (8, 5), (8, 11), (8, 15), (8, 21), (8, 23), (8, 31), (8, 37), (8, 44), (8, 54), (8, 57), (8, 69), (8, 73), (8, 75), (8, 76), (9, 0), (9, 5), (9, 11), (9, 15), (9, 21), (9, 23), (9, 31), (9, 37), (9, 44), (9, 54), (9, 69), (9, 75), (9, 76), (13, 0), (13, 5), (13, 6), (13, 10), (13, 11), (13, 15), (13, 18), (13, 19), (13, 21), (13, 23), (13, 24), (13, 31), (13, 37), (13, 44), (13, 46), (13, 54), (13, 57), (13, 66), (13, 67), (13, 69), (13, 72), (13, 73), (13, 74), (13, 75), (13, 76), (13, 77), (16, 0), (16, 5), (16, 11), (16, 15), (16, 21), (16, 23), (16, 31), (16, 37), (16, 44), (16, 54), (16, 57), (16, 69), (16, 73), (16, 75), (16, 76), (25, 31), (29, 0), (29, 5), (29, 11), (29, 15), (29, 21), (29, 23), (29, 31), (29, 37), (29, 44), (29, 54), (29, 57), (29, 69), (29, 73), (29, 75), (29, 76), (35, 0), (35, 5), (35, 11), (35, 15), (35, 21), (35, 23), (35, 31), (35, 37), (35, 44), (35, 54), (35, 69), (35, 75), (35, 76), (40, 0), (40, 5), (40, 11), (40, 15), (40, 21), (40, 23), (40, 31), (40, 37), (40, 44), (40, 54), (40, 57), (40, 69), (40, 73), (40, 75), (40, 76), (41, 0), (41, 5), (41, 11), (41, 15), (41, 31), (41, 44), (41, 76), (45, 0), (45, 5), (45, 11), (45, 15), (45, 21), (45, 23), (45, 31), (45, 37), (45, 44), (45, 54), (45, 57), (45, 69), (45, 73), (45, 75), (45, 76), (48, 0), (48, 5), (48, 10), (48, 11), (48, 15), (48, 21), (48, 23), (48, 31), (48, 37), (48, 44), (48, 54), (48, 57), (48, 69), (48, 73), (48, 75), (48, 76), (49, 0), (49, 5), (49, 11), (49, 15), (49, 21), (49, 23), (49, 31), (49, 37), (49, 44), (49, 54), (49, 57), (49, 69), (49, 73), (49, 75), (49, 76), (50, 0), (50, 15), (50, 31), (51, 0), (51, 5), (51, 11), (51, 15), (51, 31), (51, 44), (53, 0), (53, 11), (53, 15), (53, 31), (53, 76), (55, 0), (55, 5), (55, 11), (55, 15), (55, 21), (55, 23), (55, 31), (55, 37), (55, 44), (55, 54), (55, 69), (55, 76), (60, 0), (60, 11), (60, 15), (60, 31), (63, 31), (71, 0), (71, 5), (71, 11), (71, 15), (71, 31), (71, 44), (71, 69), (71, 76), (78, 0), (78, 5), (78, 11), (78, 15), (78, 21), (78, 23), (78, 31), (78, 37), (78, 44), (78, 54), (78, 57), (78, 69), (78, 73), (78, 75), (78, 76), (79, 0), (79, 5), (79, 11), (79, 15), (79, 23), (79, 31), (79, 37), (79, 44), (79, 54), (79, 69), (79, 76), (80, 0), (80, 5), (80, 11), (80, 15), (80, 21), (80, 23), (80, 31), (80, 37), (80, 44), (80, 54), (80, 57), (80, 69), (80, 73), (80, 75), (80, 76)]</t>
        </is>
      </c>
      <c r="N6" t="n">
        <v>1948</v>
      </c>
      <c r="O6" t="n">
        <v>0.5</v>
      </c>
      <c r="P6" t="n">
        <v>0.9</v>
      </c>
      <c r="Q6" t="n">
        <v>3</v>
      </c>
      <c r="R6" t="n">
        <v>10000</v>
      </c>
      <c r="S6" t="inlineStr">
        <is>
          <t>15/03/2024, 21:22:08</t>
        </is>
      </c>
      <c r="T6" s="3">
        <f>hyperlink("https://spiral.technion.ac.il/results/MTAwMDA5OQ==/5/GOResultsPROCESS","link")</f>
        <v/>
      </c>
      <c r="U6" t="inlineStr">
        <is>
          <t>['GO:0030334:regulation of cell migration (qval4.1E-28)', 'GO:2000145:regulation of cell motility (qval5.42E-26)', 'GO:0051270:regulation of cellular component movement (qval8.43E-26)', 'GO:0040012:regulation of locomotion (qval1.38E-25)', 'GO:0009653:anatomical structure morphogenesis (qval3.87E-23)', 'GO:0050793:regulation of developmental process (qval5.36E-22)', 'GO:0032502:developmental process (qval1.19E-21)', 'GO:0022603:regulation of anatomical structure morphogenesis (qval2.47E-20)', 'GO:0048646:anatomical structure formation involved in morphogenesis (qval1.67E-19)', 'GO:0051239:regulation of multicellular organismal process (qval1.96E-19)', 'GO:0032879:regulation of localization (qval1.91E-18)', 'GO:0007165:signal transduction (qval5.52E-18)', 'GO:0030335:positive regulation of cell migration (qval2.5E-17)', 'GO:0051272:positive regulation of cellular component movement (qval3.3E-17)', 'GO:0040017:positive regulation of locomotion (qval4.36E-17)', 'GO:2000147:positive regulation of cell motility (qval5.71E-17)', 'GO:0048583:regulation of response to stimulus (qval5.57E-17)', 'GO:0048869:cellular developmental process (qval1.31E-16)', 'GO:0023051:regulation of signaling (qval1.65E-16)', 'GO:0007155:cell adhesion (qval1.76E-16)', 'GO:2000026:regulation of multicellular organismal development (qval2.29E-16)', 'GO:0022610:biological adhesion (qval2.77E-16)', 'GO:0035556:intracellular signal transduction (qval4.65E-16)', 'GO:0045765:regulation of angiogenesis (qval4.62E-16)', 'GO:0010646:regulation of cell communication (qval6.74E-16)', 'GO:0048523:negative regulation of cellular process (qval7.89E-16)', 'GO:0009966:regulation of signal transduction (qval1.47E-15)', 'GO:0001525:angiogenesis (qval2.29E-15)', 'GO:0048519:negative regulation of biological process (qval2.61E-15)', 'GO:0016477:cell migration (qval4.94E-15)', 'GO:1901342:regulation of vasculature development (qval5.47E-15)', 'GO:0042127:regulation of cell proliferation (qval5.92E-15)', 'GO:0048856:anatomical structure development (qval6.03E-15)', 'GO:0040011:locomotion (qval6.89E-15)', 'GO:0007166:cell surface receptor signaling pathway (qval7.32E-15)', 'GO:0050789:regulation of biological process (qval9.74E-15)', 'GO:0048870:cell motility (qval1.32E-14)', 'GO:0048522:positive regulation of cellular process (qval1.51E-14)', 'GO:0006928:movement of cell or subcellular component (qval2.62E-14)', 'GO:0048518:positive regulation of biological process (qval8.16E-14)', 'GO:0010632:regulation of epithelial cell migration (qval1.63E-13)', 'GO:0051241:negative regulation of multicellular organismal process (qval2.37E-13)', 'GO:0031589:cell-substrate adhesion (qval2.94E-13)', 'GO:0050794:regulation of cellular process (qval6.56E-13)', 'GO:0065007:biological regulation (qval8.48E-13)', 'GO:0030029:actin filament-based process (qval1.11E-12)', 'GO:0032989:cellular component morphogenesis (qval1.18E-12)', 'GO:0030336:negative regulation of cell migration (qval1.25E-12)', 'GO:0030036:actin cytoskeleton organization (qval1.38E-12)', 'GO:0065009:regulation of molecular function (qval1.45E-12)', 'GO:0016043:cellular component organization (qval3.66E-12)', 'GO:0071840:cellular component organization or biogenesis (qval3.83E-12)', 'GO:0051093:negative regulation of developmental process (qval4.37E-12)', 'GO:0051128:regulation of cellular component organization (qval4.51E-12)', 'GO:0030198:extracellular matrix organization (qval8.54E-12)', 'GO:0048584:positive regulation of response to stimulus (qval9.22E-12)', 'GO:0045766:positive regulation of angiogenesis (qval1.13E-11)', 'GO:2000146:negative regulation of cell motility (qval1.18E-11)', 'GO:0051271:negative regulation of cellular component movement (qval2E-11)', 'GO:0043062:extracellular structure organization (qval2.19E-11)', 'GO:0010594:regulation of endothelial cell migration (qval4.62E-11)', 'GO:0001932:regulation of protein phosphorylation (qval6.66E-11)', 'GO:0070887:cellular response to chemical stimulus (qval8.52E-11)', 'GO:0050790:regulation of catalytic activity (qval8.44E-11)', 'GO:1904018:positive regulation of vasculature development (qval9.93E-11)', 'GO:0042325:regulation of phosphorylation (qval9.83E-11)', 'GO:0040013:negative regulation of locomotion (qval1.2E-10)', 'GO:0042327:positive regulation of phosphorylation (qval1.39E-10)', 'GO:0045937:positive regulation of phosphate metabolic process (qval1.56E-10)', 'GO:0010562:positive regulation of phosphorus metabolic process (qval1.54E-10)', 'GO:0010634:positive regulation of epithelial cell migration (qval1.82E-10)', 'GO:0001934:positive regulation of protein phosphorylation (qval1.83E-10)', 'GO:0071310:cellular response to organic substance (qval1.98E-10)', 'GO:0009967:positive regulation of signal transduction (qval2.61E-10)', 'GO:0042221:response to chemical (qval2.83E-10)', 'GO:0051174:regulation of phosphorus metabolic process (qval4.42E-10)', 'GO:0019220:regulation of phosphate metabolic process (qval4.37E-10)', 'GO:0032970:regulation of actin filament-based process (qval4.47E-10)', 'GO:0001936:regulation of endothelial cell proliferation (qval4.59E-10)', 'GO:0045595:regulation of cell differentiation (qval6.16E-10)', 'GO:1902533:positive regulation of intracellular signal transduction (qval6.52E-10)', 'GO:1902531:regulation of intracellular signal transduction (qval6.55E-10)', 'GO:0030154:cell differentiation (qval7.11E-10)', 'GO:0023056:positive regulation of signaling (qval7.34E-10)', 'GO:0048513:animal organ development (qval9.82E-10)', 'GO:0032956:regulation of actin cytoskeleton organization (qval9.95E-10)', 'GO:0007167:enzyme linked receptor protein signaling pathway (qval1.05E-9)', 'GO:0010033:response to organic substance (qval1.52E-9)', 'GO:0051094:positive regulation of developmental process (qval1.57E-9)', 'GO:0010647:positive regulation of cell communication (qval1.81E-9)', 'GO:0048585:negative regulation of response to stimulus (qval2.03E-9)', 'GO:0031401:positive regulation of protein modification process (qval3.02E-9)', 'GO:0007010:cytoskeleton organization (qval3.03E-9)', 'GO:0000902:cell morphogenesis (qval4.14E-9)', 'GO:0044087:regulation of cellular component biogenesis (qval5.02E-9)', 'GO:0032270:positive regulation of cellular protein metabolic process (qval7.31E-9)', 'GO:0031399:regulation of protein modification process (qval7.35E-9)', 'GO:0051247:positive regulation of protein metabolic process (qval8.33E-9)', 'GO:0043085:positive regulation of catalytic activity (qval1.2E-8)', 'GO:0010595:positive regulation of endothelial cell migration (qval1.32E-8)', 'GO:0008284:positive regulation of cell proliferation (qval1.52E-8)', 'GO:0030155:regulation of cell adhesion (qval1.52E-8)', 'GO:0001938:positive regulation of endothelial cell proliferation (qval1.6E-8)', 'GO:0003013:circulatory system process (qval1.6E-8)', 'GO:0044093:positive regulation of molecular function (qval2.04E-8)', 'GO:0032101:regulation of response to external stimulus (qval2.21E-8)', 'GO:0032501:multicellular organismal process (qval3.51E-8)', 'GO:0000904:cell morphogenesis involved in differentiation (qval3.85E-8)', 'GO:0001570:vasculogenesis (qval4.49E-8)', 'GO:0051493:regulation of cytoskeleton organization (qval4.62E-8)', 'GO:0034446:substrate adhesion-dependent cell spreading (qval5.16E-8)', 'GO:0010941:regulation of cell death (qval6.34E-8)', 'GO:0050678:regulation of epithelial cell proliferation (qval8.89E-8)', 'GO:0006897:endocytosis (qval1.06E-7)', 'GO:1903670:regulation of sprouting angiogenesis (qval1.08E-7)', 'GO:0048589:developmental growth (qval1.11E-7)', 'GO:0051246:regulation of protein metabolic process (qval1.38E-7)', 'GO:0043549:regulation of kinase activity (qval1.54E-7)', 'GO:1902903:regulation of supramolecular fiber organization (qval1.63E-7)', 'GO:0040007:growth (qval1.9E-7)', 'GO:0110053:regulation of actin filament organization (qval2.33E-7)', 'GO:0050679:positive regulation of epithelial cell proliferation (qval2.43E-7)', 'GO:0051240:positive regulation of multicellular organismal process (qval2.69E-7)', 'GO:0043408:regulation of MAPK cascade (qval2.73E-7)', 'GO:0007264:small GTPase mediated signal transduction (qval2.98E-7)', 'GO:0043087:regulation of GTPase activity (qval4.55E-7)', 'GO:0090287:regulation of cellular response to growth factor stimulus (qval4.97E-7)', 'GO:0043410:positive regulation of MAPK cascade (qval5.83E-7)', 'GO:0051338:regulation of transferase activity (qval5.94E-7)', 'GO:0010648:negative regulation of cell communication (qval8.11E-7)', 'GO:0009968:negative regulation of signal transduction (qval8.66E-7)', 'GO:0032268:regulation of cellular protein metabolic process (qval8.69E-7)', 'GO:0051129:negative regulation of cellular component organization (qval8.64E-7)', 'GO:0007169:transmembrane receptor protein tyrosine kinase signaling pathway (qval8.93E-7)', 'GO:0023057:negative regulation of signaling (qval8.95E-7)', 'GO:0010631:epithelial cell migration (qval8.94E-7)', 'GO:0032231:regulation of actin filament bundle assembly (qval9.22E-7)', 'GO:0016192:vesicle-mediated transport (qval9.28E-7)', 'GO:0034330:cell junction organization (qval1E-6)', 'GO:0098657:import into cell (qval1.03E-6)', 'GO:0007160:cell-matrix adhesion (qval1.1E-6)', 'GO:0008285:negative regulation of cell proliferation (qval1.19E-6)', 'GO:1903672:positive regulation of sprouting angiogenesis (qval1.36E-6)', 'GO:0010604:positive regulation of macromolecule metabolic process (qval1.64E-6)', 'GO:0051336:regulation of hydrolase activity (qval1.73E-6)', 'GO:0051056:regulation of small GTPase mediated signal transduction (qval1.77E-6)', 'GO:0071495:cellular response to endogenous stimulus (qval1.94E-6)', 'GO:0002376:immune system process (qval1.97E-6)', 'GO:0043067:regulation of programmed cell death (qval2.42E-6)', 'GO:1901700:response to oxygen-containing compound (qval2.42E-6)', 'GO:0090050:positive regulation of cell migration involved in sprouting angiogenesis (qval2.72E-6)', 'GO:0009719:response to endogenous stimulus (qval2.9E-6)', 'GO:0002685:regulation of leukocyte migration (qval2.92E-6)', 'GO:0034097:response to cytokine (qval2.95E-6)', 'GO:0045859:regulation of protein kinase activity (qval2.93E-6)', 'GO:0043536:positive regulation of blood vessel endothelial cell migration (qval3.01E-6)', 'GO:0050900:leukocyte migration (qval3.32E-6)', 'GO:0033674:positive regulation of kinase activity (qval3.44E-6)', 'GO:0032103:positive regulation of response to external stimulus (qval3.56E-6)', 'GO:0007507:heart development (qval3.62E-6)', 'GO:0042981:regulation of apoptotic process (qval3.67E-6)', 'GO:1901888:regulation of cell junction assembly (qval4.05E-6)', 'GO:0031325:positive regulation of cellular metabolic process (qval4.13E-6)', 'GO:0048010:vascular endothelial growth factor receptor signaling pathway (qval6.07E-6)', 'GO:0022604:regulation of cell morphogenesis (qval6.17E-6)', 'GO:0110020:regulation of actomyosin structure organization (qval6.26E-6)', 'GO:0051173:positive regulation of nitrogen compound metabolic process (qval6.23E-6)', 'GO:0009893:positive regulation of metabolic process (qval6.33E-6)', 'GO:0007265:Ras protein signal transduction (qval6.36E-6)', 'GO:0065008:regulation of biological quality (qval6.33E-6)', 'GO:0003179:heart valve morphogenesis (qval6.32E-6)', 'GO:0034329:cell junction assembly (qval6.37E-6)', 'GO:0009888:tissue development (qval7.56E-6)', 'GO:0030097:hemopoiesis (qval7.65E-6)', 'GO:0009987:cellular process (qval7.87E-6)', 'GO:0010942:positive regulation of cell death (qval8.89E-6)', 'GO:0050921:positive regulation of chemotaxis (qval9.04E-6)', 'GO:0043068:positive regulation of programmed cell death (qval9.77E-6)', 'GO:0043542:endothelial cell migration (qval1.03E-5)', 'GO:0032233:positive regulation of actin filament bundle assembly (qval1.02E-5)', 'GO:0051130:positive regulation of cellular component organization (qval1.06E-5)', 'GO:0043535:regulation of blood vessel endothelial cell migration (qval1.1E-5)', 'GO:0030030:cell projection organization (qval1.3E-5)', 'GO:0048771:tissue remodeling (qval1.38E-5)', 'GO:0050920:regulation of chemotaxis (qval1.41E-5)', 'GO:0043065:positive regulation of apoptotic process (qval1.43E-5)', 'GO:0051345:positive regulation of hydrolase activity (qval1.5E-5)', 'GO:1903391:regulation of adherens junction organization (qval1.68E-5)', 'GO:0051716:cellular response to stimulus (qval1.74E-5)', 'GO:0045597:positive regulation of cell differentiation (qval1.98E-5)', 'GO:0090066:regulation of anatomical structure size (qval2.08E-5)', 'GO:0010035:response to inorganic substance (qval2.08E-5)', 'GO:0045860:positive regulation of protein kinase activity (qval2.2E-5)', 'GO:0008360:regulation of cell shape (qval2.24E-5)', 'GO:0120039:plasma membrane bounded cell projection morphogenesis (qval2.77E-5)', 'GO:0001763:morphogenesis of a branching structure (qval2.79E-5)', 'GO:0090049:regulation of cell migration involved in sprouting angiogenesis (qval2.85E-5)', 'GO:0061299:retina vasculature morphogenesis in camera-type eye (qval3.11E-5)', 'GO:0001952:regulation of cell-matrix adhesion (qval3.15E-5)', 'GO:0051492:regulation of stress fiber assembly (qval3.45E-5)', 'GO:0045785:positive regulation of cell adhesion (qval3.87E-5)', 'GO:0051347:positive regulation of transferase activity (qval4E-5)', 'GO:1901701:cellular response to oxygen-containing compound (qval4.09E-5)', 'GO:0048858:cell projection morphogenesis (qval4.07E-5)', 'GO:0019932:second-messenger-mediated signaling (qval4.21E-5)', 'GO:0030947:regulation of vascular endothelial growth factor receptor signaling pathway (qval4.23E-5)', 'GO:0044089:positive regulation of cellular component biogenesis (qval4.38E-5)', 'GO:0061138:morphogenesis of a branching epithelium (qval4.38E-5)', 'GO:0043547:positive regulation of GTPase activity (qval4.77E-5)', 'GO:0016525:negative regulation of angiogenesis (qval5.07E-5)', 'GO:0009887:animal organ morphogenesis (qval5.35E-5)', 'GO:0048534:hematopoietic or lymphoid organ development (qval6.54E-5)', 'GO:0032990:cell part morphogenesis (qval6.57E-5)', 'GO:0045216:cell-cell junction organization (qval6.61E-5)', 'GO:0003018:vascular process in circulatory system (qval6.58E-5)', 'GO:2000181:negative regulation of blood vessel morphogenesis (qval6.8E-5)', 'GO:0050896:response to stimulus (qval6.8E-5)', 'GO:0033043:regulation of organelle organization (qval7.92E-5)', 'GO:0090109:regulation of cell-substrate junction assembly (qval8.07E-5)', 'GO:0051893:regulation of focal adhesion assembly (qval8.03E-5)', 'GO:0060284:regulation of cell development (qval8.16E-5)', 'GO:0060411:cardiac septum morphogenesis (qval9.6E-5)', 'GO:0097435:supramolecular fiber organization (qval9.8E-5)', 'GO:1901343:negative regulation of vasculature development (qval9.78E-5)', 'GO:0001667:ameboidal-type cell migration (qval1.03E-4)', 'GO:0070374:positive regulation of ERK1 and ERK2 cascade (qval1.09E-4)', 'GO:0048872:homeostasis of number of cells (qval1.11E-4)', 'GO:0061061:muscle structure development (qval1.19E-4)', 'GO:0048754:branching morphogenesis of an epithelial tube (qval1.19E-4)', 'GO:0035633:maintenance of permeability of blood-brain barrier (qval1.23E-4)', 'GO:0006935:chemotaxis (qval1.27E-4)', 'GO:0042330:taxis (qval1.48E-4)', 'GO:0070372:regulation of ERK1 and ERK2 cascade (qval1.5E-4)', 'GO:0010810:regulation of cell-substrate adhesion (qval1.62E-4)', 'GO:0002682:regulation of immune system process (qval1.62E-4)', 'GO:0006950:response to stress (qval1.66E-4)', 'GO:0044057:regulation of system process (qval1.86E-4)', 'GO:0034341:response to interferon-gamma (qval1.89E-4)', 'GO:0051495:positive regulation of cytoskeleton organization (qval1.93E-4)', 'GO:0002688:regulation of leukocyte chemotaxis (qval2.02E-4)', 'GO:0048660:regulation of smooth muscle cell proliferation (qval2.1E-4)', 'GO:0001775:cell activation (qval2.16E-4)', 'GO:0035855:megakaryocyte development (qval2.28E-4)', 'GO:0007229:integrin-mediated signaling pathway (qval2.28E-4)', 'GO:0071345:cellular response to cytokine stimulus (qval2.31E-4)', 'GO:1903393:positive regulation of adherens junction organization (qval2.3E-4)', 'GO:0045596:negative regulation of cell differentiation (qval2.34E-4)', 'GO:0002687:positive regulation of leukocyte migration (qval2.34E-4)', 'GO:1902905:positive regulation of supramolecular fiber organization (qval2.43E-4)', 'GO:0045321:leukocyte activation (qval2.44E-4)', 'GO:0048468:cell development (qval2.61E-4)', 'GO:0098609:cell-cell adhesion (qval2.68E-4)', 'GO:0060548:negative regulation of cell death (qval2.84E-4)', 'GO:0019222:regulation of metabolic process (qval2.93E-4)', 'GO:0051049:regulation of transport (qval3.02E-4)', 'GO:0048813:dendrite morphogenesis (qval3.16E-4)', 'GO:0048812:neuron projection morphogenesis (qval3.58E-4)', 'GO:0002576:platelet degranulation (qval3.74E-4)', 'GO:0007162:negative regulation of cell adhesion (qval3.81E-4)', 'GO:0060055:angiogenesis involved in wound healing (qval3.81E-4)', 'GO:0002009:morphogenesis of an epithelium (qval3.85E-4)', 'GO:0071417:cellular response to organonitrogen compound (qval4.18E-4)', 'GO:0071363:cellular response to growth factor stimulus (qval4.32E-4)', 'GO:0060627:regulation of vesicle-mediated transport (qval4.33E-4)', 'GO:0001568:blood vessel development (qval4.41E-4)', 'GO:0048568:embryonic organ development (qval4.71E-4)', 'GO:0006468:protein phosphorylation (qval4.96E-4)', 'GO:0008630:intrinsic apoptotic signaling pathway in response to DNA damage (qval5.26E-4)', 'GO:0034113:heterotypic cell-cell adhesion (qval5.35E-4)', 'GO:0003158:endothelium development (qval5.38E-4)', 'GO:0035239:tube morphogenesis (qval5.38E-4)', 'GO:0010596:negative regulation of endothelial cell migration (qval5.58E-4)', 'GO:0060255:regulation of macromolecule metabolic process (qval5.56E-4)', 'GO:0006954:inflammatory response (qval5.64E-4)', 'GO:0090288:negative regulation of cellular response to growth factor stimulus (qval5.85E-4)', 'GO:0010633:negative regulation of epithelial cell migration (qval6.16E-4)', 'GO:0003008:system process (qval6.15E-4)', 'GO:0006915:apoptotic process (qval6.42E-4)', 'GO:0043534:blood vessel endothelial cell migration (qval6.48E-4)', 'GO:0007043:cell-cell junction assembly (qval6.57E-4)', 'GO:0043114:regulation of vascular permeability (qval6.82E-4)', 'GO:0070848:response to growth factor (qval7.77E-4)', 'GO:1903053:regulation of extracellular matrix organization (qval8.02E-4)', 'GO:0019221:cytokine-mediated signaling pathway (qval8.03E-4)', 'GO:0060341:regulation of cellular localization (qval8.16E-4)', 'GO:0051496:positive regulation of stress fiber assembly (qval8.25E-4)', 'GO:0048729:tissue morphogenesis (qval8.72E-4)', 'GO:1903140:regulation of establishment of endothelial barrier (qval9.42E-4)', 'GO:1901550:regulation of endothelial cell development (qval9.39E-4)', 'GO:0051051:negative regulation of transport (qval9.48E-4)', 'GO:0009725:response to hormone (qval9.5E-4)', 'GO:2000107:negative regulation of leukocyte apoptotic process (qval9.85E-4)', 'GO:0019935:cyclic-nucleotide-mediated signaling (qval1.02E-3)', 'GO:0046649:lymphocyte activation (qval1.08E-3)', 'GO:1901890:positive regulation of cell junction assembly (qval1.11E-3)', 'GO:0031323:regulation of cellular metabolic process (qval1.14E-3)', 'GO:0003180:aortic valve morphogenesis (qval1.14E-3)', 'GO:0048661:positive regulation of smooth muscle cell proliferation (qval1.15E-3)', 'GO:0051171:regulation of nitrogen compound metabolic process (qval1.2E-3)', 'GO:0001954:positive regulation of cell-matrix adhesion (qval1.19E-3)', 'GO:0046578:regulation of Ras protein signal transduction (qval1.22E-3)', 'GO:0097190:apoptotic signaling pathway (qval1.24E-3)', 'GO:0030100:regulation of endocytosis (qval1.24E-3)', 'GO:0051960:regulation of nervous system development (qval1.26E-3)', 'GO:0002064:epithelial cell development (qval1.31E-3)', 'GO:0035023:regulation of Rho protein signal transduction (qval1.31E-3)', 'GO:0048588:developmental cell growth (qval1.3E-3)', 'GO:0003148:outflow tract septum morphogenesis (qval1.34E-3)', 'GO:0051894:positive regulation of focal adhesion assembly (qval1.34E-3)', 'GO:0061515:myeloid cell development (qval1.37E-3)', 'GO:0001776:leukocyte homeostasis (qval1.41E-3)', 'GO:0030278:regulation of ossification (qval1.42E-3)', 'GO:0006874:cellular calcium ion homeostasis (qval1.43E-3)', 'GO:2000351:regulation of endothelial cell apoptotic process (qval1.44E-3)', 'GO:0008015:blood circulation (qval1.44E-3)', 'GO:0007411:axon guidance (qval1.5E-3)', 'GO:0071900:regulation of protein serine/threonine kinase activity (qval1.56E-3)', 'GO:1901699:cellular response to nitrogen compound (qval1.57E-3)', 'GO:0097485:neuron projection guidance (qval1.61E-3)', 'GO:0007015:actin filament organization (qval1.6E-3)', 'GO:0080090:regulation of primary metabolic process (qval1.65E-3)', 'GO:0016049:cell growth (qval1.68E-3)', 'GO:0051172:negative regulation of nitrogen compound metabolic process (qval1.8E-3)', 'GO:0050767:regulation of neurogenesis (qval1.8E-3)', 'GO:0048675:axon extension (qval1.85E-3)', 'GO:0002042:cell migration involved in sprouting angiogenesis (qval1.96E-3)', 'GO:0098751:bone cell development (qval1.95E-3)', 'GO:0043069:negative regulation of programmed cell death (qval2.01E-3)', 'GO:0051414:response to cortisol (qval2.02E-3)', 'GO:0002683:negative regulation of immune system process (qval2.02E-3)', 'GO:0032535:regulation of cellular component size (qval2.08E-3)', 'GO:0010629:negative regulation of gene expression (qval2.12E-3)', 'GO:0031324:negative regulation of cellular metabolic process (qval2.16E-3)', 'GO:0050727:regulation of inflammatory response (qval2.16E-3)', 'GO:0010605:negative regulation of macromolecule metabolic process (qval2.24E-3)', 'GO:0014910:regulation of smooth muscle cell migration (qval2.31E-3)', 'GO:0010243:response to organonitrogen compound (qval2.31E-3)', 'GO:0002521:leukocyte differentiation (qval2.31E-3)', 'GO:0033622:integrin activation (qval2.34E-3)', 'GO:0071711:basement membrane organization (qval2.34E-3)', 'GO:0051050:positive regulation of transport (qval2.36E-3)', 'GO:0032870:cellular response to hormone stimulus (qval2.38E-3)', 'GO:0001503:ossification (qval2.43E-3)', 'GO:0050865:regulation of cell activation (qval2.51E-3)', 'GO:0050731:positive regulation of peptidyl-tyrosine phosphorylation (qval2.51E-3)', 'GO:0002686:negative regulation of leukocyte migration (qval2.5E-3)', 'GO:0045926:negative regulation of growth (qval2.54E-3)', 'GO:0008219:cell death (qval2.54E-3)', 'GO:0055074:calcium ion homeostasis (qval2.58E-3)', 'GO:2000106:regulation of leukocyte apoptotic process (qval2.58E-3)', 'GO:0042493:response to drug (qval2.67E-3)', 'GO:0002684:positive regulation of immune system process (qval2.67E-3)', 'GO:0080134:regulation of response to stress (qval2.81E-3)', 'GO:0090257:regulation of muscle system process (qval2.85E-3)', 'GO:0050885:neuromuscular process controlling balance (qval2.87E-3)', 'GO:0051924:regulation of calcium ion transport (qval2.88E-3)', 'GO:0002040:sprouting angiogenesis (qval3.02E-3)', 'GO:0030099:myeloid cell differentiation (qval3.39E-3)', 'GO:0042592:homeostatic process (qval3.4E-3)', 'GO:0060326:cell chemotaxis (qval3.42E-3)', 'GO:0002690:positive regulation of leukocyte chemotaxis (qval3.51E-3)', 'GO:0050730:regulation of peptidyl-tyrosine phosphorylation (qval3.53E-3)', 'GO:0090092:regulation of transmembrane receptor protein serine/threonine kinase signaling pathway (qval3.56E-3)', 'GO:1903779:regulation of cardiac conduction (qval3.56E-3)', 'GO:0014911:positive regulation of smooth muscle cell migration (qval3.57E-3)', 'GO:0060325:face morphogenesis (qval3.92E-3)', 'GO:0035924:cellular response to vascular endothelial growth factor stimulus (qval3.91E-3)', 'GO:0010959:regulation of metal ion transport (qval3.98E-3)', 'GO:0048251:elastic fiber assembly (qval4.11E-3)', 'GO:0033993:response to lipid (qval4.12E-3)', 'GO:0032940:secretion by cell (qval4.16E-3)', 'GO:0070613:regulation of protein processing (qval4.2E-3)', 'GO:0014070:response to organic cyclic compound (qval4.31E-3)', 'GO:0060560:developmental growth involved in morphogenesis (qval4.35E-3)', 'GO:0007517:muscle organ development (qval4.34E-3)', 'GO:0043491:protein kinase B signaling (qval4.4E-3)', 'GO:0051480:regulation of cytosolic calcium ion concentration (qval4.5E-3)', 'GO:0042326:negative regulation of phosphorylation (qval4.5E-3)', 'GO:0042692:muscle cell differentiation (qval4.64E-3)', 'GO:0043066:negative regulation of apoptotic process (qval4.66E-3)', 'GO:0001933:negative regulation of protein phosphorylation (qval4.73E-3)', 'GO:0090101:negative regulation of transmembrane receptor protein serine/threonine kinase signaling pathway (qval4.78E-3)', 'GO:0060429:epithelium development (qval4.84E-3)', 'GO:0071346:cellular response to interferon-gamma (qval4.84E-3)', 'GO:0085029:extracellular matrix assembly (qval4.85E-3)', 'GO:2000352:negative regulation of endothelial cell apoptotic process (qval4.89E-3)', 'GO:0035701:hematopoietic stem cell migration (qval4.92E-3)', 'GO:0031345:negative regulation of cell projection organization (qval4.94E-3)', 'GO:1903317:regulation of protein maturation (qval5.04E-3)', 'GO:0043123:positive regulation of I-kappaB kinase/NF-kappaB signaling (qval5.1E-3)', 'GO:0006909:phagocytosis (qval5.21E-3)', 'GO:0043277:apoptotic cell clearance (qval5.27E-3)', 'GO:0046068:cGMP metabolic process (qval5.25E-3)', 'GO:0022612:gland morphogenesis (qval5.24E-3)', 'GO:0070482:response to oxygen levels (qval5.44E-3)', 'GO:0036293:response to decreased oxygen levels (qval5.51E-3)', 'GO:0001666:response to hypoxia (qval5.68E-3)', 'GO:0120035:regulation of plasma membrane bounded cell projection organization (qval5.93E-3)', 'GO:0072503:cellular divalent inorganic cation homeostasis (qval5.97E-3)', 'GO:1901214:regulation of neuron death (qval5.99E-3)', 'GO:0097350:neutrophil clearance (qval6.31E-3)', 'GO:0009892:negative regulation of metabolic process (qval6.34E-3)', 'GO:0031532:actin cytoskeleton reorganization (qval6.4E-3)', 'GO:0061024:membrane organization (qval6.52E-3)', 'GO:1901698:response to nitrogen compound (qval6.73E-3)', 'GO:0097193:intrinsic apoptotic signaling pathway (qval6.8E-3)', 'GO:0022407:regulation of cell-cell adhesion (qval6.81E-3)', 'GO:0032880:regulation of protein localization (qval6.85E-3)', 'GO:0032271:regulation of protein polymerization (qval6.86E-3)', 'GO:0006996:organelle organization (qval7.09E-3)', 'GO:0010718:positive regulation of epithelial to mesenchymal transition (qval7.21E-3)', 'GO:0032147:activation of protein kinase activity (qval7.21E-3)', 'GO:0017015:regulation of transforming growth factor beta receptor signaling pathway (qval7.35E-3)', 'GO:0046903:secretion (qval7.38E-3)', 'GO:0010038:response to metal ion (qval7.58E-3)', 'GO:0006875:cellular metal ion homeostasis (qval7.57E-3)', 'GO:0045936:negative regulation of phosphate metabolic process (qval7.58E-3)', 'GO:0008064:regulation of actin polymerization or depolymerization (qval7.68E-3)', 'GO:0031344:regulation of cell projection organization (qval7.81E-3)', 'GO:0030111:regulation of Wnt signaling pathway (qval7.86E-3)', 'GO:0010563:negative regulation of phosphorus metabolic process (qval7.85E-3)', 'GO:0045055:regulated exocytosis (qval8.08E-3)', 'GO:0030832:regulation of actin filament length (qval8.25E-3)', 'GO:0002696:positive regulation of leukocyte activation (qval8.38E-3)', 'GO:0032102:negative regulation of response to external stimulus (qval8.36E-3)', 'GO:1904035:regulation of epithelial cell apoptotic process (qval8.41E-3)', 'GO:0010628:positive regulation of gene expression (qval8.6E-3)', 'GO:1902904:negative regulation of supramolecular fiber organization (qval8.58E-3)', 'GO:0010811:positive regulation of cell-substrate adhesion (qval8.73E-3)', 'GO:0006887:exocytosis (qval8.84E-3)', 'GO:0008283:cell proliferation (qval8.97E-3)', 'GO:0016310:phosphorylation (qval8.96E-3)', 'GO:0034333:adherens junction assembly (qval9.1E-3)', 'GO:0051494:negative regulation of cytoskeleton organization (qval9.29E-3)', 'GO:1903844:regulation of cellular response to transforming growth factor beta stimulus (qval9.54E-3)', 'GO:0070100:negative regulation of chemokine-mediated signaling pathway (qval9.74E-3)', 'GO:2000669:negative regulation of dendritic cell apoptotic process (qval9.71E-3)', 'GO:0002694:regulation of leukocyte activation (qval9.82E-3)', 'GO:0001946:lymphangiogenesis (qval9.9E-3)', 'GO:1905562:regulation of vascular endothelial cell proliferation (qval9.89E-3)', 'GO:1990778:protein localization to cell periphery (qval1.01E-2)', 'GO:0072659:protein localization to plasma membrane (qval1.01E-2)', 'GO:0006952:defense response (qval1.01E-2)', 'GO:0045446:endothelial cell differentiation (qval1.03E-2)', 'GO:0010717:regulation of epithelial to mesenchymal transition (qval1.03E-2)', 'GO:0007423:sensory organ development (qval1.03E-2)', 'GO:0007204:positive regulation of cytosolic calcium ion concentration (qval1.05E-2)', 'GO:0000122:negative regulation of transcription by RNA polymerase II (qval1.06E-2)', 'GO:0051489:regulation of filopodium assembly (qval1.07E-2)', 'GO:0001558:regulation of cell growth (qval1.09E-2)', 'GO:0045664:regulation of neuron differentiation (qval1.08E-2)', 'GO:2000401:regulation of lymphocyte migration (qval1.09E-2)', 'GO:0045601:regulation of endothelial cell differentiation (qval1.11E-2)', 'GO:0042116:macrophage activation (qval1.12E-2)', 'GO:0050764:regulation of phagocytosis (qval1.14E-2)', 'GO:0010522:regulation of calcium ion transport into cytosol (qval1.13E-2)', 'GO:0007188:adenylate cyclase-modulating G protein-coupled receptor signaling pathway (qval1.14E-2)', 'GO:1903522:regulation of blood circulation (qval1.16E-2)', 'GO:0051961:negative regulation of nervous system development (qval1.16E-2)', 'GO:0003014:renal system process (qval1.19E-2)', 'GO:0030098:lymphocyte differentiation (qval1.22E-2)', 'GO:0071902:positive regulation of protein serine/threonine kinase activity (qval1.22E-2)', 'GO:0001101:response to acid chemical (qval1.23E-2)', 'GO:0032507:maintenance of protein location in cell (qval1.24E-2)', 'GO:0061028:establishment of endothelial barrier (qval1.28E-2)', 'GO:0001569:branching involved in blood vessel morphogenesis (qval1.27E-2)', 'GO:0060390:regulation of SMAD protein signal transduction (qval1.27E-2)', 'GO:0034332:adherens junction organization (qval1.29E-2)', 'GO:0072676:lymphocyte migration (qval1.29E-2)', 'GO:0035162:embryonic hemopoiesis (qval1.29E-2)', 'GO:0045123:cellular extravasation (qval1.29E-2)', 'GO:0035295:tube development (qval1.29E-2)', 'GO:1905114:cell surface receptor signaling pathway involved in cell-cell signaling (qval1.32E-2)', 'GO:0031327:negative regulation of cellular biosynthetic process (qval1.32E-2)', 'GO:0072507:divalent inorganic cation homeostasis (qval1.34E-2)', 'GO:0012501:programmed cell death (qval1.36E-2)', 'GO:0043393:regulation of protein binding (qval1.37E-2)', 'GO:0044092:negative regulation of molecular function (qval1.38E-2)', 'GO:0060044:negative regulation of cardiac muscle cell proliferation (qval1.41E-2)', 'GO:0035723:interleukin-15-mediated signaling pathway (qval1.4E-2)', 'GO:1904036:negative regulation of epithelial cell apoptotic process (qval1.46E-2)', 'GO:0050867:positive regulation of cell activation (qval1.46E-2)', 'GO:0007187:G protein-coupled receptor signaling pathway, coupled to cyclic nucleotide second messenger (qval1.48E-2)', 'GO:0010721:negative regulation of cell development (qval1.49E-2)', 'GO:0031400:negative regulation of protein modification process (qval1.52E-2)', 'GO:0030003:cellular cation homeostasis (qval1.54E-2)', 'GO:0055065:metal ion homeostasis (qval1.56E-2)', 'GO:0006949:syncytium formation (qval1.57E-2)', 'GO:0051491:positive regulation of filopodium assembly (qval1.56E-2)', 'GO:0035987:endodermal cell differentiation (qval1.56E-2)', 'GO:0042771:intrinsic apoptotic signaling pathway in response to DNA damage by p53 class mediator (qval1.56E-2)', 'GO:0009611:response to wounding (qval1.56E-2)', 'GO:0009890:negative regulation of biosynthetic process (qval1.56E-2)', 'GO:0045806:negative regulation of endocytosis (qval1.56E-2)', 'GO:0007009:plasma membrane organization (qval1.56E-2)', 'GO:0050804:modulation of chemical synaptic transmission (qval1.57E-2)', 'GO:0051057:positive regulation of small GTPase mediated signal transduction (qval1.59E-2)', 'GO:0045892:negative regulation of transcription, DNA-templated (qval1.6E-2)', 'GO:0061042:vascular wound healing (qval1.63E-2)', 'GO:1903589:positive regulation of blood vessel endothelial cell proliferation involved in sprouting angiogenesis (qval1.62E-2)', 'GO:0060753:regulation of mast cell chemotaxis (qval1.62E-2)', 'GO:0061517:macrophage prolifer</t>
        </is>
      </c>
      <c r="V6" s="3">
        <f>hyperlink("https://spiral.technion.ac.il/results/MTAwMDA5OQ==/5/GOResultsFUNCTION","link")</f>
        <v/>
      </c>
      <c r="W6" t="inlineStr">
        <is>
          <t>['GO:0019899:enzyme binding (qval4.18E-11)', 'GO:0005515:protein binding (qval6.52E-11)', 'GO:0005201:extracellular matrix structural constituent (qval1.24E-7)', 'GO:0019838:growth factor binding (qval5.07E-7)', 'GO:0019900:kinase binding (qval4.53E-7)', 'GO:0050839:cell adhesion molecule binding (qval1.34E-6)', 'GO:0019901:protein kinase binding (qval1.32E-6)', 'GO:0003779:actin binding (qval2.66E-6)', 'GO:0044877:protein-containing complex binding (qval2.47E-6)', 'GO:0005488:binding (qval2.96E-6)', 'GO:0005178:integrin binding (qval2.91E-6)', 'GO:0008092:cytoskeletal protein binding (qval4.69E-6)', 'GO:0005102:signaling receptor binding (qval5.56E-6)', 'GO:0005198:structural molecule activity (qval2.27E-5)', 'GO:0008134:transcription factor binding (qval6.51E-5)', 'GO:0019955:cytokine binding (qval6.76E-5)', 'GO:0017124:SH3 domain binding (qval7.86E-5)', 'GO:0019904:protein domain specific binding (qval1.27E-4)', 'GO:0005085:guanyl-nucleotide exchange factor activity (qval1.71E-4)', 'GO:0004672:protein kinase activity (qval3.3E-4)', 'GO:0051020:GTPase binding (qval1.07E-3)', 'GO:0005539:glycosaminoglycan binding (qval1.25E-3)', 'GO:0019199:transmembrane receptor protein kinase activity (qval1.21E-3)', 'GO:0001968:fibronectin binding (qval1.63E-3)', 'GO:0098772:molecular function regulator (qval1.8E-3)', 'GO:0060589:nucleoside-triphosphatase regulator activity (qval1.83E-3)', 'GO:0042802:identical protein binding (qval2.29E-3)', 'GO:0030695:GTPase regulator activity (qval2.78E-3)', 'GO:0030234:enzyme regulator activity (qval3.05E-3)', 'GO:0004714:transmembrane receptor protein tyrosine kinase activity (qval3.34E-3)', 'GO:0005080:protein kinase C binding (qval3.5E-3)', 'GO:0015026:coreceptor activity (qval3.43E-3)', 'GO:0034713:type I transforming growth factor beta receptor binding (qval3.4E-3)', 'GO:0016773:phosphotransferase activity, alcohol group as acceptor (qval3.89E-3)', 'GO:0005172:vascular endothelial growth factor receptor binding (qval7.38E-3)', 'GO:0005096:GTPase activator activity (qval1E-2)', 'GO:0043168:anion binding (qval1.37E-2)', 'GO:0031682:G-protein gamma-subunit binding (qval1.52E-2)', 'GO:0004713:protein tyrosine kinase activity (qval1.6E-2)', 'GO:0005509:calcium ion binding (qval1.68E-2)', 'GO:0097493:structural molecule activity conferring elasticity (qval1.96E-2)', 'GO:0045296:cadherin binding (qval2.13E-2)', 'GO:0005543:phospholipid binding (qval2.4E-2)', 'GO:0050431:transforming growth factor beta binding (qval2.37E-2)', 'GO:0016301:kinase activity (qval2.55E-2)', 'GO:0008201:heparin binding (qval2.8E-2)', 'GO:0004383:guanylate cyclase activity (qval2.74E-2)', 'GO:0005021:vascular endothelial growth factor-activated receptor activity (qval2.68E-2)', 'GO:0043167:ion binding (qval4.03E-2)', 'GO:0042803:protein homodimerization activity (qval4.08E-2)', 'GO:0031994:insulin-like growth factor I binding (qval4.01E-2)', 'GO:0002020:protease binding (qval3.96E-2)', 'GO:0008289:lipid binding (qval3.9E-2)', 'GO:1990782:protein tyrosine kinase binding (qval4.61E-2)', 'GO:0098631:cell adhesion mediator activity (qval5.33E-2)', 'GO:0005520:insulin-like growth factor binding (qval5.26E-2)', 'GO:0051371:muscle alpha-actinin binding (qval5.33E-2)', 'GO:0005518:collagen binding (qval6.11E-2)', 'GO:0097367:carbohydrate derivative binding (qval6.57E-2)', 'GO:0038024:cargo receptor activity (qval6.95E-2)', 'GO:0043184:vascular endothelial growth factor receptor 2 binding (qval6.95E-2)', 'GO:0030023:extracellular matrix constituent conferring elasticity (qval6.84E-2)']</t>
        </is>
      </c>
      <c r="X6" s="3">
        <f>hyperlink("https://spiral.technion.ac.il/results/MTAwMDA5OQ==/5/GOResultsCOMPONENT","link")</f>
        <v/>
      </c>
      <c r="Y6" t="inlineStr">
        <is>
          <t>['GO:0030054:cell junction (qval1.34E-20)', 'GO:0005912:adherens junction (qval8.9E-17)', 'GO:0070161:anchoring junction (qval1.28E-16)', 'GO:0005925:focal adhesion (qval3.24E-16)', 'GO:0005924:cell-substrate adherens junction (qval3.52E-16)', 'GO:0030055:cell-substrate junction (qval6.22E-16)', 'GO:0062023:collagen-containing extracellular matrix (qval6.03E-14)', 'GO:0005886:plasma membrane (qval1.23E-11)', 'GO:0031012:extracellular matrix (qval2.73E-10)', 'GO:0031982:vesicle (qval2.15E-9)', 'GO:0005856:cytoskeleton (qval1.98E-9)', 'GO:0044421:extracellular region part (qval4.7E-9)', 'GO:0044459:plasma membrane part (qval8.02E-9)', 'GO:0070062:extracellular exosome (qval1.75E-7)', 'GO:1903561:extracellular vesicle (qval3.27E-7)', 'GO:0043230:extracellular organelle (qval3.19E-7)', 'GO:0005911:cell-cell junction (qval6.2E-7)', 'GO:0044444:cytoplasmic part (qval1.01E-6)', 'GO:0016020:membrane (qval2.01E-6)', 'GO:0042995:cell projection (qval2.15E-6)', 'GO:0005615:extracellular space (qval4.77E-6)', 'GO:0120025:plasma membrane bounded cell projection (qval7.18E-6)', 'GO:0009986:cell surface (qval7.88E-6)', 'GO:0031410:cytoplasmic vesicle (qval1.04E-5)', 'GO:0097708:intracellular vesicle (qval1.27E-5)', 'GO:0015629:actin cytoskeleton (qval2.07E-5)', 'GO:0042383:sarcolemma (qval5.91E-5)', 'GO:0048471:perinuclear region of cytoplasm (qval6.25E-5)', 'GO:0030027:lamellipodium (qval6.59E-5)', 'GO:0044424:intracellular part (qval8.57E-5)', 'GO:0098857:membrane microdomain (qval1.11E-4)', 'GO:0045121:membrane raft (qval1.07E-4)', 'GO:0098589:membrane region (qval2.46E-4)', 'GO:0031226:intrinsic component of plasma membrane (qval3.43E-4)', 'GO:0044449:contractile fiber part (qval4.45E-4)', 'GO:0001725:stress fiber (qval4.34E-4)', 'GO:0097517:contractile actin filament bundle (qval4.22E-4)', 'GO:0042641:actomyosin (qval4.72E-4)', 'GO:0001726:ruffle (qval6.36E-4)', 'GO:0005737:cytoplasm (qval6.3E-4)', 'GO:0005788:endoplasmic reticulum lumen (qval8.38E-4)', 'GO:0005764:lysosome (qval8.94E-4)', 'GO:0000323:lytic vacuole (qval8.73E-4)', 'GO:0005901:caveola (qval1E-3)', 'GO:0044437:vacuolar part (qval1.03E-3)', 'GO:0032432:actin filament bundle (qval1.1E-3)', 'GO:0044853:plasma membrane raft (qval1.39E-3)', 'GO:0044433:cytoplasmic vesicle part (qval1.4E-3)', 'GO:0005604:basement membrane (qval1.41E-3)', 'GO:0005773:vacuole (qval1.5E-3)', 'GO:0005887:integral component of plasma membrane (qval1.57E-3)', 'GO:0043202:lysosomal lumen (qval1.85E-3)', 'GO:0030018:Z disc (qval2E-3)', 'GO:0005829:cytosol (qval2.17E-3)', 'GO:0098636:protein complex involved in cell adhesion (qval3.02E-3)', 'GO:0005768:endosome (qval3.51E-3)', 'GO:0098805:whole membrane (qval3.59E-3)', 'GO:0098590:plasma membrane region (qval3.72E-3)', 'GO:0044297:cell body (qval4.16E-3)', 'GO:0030659:cytoplasmic vesicle membrane (qval4.84E-3)', 'GO:0044420:extracellular matrix component (qval5.38E-3)', 'GO:0098794:postsynapse (qval5.7E-3)', 'GO:0005774:vacuolar membrane (qval5.81E-3)', 'GO:0031941:filamentous actin (qval6.26E-3)', 'GO:0030427:site of polarized growth (qval7.24E-3)', 'GO:1905360:GTPase complex (qval7.7E-3)', 'GO:0005834:heterotrimeric G-protein complex (qval7.59E-3)', 'GO:0012506:vesicle membrane (qval9.28E-3)', 'GO:0043005:neuron projection (qval9.18E-3)', 'GO:0098852:lytic vacuole membrane (qval1.26E-2)', 'GO:0005765:lysosomal membrane (qval1.24E-2)', 'GO:0005576:extracellular region (qval1.69E-2)', 'GO:0120038:plasma membrane bounded cell projection part (qval1.98E-2)', 'GO:0044463:cell projection part (qval1.96E-2)', 'GO:0043235:receptor complex (qval2.11E-2)', 'GO:0030667:secretory granule membrane (qval2.29E-2)', 'GO:0097458:neuron part (qval2.33E-2)', 'GO:0005794:Golgi apparatus (qval2.33E-2)', 'GO:0008305:integrin complex (qval2.44E-2)']</t>
        </is>
      </c>
    </row>
    <row r="7">
      <c r="A7" s="1" t="n">
        <v>6</v>
      </c>
      <c r="B7" t="n">
        <v>18038</v>
      </c>
      <c r="C7" t="n">
        <v>4143</v>
      </c>
      <c r="D7" t="n">
        <v>83</v>
      </c>
      <c r="E7" t="n">
        <v>6806</v>
      </c>
      <c r="F7" t="n">
        <v>682</v>
      </c>
      <c r="G7" t="n">
        <v>3675</v>
      </c>
      <c r="H7" t="n">
        <v>76</v>
      </c>
      <c r="I7" t="n">
        <v>639</v>
      </c>
      <c r="J7" s="2" t="n">
        <v>-5923</v>
      </c>
      <c r="K7" t="n">
        <v>0.327</v>
      </c>
      <c r="L7" t="inlineStr">
        <is>
          <t>A2M,AAMDC,AASS,ABI3BP,ABL1,ACOT11,ACOX3,ACTA2,ACTB,ACTG2,ACTN1,ACYP2,ADAM33,ADAMTSL3,ADARB1,ADCY5,ADD1,ADH5,ADHFE1,ADRB1,AFF1,AGL,AHNAK,AHNAK2,AJM1,AKAP12,AKAP6,AKT3,ALDH1B1,ALKBH5,AMFR,AMOTL1,AMOTL2,ANGPTL1,ANK2,ANKRD65,ANO5,ANTXR2,ANXA6,AOC3,AP1S2,ARHGAP1,ARHGAP10,ARHGEF10,ARHGEF25,ARHGEF26,ARID5A,ARID5B,ASB2,ASB5,ATF3,ATL3,ATN1,ATP2B4,ATXN1L,BAG2,BAIAP2,BCHE,BCL7B,BHMT2,BMP3,BOC,BOK,BSG,BTC,BVES,C1orf21,C3orf70,C7,C8orf88,CACNA1C,CACNA1H,CACNB2,CADM4,CALCOCO1,CALD1,CAMK2G,CAP2,CAPN6,CASQ2,CAV1,CAVIN1,CBX6,CBX7,CCBE1,CCDC149,CCDC69,CCDC85C,CCDC9,CCDC9B,CCL2,CD81,CDC42BPA,CDC42EP3,CDC73,CDKL1,CDON,CEBPD,CENPB,CES1,CFL2,CHMP3,CHMP4A,CHRDL1,CHRM2,CIRBP,CITED2,CITED4,CLIP1,CLIP3,CLIP4,CLMP,CLU,CLVS2,CNBP,CNIH1,CNN1,CNTNAP1,COL21A1,COL4A5,COLEC12,COPRS,CORO1C,COX7A1,CPEB2,CPED1,CPXM2,CRBN,CRY2,CRYAB,CSDC2,CSDE1,CSPG4,CSRNP1,CSRP1,CTNNAL1,CTPS1,CTSF,CTXN1,CUX1,CYB5R3,CYP21A2,DAAM1,DAAM2,DACT3,DAPK3,DCAF8,DCHS2,DCTN1,DCUN1D4,DDR2,DDX24,DES,DGKB,DIP2C,DIXDC1,DMD,DMPK,DNAJB4,DNAJB5,DNAJB6,DPYSL3,DST,DSTN,DTNA,DUSP3,DYM,DYNC1I1,DYNC1LI2,ECHDC2,ECRG4,EGFR,EGR1,EHBP1,EHBP1L1,EID3,EIF4E3,EML5,EMP2,ENAH,EOGT,EPHA6,EPHX1,EPM2A,EPN2,ESYT2,ESYT3,EVA1C,EXOC6B,FAM149A,FAM168B,FAM184A,FAM228B,FAM83D,FAXC,FBLN5,FBXO30,FBXO32,FBXW4,FBXW5,FERMT2,FGF10,FGF2,FGFR1,FGFR2,FGL2,FHL1,FILIP1,FILIP1L,FLNA,FLNC,FLOT1,FLOT2,FNBP1,FOXN3,FOXP1,FOXP2,FREM1,FSTL3,FXYD6,FYCO1,FYTTD1,FZD7,GAB1,GAS6,GASK1A,GBP2,GCLC,GEM,GID4,GJC1,GLP2R,GMPR,GNAL,GNAO1,GNAQ,GNAZ,GOLPH3,GPLD1,GPM6A,GPRASP1,GPX3,GRIK5,GSN,GYG1,GYPC,HABP4,HAGH,HAND1,HDAC4,HDGFL3,HEXIM1,HIF3A,HIPK1,HIPK3,HLF,HMCN2,HRH1,HSD17B6,HSPB6,HSPB7,HSPB8,IGSF21,IGSF9B,IL11RA,IL17RD,ILK,INPP5A,IRS2,ITGA7,ITIH5,ITPK1,ITPR1,JADE1,JAM3,JPH2,JUND,KALRN,KANK1,KANK2,KCNB1,KCND3,KCNH2,KCNMA1,KCNMB1,KCNQ4,KCTD10,KCTD12,KDSR,KIAA1755,KIDINS220,KIF1B,KIF1C,KIF5B,KITLG,KIZ,KLF11,KLF6,KLF9,KLHDC1,KLHL21,KLHL24,KLHL42,LATS2,LDB3,LGI2,LIMCH1,LIMS2,LIX1L,LMO3,LMOD1,LONRF2,LPP,LRCH2,LRFN5,LYVE1,MACF1,MAF1,MAMDC2,MAN1C1,MAOA,MAOB,MAP1B,MAP3K20,MAP4,MAP7D1,MARCH2,MBNL1,MBNL2,ME1,MEAF6,MEIS2,MFHAS1,MFN2,MID1,MID1IP1,MIPOL1,MITF,MOB2,MPDZ,MPP7,MPPED2,MRAS,MRGPRF,MROH7,MRVI1,MSRB2,MSRB3,MTCL1,MTFR1L,MTSS2,MUC1,MXI1,MXRA7,MYH11,MYH3,MYL9,MYLIP,MYLK,MYOCD,NACC2,NBEA,NCAM1,NCKAP1,NCS1,NDUFS5,NEGR1,NEK7,NEXN,NFASC,NFE2L1,NFIA,NFIB,NFIC,NFIX,NIBAN1,NME4,NNMT,NOVA1,NPAS3,NR1H2,NRP2,NRXN2,NRXN3,NT5DC3,NUCB1,NUDC,NUPR1,NXPH3,OSMR,OSR1,OXCT1,P2RX1,PACS1,PALLD,PARD3B,PARP1,PARVA,PBX1,PBX3,PBXIP1,PCDH7,PCDH9,PCM1,PCMTD1,PCP4,PDE1C,PDE3B,PDE4D,PDE5A,PDK4,PDLIM3,PDLIM4,PDZD4,PDZRN3,PDZRN4,PEA15,PEBP1,PELI3,PER3,PEX14,PFKP,PGM2L1,PGM5,PHF1,PHKG1,PHLDB2,PHYHD1,PHYHIP,PINK1,PITPNM2,PJA2,PKIA,PKIG,PLA2G2A,PLA2G4A,PLA2G5,PLAAT4,PLCB1,PLEKHA4,PLEKHO1,PLIN4,PLN,PNCK,PNISR,PNMA1,PNRC1,POPDC2,PPP1CB,PPP1R12A,PPP1R12B,PPP1R12C,PPP1R14A,PPP1R3B,PPP1R9A,PPP2R3A,PPP2R5E,PPP3CB,PRDM6,PRDM8,PRELP,PRKAA2,PRKACB,PRKAR2B,PRKG1,PRKRA,PRMT2,PRNP,PRRT2,PRUNE2,PSD,PTBP2,PTCHD1,PTGER3,PTGFRN,PTGIS,PTMS,PTP4A3,PTPN21,PTPRU,PURA,PYGB,RAB23,RAB3GAP1,RAB5B,RABGAP1,RAI2,RALBP1,RAMP1,RAP1A,RASGRP2,RASL12,RASSF3,RASSF8,RBFOX2,RBM24,RBPMS,RBPMS2,RCAN2,REEP1,REEP2,RERE,REXO2,RFX2,RGS2,RGS5,RHOBTB2,RIC3,RIMS3,RND3,RNF11,RNF115,RNF150,RNF38,ROR2,RRAS,RTN4,RYR2,S100A13,S1PR3,SAMD4A,SBDS,SBSPON,SCARA3,SCMH1,SCN7A,SDC3,SEC62,SELENOW,SEMA3E,SERINC1,SETBP1,SETD3,SGCA,SGMS1,SGMS2,SH3BGRL,SHISAL1,SIRT2,SKI,SLAIN1,SLAIN2,SLC12A4,SLC16A1,SLC25A23,SLC25A4,SLC2A4,SLC38A2,SLC48A1,SLC4A7,SLC8A1,SLC9A9,SLITRK3,SLMAP,SMAD4,SMAD9,SMOC2,SMTN,SNTA1,SNX1,SNX9,SOBP,SOD3,SOGA1,SORBS1,SORBS2,SPARCL1,SPART,SPECC1L,SPEG,SPIRE1,SPOP,SPTAN1,SRF,ST5,STARD9,STAT3,STAT5B,STAU2,STBD1,STK40,STOM,STON1,STRN3,STUM,SUN2,SVIL,SYDE2,SYNE1,SYNM,SYNPO2,TACC1,TACC2,TACR2,TAGLN,TAPT1,TBC1D1,TCEA3,TCEAL2,TCEAL3,TCEAL4,TCF7L1,TEAD1,TES,TGFB1I1,TGFBR2,TGFBR3,TGM2,THBS4,THRB,TLN1,TMEM200B,TMEM220,TMEM245,TMEM35A,TMEM43,TMEM47,TMEM8B,TMOD1,TMX4,TNFSF12,TNS1,TNS2,TNXB,TOR1AIP1,TOX,TPD52L1,TPM1,TPM2,TPPP,TRAF3IP1,TRANK1,TRIB1,TRIM63,TRPS1,TSPAN18,TSPAN2,TSPOAP1,TSPYL1,TSPYL2,TTLL11,TTLL7,TXNIP,TXNRD1,UBE4B,UGCG,UQCRB,USP2,USP20,VAMP2,VAMP3,VCL,VEGFB,VLDLR,VWA1,WBP2,WFS1,WHRN,WLS,WNT9A,WWTR1,XPA,YBX3,ZBTB16,ZBTB4,ZBTB47,ZCCHC24,ZEB1,ZFHX3,ZFHX4,ZFP36L2,ZFPM2,ZFYVE21,ZMYND11,ZNF106,ZNF219,ZNF337,ZNF358,ZNF483,ZNF644,ZNF704,ZYX</t>
        </is>
      </c>
      <c r="M7" t="inlineStr">
        <is>
          <t>[(1, 6), (1, 11), (1, 20), (1, 21), (1, 31), (1, 44), (1, 52), (1, 54), (1, 57), (1, 59), (1, 66), (1, 77), (2, 6), (2, 11), (2, 20), (2, 21), (2, 44), (2, 52), (2, 54), (2, 57), (2, 59), (2, 66), (2, 77), (3, 6), (3, 11), (3, 20), (3, 21), (3, 31), (3, 44), (3, 52), (3, 54), (3, 57), (3, 59), (3, 66), (3, 69), (3, 77), (4, 6), (4, 11), (4, 20), (4, 21), (4, 44), (4, 52), (4, 54), (4, 57), (4, 59), (4, 66), (4, 77), (7, 6), (7, 11), (7, 20), (7, 21), (7, 44), (7, 52), (7, 54), (7, 57), (7, 59), (7, 66), (7, 77), (8, 6), (8, 11), (8, 20), (8, 21), (8, 44), (8, 52), (8, 54), (8, 57), (8, 59), (8, 66), (8, 77), (9, 6), (9, 11), (9, 20), (9, 21), (9, 44), (9, 52), (9, 54), (9, 57), (9, 59), (9, 66), (9, 77), (10, 6), (10, 11), (10, 20), (10, 44), (10, 52), (10, 54), (10, 57), (10, 59), (10, 66), (10, 77), (12, 6), (12, 11), (12, 20), (12, 21), (12, 44), (12, 52), (12, 54), (12, 57), (12, 59), (12, 66), (12, 77), (13, 6), (13, 11), (13, 20), (13, 21), (13, 31), (13, 44), (13, 52), (13, 54), (13, 57), (13, 59), (13, 66), (13, 69), (13, 77), (14, 6), (14, 11), (14, 20), (14, 21), (14, 44), (14, 52), (14, 54), (14, 57), (14, 59), (14, 66), (14, 77), (16, 6), (16, 11), (16, 20), (16, 21), (16, 44), (16, 52), (16, 54), (16, 57), (16, 59), (16, 66), (16, 77), (17, 6), (17, 11), (17, 20), (17, 21), (17, 44), (17, 52), (17, 54), (17, 57), (17, 59), (17, 66), (17, 77), (18, 6), (18, 11), (18, 20), (18, 44), (18, 52), (18, 54), (18, 57), (18, 59), (18, 66), (18, 77), (19, 6), (19, 11), (19, 20), (19, 44), (19, 52), (19, 54), (19, 57), (19, 59), (19, 66), (19, 77), (22, 6), (22, 20), (22, 52), (22, 54), (22, 57), (22, 59), (22, 77), (23, 6), (23, 20), (23, 59), (24, 6), (24, 11), (24, 20), (24, 44), (24, 52), (24, 54), (24, 57), (24, 59), (24, 66), (24, 77), (25, 6), (25, 11), (25, 20), (25, 21), (25, 44), (25, 52), (25, 54), (25, 57), (25, 59), (25, 66), (25, 77), (27, 6), (27, 11), (27, 20), (27, 21), (27, 44), (27, 52), (27, 54), (27, 57), (27, 59), (27, 66), (27, 77), (28, 6), (28, 11), (28, 20), (28, 21), (28, 44), (28, 52), (28, 54), (28, 57), (28, 59), (28, 66), (28, 77), (29, 6), (29, 11), (29, 20), (29, 21), (29, 44), (29, 52), (29, 54), (29, 57), (29, 59), (29, 66), (29, 77), (30, 6), (30, 11), (30, 20), (30, 44), (30, 52), (30, 54), (30, 57), (30, 59), (30, 66), (30, 77), (32, 6), (32, 11), (32, 20), (32, 21), (32, 44), (32, 52), (32, 54), (32, 57), (32, 59), (32, 66), (32, 77), (33, 6), (33, 11), (33, 20), (33, 44), (33, 52), (33, 54), (33, 57), (33, 59), (33, 66), (33, 77), (34, 6), (34, 11), (34, 20), (34, 21), (34, 44), (34, 52), (34, 54), (34, 57), (34, 59), (34, 66), (34, 77), (35, 6), (35, 11), (35, 20), (35, 21), (35, 44), (35, 52), (35, 54), (35, 57), (35, 59), (35, 66), (35, 77), (36, 6), (36, 11), (36, 20), (36, 44), (36, 52), (36, 54), (36, 57), (36, 59), (36, 66), (36, 77), (38, 6), (38, 20), (38, 44), (38, 52), (38, 59), (39, 6), (39, 11), (39, 20), (39, 44), (39, 52), (39, 54), (39, 57), (39, 59), (39, 66), (39, 77), (40, 6), (40, 11), (40, 20), (40, 21), (40, 44), (40, 52), (40, 54), (40, 57), (40, 59), (40, 66), (40, 77), (41, 6), (41, 11), (41, 20), (41, 21), (41, 44), (41, 52), (41, 54), (41, 57), (41, 59), (41, 66), (41, 77), (42, 6), (42, 11), (42, 20), (42, 21), (42, 44), (42, 52), (42, 54), (42, 57), (42, 59), (42, 66), (42, 77), (43, 6), (43, 11), (43, 20), (43, 44), (43, 52), (43, 59), (43, 77), (45, 6), (45, 11), (45, 20), (45, 21), (45, 44), (45, 52), (45, 54), (45, 57), (45, 59), (45, 66), (45, 77), (46, 6), (46, 11), (46, 20), (46, 44), (46, 52), (46, 54), (46, 57), (46, 59), (46, 66), (46, 77), (47, 6), (47, 11), (47, 20), (47, 44), (47, 52), (47, 54), (47, 57), (47, 59), (47, 66), (47, 77), (48, 6), (48, 11), (48, 20), (48, 21), (48, 44), (48, 52), (48, 54), (48, 57), (48, 59), (48, 66), (48, 77), (49, 6), (49, 11), (49, 20), (49, 21), (49, 44), (49, 52), (49, 54), (49, 57), (49, 59), (49, 66), (49, 77), (50, 6), (50, 11), (50, 20), (50, 21), (50, 44), (50, 52), (50, 54), (50, 57), (50, 59), (50, 66), (50, 77), (51, 6), (51, 11), (51, 20), (51, 21), (51, 44), (51, 52), (51, 54), (51, 57), (51, 59), (51, 66), (51, 77), (53, 6), (53, 11), (53, 20), (53, 21), (53, 44), (53, 52), (53, 54), (53, 57), (53, 59), (53, 66), (53, 77), (55, 6), (55, 11), (55, 20), (55, 21), (55, 44), (55, 52), (55, 54), (55, 57), (55, 59), (55, 66), (55, 77), (56, 6), (56, 11), (56, 20), (56, 21), (56, 44), (56, 52), (56, 54), (56, 57), (56, 59), (56, 66), (56, 77), (58, 6), (58, 11), (58, 20), (58, 44), (58, 52), (58, 54), (58, 57), (58, 59), (58, 66), (58, 77), (60, 6), (60, 11), (60, 20), (60, 21), (60, 44), (60, 52), (60, 54), (60, 57), (60, 59), (60, 66), (60, 77), (61, 6), (61, 11), (61, 20), (61, 44), (61, 52), (61, 54), (61, 57), (61, 59), (61, 66), (61, 77), (62, 6), (62, 11), (62, 20), (62, 21), (62, 44), (62, 52), (62, 54), (62, 57), (62, 59), (62, 66), (62, 77), (63, 6), (63, 11), (63, 20), (63, 21), (63, 44), (63, 52), (63, 54), (63, 57), (63, 59), (63, 66), (63, 77), (64, 6), (64, 11), (64, 20), (64, 21), (64, 44), (64, 52), (64, 54), (64, 57), (64, 59), (64, 66), (64, 77), (65, 6), (65, 11), (65, 20), (65, 44), (65, 52), (65, 54), (65, 57), (65, 59), (65, 66), (65, 77), (67, 6), (67, 11), (67, 20), (67, 44), (67, 52), (67, 54), (67, 57), (67, 59), (67, 66), (67, 77), (68, 6), (68, 20), (68, 59), (70, 6), (70, 11), (70, 20), (70, 44), (70, 52), (70, 54), (70, 57), (70, 59), (70, 66), (70, 77), (71, 6), (71, 11), (71, 20), (71, 21), (71, 44), (71, 52), (71, 54), (71, 57), (71, 59), (71, 66), (71, 77), (72, 6), (72, 11), (72, 20), (72, 44), (72, 52), (72, 54), (72, 57), (72, 59), (72, 66), (72, 77), (73, 6), (73, 11), (73, 20), (73, 44), (73, 52), (73, 57), (73, 59), (73, 77), (76, 59), (78, 6), (78, 11), (78, 20), (78, 21), (78, 44), (78, 52), (78, 54), (78, 57), (78, 59), (78, 66), (78, 77), (79, 6), (79, 11), (79, 20), (79, 21), (79, 44), (79, 52), (79, 54), (79, 57), (79, 59), (79, 66), (79, 77), (80, 6), (80, 11), (80, 20), (80, 21), (80, 44), (80, 52), (80, 54), (80, 57), (80, 59), (80, 66), (80, 77), (81, 6), (81, 11), (81, 20), (81, 21), (81, 44), (81, 52), (81, 54), (81, 57), (81, 59), (81, 66), (81, 77), (82, 6), (82, 11), (82, 20), (82, 21), (82, 44), (82, 52), (82, 54), (82, 57), (82, 59), (82, 66), (82, 77)]</t>
        </is>
      </c>
      <c r="N7" t="n">
        <v>192</v>
      </c>
      <c r="O7" t="n">
        <v>0.5</v>
      </c>
      <c r="P7" t="n">
        <v>0.9</v>
      </c>
      <c r="Q7" t="n">
        <v>3</v>
      </c>
      <c r="R7" t="n">
        <v>10000</v>
      </c>
      <c r="S7" t="inlineStr">
        <is>
          <t>15/03/2024, 21:22:22</t>
        </is>
      </c>
      <c r="T7" s="3">
        <f>hyperlink("https://spiral.technion.ac.il/results/MTAwMDA5OQ==/6/GOResultsPROCESS","link")</f>
        <v/>
      </c>
      <c r="U7" t="inlineStr">
        <is>
          <t>['GO:0003012:muscle system process (qval8.41E-13)', 'GO:0006936:muscle contraction (qval4.34E-12)', 'GO:0007010:cytoskeleton organization (qval2.9E-12)', 'GO:0030029:actin filament-based process (qval1.6E-11)', 'GO:0030036:actin cytoskeleton organization (qval7.14E-10)', 'GO:0090257:regulation of muscle system process (qval2.87E-9)', 'GO:0032502:developmental process (qval3.69E-9)', 'GO:0006937:regulation of muscle contraction (qval8.69E-9)', 'GO:0044057:regulation of system process (qval4.21E-8)', 'GO:0032879:regulation of localization (qval2.43E-7)', 'GO:0003008:system process (qval2.97E-6)', 'GO:0008016:regulation of heart contraction (qval3.66E-6)', 'GO:1903522:regulation of blood circulation (qval6.26E-6)', 'GO:0097435:supramolecular fiber organization (qval1.28E-5)', 'GO:0016043:cellular component organization (qval1.67E-5)', 'GO:0071840:cellular component organization or biogenesis (qval1.99E-5)', 'GO:0009653:anatomical structure morphogenesis (qval2.71E-5)', 'GO:0023051:regulation of signaling (qval3.6E-5)', 'GO:0002027:regulation of heart rate (qval3.87E-5)', 'GO:0048856:anatomical structure development (qval4.18E-5)', 'GO:0022610:biological adhesion (qval4.8E-5)', 'GO:0010646:regulation of cell communication (qval5.53E-5)', 'GO:0050793:regulation of developmental process (qval6.55E-5)', 'GO:0007155:cell adhesion (qval7.13E-5)', 'GO:0010959:regulation of metal ion transport (qval7.77E-5)', 'GO:0042221:response to chemical (qval1.2E-4)', 'GO:0006928:movement of cell or subcellular component (qval1.31E-4)', 'GO:0061061:muscle structure development (qval1.31E-4)', 'GO:0048513:animal organ development (qval1.35E-4)', 'GO:0051270:regulation of cellular component movement (qval1.33E-4)', 'GO:0010033:response to organic substance (qval1.38E-4)', 'GO:0010880:regulation of release of sequestered calcium ion into cytosol by sarcoplasmic reticulum (qval1.76E-4)', 'GO:0032970:regulation of actin filament-based process (qval1.78E-4)', 'GO:0009719:response to endogenous stimulus (qval1.96E-4)', 'GO:1904062:regulation of cation transmembrane transport (qval2.92E-4)', 'GO:0048646:anatomical structure formation involved in morphogenesis (qval2.97E-4)', 'GO:0050794:regulation of cellular process (qval3.03E-4)', 'GO:0034394:protein localization to cell surface (qval3.05E-4)', 'GO:0006940:regulation of smooth muscle contraction (qval3.69E-4)', 'GO:0001508:action potential (qval3.66E-4)', 'GO:0034762:regulation of transmembrane transport (qval5.02E-4)', 'GO:0051239:regulation of multicellular organismal process (qval5.08E-4)', 'GO:0007015:actin filament organization (qval5.05E-4)', 'GO:0043269:regulation of ion transport (qval6.04E-4)', 'GO:0051493:regulation of cytoskeleton organization (qval5.97E-4)', 'GO:0042391:regulation of membrane potential (qval6.08E-4)', 'GO:0034765:regulation of ion transmembrane transport (qval6.99E-4)', 'GO:0050789:regulation of biological process (qval7E-4)', 'GO:0010882:regulation of cardiac muscle contraction by calcium ion signaling (qval7.24E-4)', 'GO:0016202:regulation of striated muscle tissue development (qval7.77E-4)', 'GO:2000145:regulation of cell motility (qval7.82E-4)', 'GO:0070887:cellular response to chemical stimulus (qval9.01E-4)', 'GO:1901861:regulation of muscle tissue development (qval9.34E-4)', 'GO:0031399:regulation of protein modification process (qval1.02E-3)', 'GO:0048634:regulation of muscle organ development (qval1.01E-3)', 'GO:0006996:organelle organization (qval1.08E-3)', 'GO:1902903:regulation of supramolecular fiber organization (qval1.09E-3)', 'GO:0010881:regulation of cardiac muscle contraction by regulation of the release of sequestered calcium ion (qval1.24E-3)', 'GO:0030334:regulation of cell migration (qval1.46E-3)', 'GO:1902905:positive regulation of supramolecular fiber organization (qval1.54E-3)', 'GO:0051049:regulation of transport (qval1.56E-3)', 'GO:0035556:intracellular signal transduction (qval1.66E-3)', 'GO:0007165:signal transduction (qval1.7E-3)', 'GO:0060341:regulation of cellular localization (qval1.68E-3)', 'GO:0040012:regulation of locomotion (qval1.78E-3)', 'GO:0007517:muscle organ development (qval1.89E-3)', 'GO:0019932:second-messenger-mediated signaling (qval1.98E-3)', 'GO:0048522:positive regulation of cellular process (qval2E-3)', 'GO:0051174:regulation of phosphorus metabolic process (qval2.21E-3)', 'GO:0019220:regulation of phosphate metabolic process (qval2.17E-3)', 'GO:0014070:response to organic cyclic compound (qval2.82E-3)', 'GO:0031589:cell-substrate adhesion (qval2.87E-3)', 'GO:0042127:regulation of cell proliferation (qval2.89E-3)', 'GO:0070252:actin-mediated cell contraction (qval2.91E-3)', 'GO:2000026:regulation of multicellular organismal development (qval3.12E-3)', 'GO:0044087:regulation of cellular component biogenesis (qval3.12E-3)', 'GO:0055117:regulation of cardiac muscle contraction (qval3.26E-3)', 'GO:0009725:response to hormone (qval3.26E-3)', 'GO:0009966:regulation of signal transduction (qval3.41E-3)', 'GO:0031032:actomyosin structure organization (qval3.38E-3)', 'GO:0051094:positive regulation of developmental process (qval3.53E-3)', 'GO:0032956:regulation of actin cytoskeleton organization (qval3.53E-3)', 'GO:0051282:regulation of sequestering of calcium ion (qval3.89E-3)', 'GO:0000122:negative regulation of transcription by RNA polymerase II (qval3.88E-3)', 'GO:0009987:cellular process (qval3.93E-3)', 'GO:0001525:angiogenesis (qval4.43E-3)', 'GO:0000226:microtubule cytoskeleton organization (qval4.55E-3)', 'GO:0006942:regulation of striated muscle contraction (qval4.57E-3)', 'GO:0071310:cellular response to organic substance (qval4.71E-3)', 'GO:0051147:regulation of muscle cell differentiation (qval4.66E-3)', 'GO:0042325:regulation of phosphorylation (qval4.99E-3)', 'GO:0022898:regulation of transmembrane transporter activity (qval5.3E-3)', 'GO:0032501:multicellular organismal process (qval5.47E-3)', 'GO:0001932:regulation of protein phosphorylation (qval5.86E-3)', 'GO:0045892:negative regulation of transcription, DNA-templated (qval6.08E-3)', 'GO:1903507:negative regulation of nucleic acid-templated transcription (qval6.36E-3)', 'GO:0048869:cellular developmental process (qval6.35E-3)', 'GO:1902679:negative regulation of RNA biosynthetic process (qval6.59E-3)', 'GO:0010522:regulation of calcium ion transport into cytosol (qval6.69E-3)', 'GO:1990778:protein localization to cell periphery (qval7.02E-3)', 'GO:0031327:negative regulation of cellular biosynthetic process (qval7.14E-3)', 'GO:0032412:regulation of ion transmembrane transporter activity (qval7.46E-3)', 'GO:0009890:negative regulation of biosynthetic process (qval7.56E-3)', 'GO:0051924:regulation of calcium ion transport (qval7.61E-3)', 'GO:0006939:smooth muscle contraction (qval7.77E-3)', 'GO:0005977:glycogen metabolic process (qval7.69E-3)', 'GO:0065007:biological regulation (qval7.79E-3)', 'GO:2001257:regulation of cation channel activity (qval7.87E-3)', 'GO:2000113:negative regulation of cellular macromolecule biosynthetic process (qval7.97E-3)', 'GO:0007167:enzyme linked receptor protein signaling pathway (qval8.33E-3)', 'GO:0006073:cellular glucan metabolic process (qval8.82E-3)', 'GO:0044042:glucan metabolic process (qval8.74E-3)', 'GO:0071495:cellular response to endogenous stimulus (qval8.73E-3)', 'GO:0065009:regulation of molecular function (qval8.73E-3)', 'GO:0051093:negative regulation of developmental process (qval8.69E-3)', 'GO:0032271:regulation of protein polymerization (qval9.3E-3)', 'GO:0072659:protein localization to plasma membrane (qval9.46E-3)', 'GO:0051253:negative regulation of RNA metabolic process (qval9.44E-3)', 'GO:1903779:regulation of cardiac conduction (qval9.47E-3)', 'GO:0032409:regulation of transporter activity (qval9.39E-3)', 'GO:0010558:negative regulation of macromolecule biosynthetic process (qval9.46E-3)', 'GO:0044557:relaxation of smooth muscle (qval9.47E-3)', 'GO:0051899:membrane depolarization (qval9.5E-3)', 'GO:0048518:positive regulation of biological process (qval9.6E-3)', 'GO:0051279:regulation of release of sequestered calcium ion into cytosol (qval1.03E-2)', 'GO:0090075:relaxation of muscle (qval1.06E-2)', 'GO:0045595:regulation of cell differentiation (qval1.06E-2)', 'GO:0051495:positive regulation of cytoskeleton organization (qval1.07E-2)', 'GO:0043254:regulation of protein complex assembly (qval1.07E-2)', 'GO:0048523:negative regulation of cellular process (qval1.14E-2)', 'GO:0031400:negative regulation of protein modification process (qval1.17E-2)', 'GO:0060306:regulation of membrane repolarization (qval1.2E-2)', 'GO:0007160:cell-matrix adhesion (qval1.24E-2)', 'GO:0051128:regulation of cellular component organization (qval1.24E-2)', 'GO:0051130:positive regulation of cellular component organization (qval1.29E-2)', 'GO:0007610:behavior (qval1.31E-2)', 'GO:0048583:regulation of response to stimulus (qval1.34E-2)', 'GO:0055024:regulation of cardiac muscle tissue development (qval1.38E-2)', 'GO:0086004:regulation of cardiac muscle cell contraction (qval1.44E-2)', 'GO:0086010:membrane depolarization during action potential (qval1.43E-2)', 'GO:0032989:cellular component morphogenesis (qval1.51E-2)', 'GO:1901019:regulation of calcium ion transmembrane transporter activity (qval1.52E-2)', 'GO:0010629:negative regulation of gene expression (qval1.53E-2)', 'GO:1903044:protein localization to membrane raft (qval1.56E-2)', 'GO:0086065:cell communication involved in cardiac conduction (qval1.66E-2)', 'GO:0048519:negative regulation of biological process (qval1.68E-2)', 'GO:0051246:regulation of protein metabolic process (qval1.89E-2)', 'GO:1903169:regulation of calcium ion transmembrane transport (qval1.9E-2)', 'GO:0110053:regulation of actin filament organization (qval2E-2)', 'GO:0051017:actin filament bundle assembly (qval2.05E-2)', 'GO:0061572:actin filament bundle organization (qval2.04E-2)', 'GO:0030048:actin filament-based movement (qval2.04E-2)', 'GO:0007017:microtubule-based process (qval2.04E-2)', 'GO:0060314:regulation of ryanodine-sensitive calcium-release channel activity (qval2.05E-2)', 'GO:0042326:negative regulation of phosphorylation (qval2.04E-2)', 'GO:0033043:regulation of organelle organization (qval2.11E-2)', 'GO:0060355:positive regulation of cell adhesion molecule production (qval2.29E-2)', 'GO:1990048:anterograde neuronal dense core vesicle transport (qval2.28E-2)', 'GO:0097241:hematopoietic stem cell migration to bone marrow (qval2.26E-2)', 'GO:0048870:cell motility (qval2.31E-2)', 'GO:0086001:cardiac muscle cell action potential (qval2.35E-2)', 'GO:0051172:negative regulation of nitrogen compound metabolic process (qval2.37E-2)', 'GO:0001765:membrane raft assembly (qval2.4E-2)', 'GO:0060353:regulation of cell adhesion molecule production (qval2.38E-2)', 'GO:0032386:regulation of intracellular transport (qval2.38E-2)', 'GO:0003148:outflow tract septum morphogenesis (qval2.45E-2)', 'GO:0032268:regulation of cellular protein metabolic process (qval2.44E-2)', 'GO:1901700:response to oxygen-containing compound (qval2.44E-2)', 'GO:0007166:cell surface receptor signaling pathway (qval2.53E-2)', 'GO:0032870:cellular response to hormone stimulus (qval2.58E-2)', 'GO:0040011:locomotion (qval2.59E-2)', 'GO:1903115:regulation of actin filament-based movement (qval2.68E-2)', 'GO:0060411:cardiac septum morphogenesis (qval2.74E-2)', 'GO:0032273:positive regulation of protein polymerization (qval2.81E-2)', 'GO:0044089:positive regulation of cellular component biogenesis (qval2.9E-2)', 'GO:0002026:regulation of the force of heart contraction (qval2.94E-2)', 'GO:0048660:regulation of smooth muscle cell proliferation (qval2.97E-2)', 'GO:0065008:regulation of biological quality (qval2.98E-2)', 'GO:0060415:muscle tissue morphogenesis (qval3.04E-2)', 'GO:0045844:positive regulation of striated muscle tissue development (qval3.02E-2)', 'GO:0006112:energy reserve metabolic process (qval3E-2)', 'GO:0048636:positive regulation of muscle organ development (qval2.99E-2)', 'GO:0040017:positive regulation of locomotion (qval3.03E-2)', 'GO:1901888:regulation of cell junction assembly (qval3.16E-2)', 'GO:0005980:glycogen catabolic process (qval3.2E-2)', 'GO:0001933:negative regulation of protein phosphorylation (qval3.27E-2)', 'GO:1901863:positive regulation of muscle tissue development (qval3.32E-2)', 'GO:1902904:negative regulation of supramolecular fiber organization (qval3.36E-2)', 'GO:0035329:hippo signaling (qval3.44E-2)', 'GO:0051271:negative regulation of cellular component movement (qval3.54E-2)', 'GO:0002028:regulation of sodium ion transport (qval3.52E-2)', 'GO:0006941:striated muscle contraction (qval3.51E-2)', 'GO:1903391:regulation of adherens junction organization (qval3.49E-2)', 'GO:0001666:response to hypoxia (qval3.49E-2)', 'GO:0042493:response to drug (qval3.68E-2)', 'GO:0031333:negative regulation of protein complex assembly (qval3.73E-2)', 'GO:0009743:response to carbohydrate (qval3.74E-2)', 'GO:0034329:cell junction assembly (qval3.77E-2)', 'GO:0072657:protein localization to membrane (qval3.97E-2)', 'GO:2000147:positive regulation of cell motility (qval3.96E-2)', 'GO:1902414:protein localization to cell junction (qval3.95E-2)', 'GO:0009251:glucan catabolic process (qval3.93E-2)', 'GO:0030336:negative regulation of cell migration (qval4.11E-2)', 'GO:0045934:negative regulation of nucleobase-containing compound metabolic process (qval4.12E-2)', 'GO:1990049:retrograde neuronal dense core vesicle transport (qval4.26E-2)', 'GO:1902083:negative regulation of peptidyl-cysteine S-nitrosylation (qval4.24E-2)', 'GO:0045859:regulation of protein kinase activity (qval4.22E-2)', 'GO:0022603:regulation of anatomical structure morphogenesis (qval4.22E-2)', 'GO:0023056:positive regulation of signaling (qval4.31E-2)', 'GO:0045596:negative regulation of cell differentiation (qval4.3E-2)', 'GO:0043266:regulation of potassium ion transport (qval4.32E-2)', 'GO:1901379:regulation of potassium ion transmembrane transport (qval4.44E-2)', 'GO:0060325:face morphogenesis (qval4.68E-2)', 'GO:0098609:cell-cell adhesion (qval4.75E-2)', 'GO:1902305:regulation of sodium ion transmembrane transport (qval4.79E-2)', 'GO:0044247:cellular polysaccharide catabolic process (qval4.83E-2)', 'GO:1902893:regulation of pri-miRNA transcription by RNA polymerase II (qval4.83E-2)', 'GO:1902531:regulation of intracellular signal transduction (qval4.91E-2)', 'GO:0090287:regulation of cellular response to growth factor stimulus (qval4.95E-2)', 'GO:0090109:regulation of cell-substrate junction assembly (qval5.27E-2)', 'GO:0051893:regulation of focal adhesion assembly (qval5.25E-2)', 'GO:0045936:negative regulation of phosphate metabolic process (qval5.23E-2)', 'GO:0019722:calcium-mediated signaling (qval5.22E-2)', 'GO:0010563:negative regulation of phosphorus metabolic process (qval5.36E-2)', 'GO:0030834:regulation of actin filament depolymerization (qval5.34E-2)', 'GO:0086002:cardiac muscle cell action potential involved in contraction (qval5.37E-2)', 'GO:0036293:response to decreased oxygen levels (qval5.56E-2)', 'GO:0016477:cell migration (qval5.6E-2)', 'GO:0031334:positive regulation of protein complex assembly (qval5.57E-2)', 'GO:0034333:adherens junction assembly (qval5.65E-2)', 'GO:0051272:positive regulation of cellular component movement (qval5.81E-2)', 'GO:0007520:myoblast fusion (qval5.8E-2)', 'GO:0055119:relaxation of cardiac muscle (qval5.99E-2)', 'GO:0098901:regulation of cardiac muscle cell action potential (qval6.27E-2)', 'GO:0071709:membrane assembly (qval6.25E-2)', 'GO:0010648:negative regulation of cell communication (qval6.33E-2)', 'GO:0070527:platelet aggregation (qval6.39E-2)', 'GO:0009628:response to abiotic stimulus (qval6.39E-2)']</t>
        </is>
      </c>
      <c r="V7" s="3">
        <f>hyperlink("https://spiral.technion.ac.il/results/MTAwMDA5OQ==/6/GOResultsFUNCTION","link")</f>
        <v/>
      </c>
      <c r="W7" t="inlineStr">
        <is>
          <t>['GO:0008092:cytoskeletal protein binding (qval6.52E-19)', 'GO:0003779:actin binding (qval1.84E-12)', 'GO:0019899:enzyme binding (qval3.34E-7)', 'GO:0005516:calmodulin binding (qval4.39E-5)', 'GO:0051015:actin filament binding (qval2.3E-4)', 'GO:0005515:protein binding (qval1.92E-4)', 'GO:0008017:microtubule binding (qval8.69E-4)', 'GO:0019901:protein kinase binding (qval9.56E-4)', 'GO:0015631:tubulin binding (qval1.18E-3)', 'GO:0042802:identical protein binding (qval1.64E-3)', 'GO:0008307:structural constituent of muscle (qval1.65E-3)', 'GO:0019900:kinase binding (qval1.94E-3)', 'GO:0050839:cell adhesion molecule binding (qval6.7E-3)', 'GO:0044325:ion channel binding (qval6.33E-3)', 'GO:0005488:binding (qval9.76E-3)', 'GO:0044877:protein-containing complex binding (qval1.02E-2)', 'GO:0042803:protein homodimerization activity (qval1.28E-2)', 'GO:0031852:mu-type opioid receptor binding (qval1.56E-2)', 'GO:0050998:nitric-oxide synthase binding (qval2.24E-2)', 'GO:0051371:muscle alpha-actinin binding (qval3.21E-2)', 'GO:0046332:SMAD binding (qval3.53E-2)', 'GO:0045296:cadherin binding (qval5.81E-2)', 'GO:0051117:ATPase binding (qval7.18E-2)', 'GO:0042805:actinin binding (qval7.03E-2)', 'GO:0005198:structural molecule activity (qval7.49E-2)', 'GO:0051393:alpha-actinin binding (qval7.6E-2)', 'GO:0043167:ion binding (qval8.24E-2)', 'GO:0017166:vinculin binding (qval1.04E-1)', 'GO:0046983:protein dimerization activity (qval1.35E-1)', 'GO:0051010:microtubule plus-end binding (qval1.36E-1)', 'GO:0008179:adenylate cyclase binding (qval1.37E-1)']</t>
        </is>
      </c>
      <c r="X7" s="3">
        <f>hyperlink("https://spiral.technion.ac.il/results/MTAwMDA5OQ==/6/GOResultsCOMPONENT","link")</f>
        <v/>
      </c>
      <c r="Y7" t="inlineStr">
        <is>
          <t>['GO:0044449:contractile fiber part (qval1.34E-23)', 'GO:0030018:Z disc (qval6.19E-18)', 'GO:0030054:cell junction (qval1.3E-17)', 'GO:0005912:adherens junction (qval2.35E-16)', 'GO:0070161:anchoring junction (qval2.57E-16)', 'GO:0030055:cell-substrate junction (qval2.75E-15)', 'GO:0005925:focal adhesion (qval4.56E-15)', 'GO:0005924:cell-substrate adherens junction (qval5.13E-15)', 'GO:0005856:cytoskeleton (qval4.36E-13)', 'GO:0042383:sarcolemma (qval3.49E-11)', 'GO:0032432:actin filament bundle (qval2.44E-10)', 'GO:0042641:actomyosin (qval5.75E-10)', 'GO:0044430:cytoskeletal part (qval2.35E-9)', 'GO:0001725:stress fiber (qval3.47E-9)', 'GO:0097517:contractile actin filament bundle (qval3.24E-9)', 'GO:0044424:intracellular part (qval8.57E-7)', 'GO:0043034:costamere (qval8.7E-7)', 'GO:0120025:plasma membrane bounded cell projection (qval9.43E-7)', 'GO:0042995:cell projection (qval9.21E-7)', 'GO:0005829:cytosol (qval3.41E-6)', 'GO:0005737:cytoplasm (qval3.87E-6)', 'GO:0005911:cell-cell junction (qval4.97E-6)', 'GO:0015629:actin cytoskeleton (qval5.19E-6)', 'GO:0031941:filamentous actin (qval1.42E-5)', 'GO:0045202:synapse (qval1.75E-5)', 'GO:0043228:non-membrane-bounded organelle (qval1.89E-5)', 'GO:0043232:intracellular non-membrane-bounded organelle (qval2.47E-5)', 'GO:0044291:cell-cell contact zone (qval2.56E-5)', 'GO:0044444:cytoplasmic part (qval2.83E-5)', 'GO:0048471:perinuclear region of cytoplasm (qval1.03E-4)', 'GO:0005886:plasma membrane (qval2.29E-4)', 'GO:0043005:neuron projection (qval2.82E-4)', 'GO:0097458:neuron part (qval3.79E-4)', 'GO:0043226:organelle (qval6.41E-4)', 'GO:0099080:supramolecular complex (qval7.45E-4)', 'GO:0099081:supramolecular polymer (qval7.25E-4)', 'GO:0099512:supramolecular fiber (qval7.05E-4)', 'GO:0030027:lamellipodium (qval8.94E-4)', 'GO:0016529:sarcoplasmic reticulum (qval9.79E-4)', 'GO:0030315:T-tubule (qval1.18E-3)', 'GO:0030017:sarcomere (qval1.42E-3)', 'GO:0043229:intracellular organelle (qval1.78E-3)', 'GO:0044464:cell part (qval1.81E-3)', 'GO:0043292:contractile fiber (qval2.24E-3)', 'GO:0005874:microtubule (qval2.22E-3)', 'GO:0016020:membrane (qval3.81E-3)', 'GO:0062023:collagen-containing extracellular matrix (qval5.24E-3)', 'GO:0033010:paranodal junction (qval5.94E-3)', 'GO:0035371:microtubule plus-end (qval6.27E-3)', 'GO:1990752:microtubule end (qval6.35E-3)', 'GO:0099513:polymeric cytoskeletal fiber (qval6.27E-3)', 'GO:0014701:junctional sarcoplasmic reticulum membrane (qval9.56E-3)', 'GO:0044459:plasma membrane part (qval9.85E-3)', 'GO:0044456:synapse part (qval1.17E-2)', 'GO:0098590:plasma membrane region (qval1.21E-2)', 'GO:0005938:cell cortex (qval1.2E-2)', 'GO:0099568:cytoplasmic region (qval1.21E-2)', 'GO:0005901:caveola (qval1.31E-2)', 'GO:0044422:organelle part (qval1.33E-2)', 'GO:0005913:cell-cell adherens junction (qval1.68E-2)', 'GO:0033017:sarcoplasmic reticulum membrane (qval1.66E-2)', 'GO:0031012:extracellular matrix (qval2.01E-2)', 'GO:0071782:endoplasmic reticulum tubular network (qval2.72E-2)', 'GO:0031672:A band (qval2.78E-2)', 'GO:0044448:cell cortex part (qval2.75E-2)', 'GO:0098857:membrane microdomain (qval2.79E-2)', 'GO:0045121:membrane raft (qval2.75E-2)', 'GO:0045211:postsynaptic membrane (qval2.71E-2)', 'GO:0030016:myofibril (qval2.71E-2)']</t>
        </is>
      </c>
    </row>
    <row r="8">
      <c r="A8" s="1" t="n">
        <v>7</v>
      </c>
      <c r="B8" t="n">
        <v>18038</v>
      </c>
      <c r="C8" t="n">
        <v>4143</v>
      </c>
      <c r="D8" t="n">
        <v>83</v>
      </c>
      <c r="E8" t="n">
        <v>6806</v>
      </c>
      <c r="F8" t="n">
        <v>518</v>
      </c>
      <c r="G8" t="n">
        <v>2396</v>
      </c>
      <c r="H8" t="n">
        <v>45</v>
      </c>
      <c r="I8" t="n">
        <v>300</v>
      </c>
      <c r="J8" s="2" t="n">
        <v>-2724</v>
      </c>
      <c r="K8" t="n">
        <v>0.333</v>
      </c>
      <c r="L8" t="inlineStr">
        <is>
          <t>A2M,ABCC9,ACTA2,ACTR1A,ADAMTS10,ADGRA2,ADGRF5,ADGRL4,AEBP1,AIF1,AKAP12,AKAP13,AKR1B1,AKT1,ALOX5,ANGPTL2,ANKRD11,ANXA1,ANXA5,ANXA6,AP2M1,APOE,APOL1,APOL2,APOL3,ARHGAP1,ARHGDIB,ARHGEF17,ARHGEF6,ARID5B,ARL2BP,ARL4C,ARPC1B,ATP6V0B,ATP6V1B2,ATP8B2,B4GALT1,BCAR1,BEX3,BEX4,BGN,BHLHE41,BLVRA,BMP1,BNC2,BOC,BST2,BTBD19,C12orf57,C1QA,C1QB,C1QTNF1,C1R,C1S,C1orf162,CALD1,CALHM2,CALU,CAMTA2,CAPZB,CAV1,CAVIN1,CAVIN3,CBLB,CBX6,CCDC80,CCDC88A,CCL11,CCN1,CD109,CD163,CD248,CD34,CD37,CD4,CD53,CD63,CD68,CD72,CD74,CD93,CD99,CDH5,CDK14,CEBPD,CERCAM,CHD3,CHST11,CHSY1,CIITA,CNN3,CNRIP1,COL15A1,COL16A1,COL18A1,COL4A1,COL4A2,COL6A1,COL6A2,COL6A3,COPZ2,COTL1,CPM,CPQ,CRIP1,CRIP2,CRISPLD2,CSF1,CSF1R,CSF2RA,CST3,CTSC,CTSL,CYP1B1,CYP7B1,CYYR1,DAPK1,DCN,DDR2,DEGS1,DLG4,DOCK10,DOCK2,DOCK4,DOK2,DPYD,DPYSL2,DYSF,ECE1,ECSCR,EGFL7,EGFLAM,EHD2,EID1,ELMO1,EMILIN1,EMILIN2,EMP3,ENG,ENPEP,ENTPD1,EPAS1,ERG,ETS1,ETV5,EVA1B,EVI2A,EVL,FADS2,FAM110B,FAM126A,FAP,FAS,FBLIM1,FBLN2,FBLN5,FBN1,FBXL5,FCER1G,FEZ1,FGD2,FGD5,FGFR1,FHL3,FKBP5,FLCN,FLI1,FLII,FLRT2,FMNL1,FMNL3,FMOD,FOXO1,FPR3,FRMD4A,FSCN1,FSTL1,FYB1,FZD4,GAA,GABARAP,GAS7,GASK1B,GFPT2,GGT5,GJA1,GLI3,GLIPR1,GLIPR2,GLT8D2,GMFG,GNAQ,GNB1,GNB4,GNPTG,GNS,GPNMB,GRASP,GUCY1A1,GUCY1B1,GXYLT2,GYPC,H1FX,HAPLN3,HCLS1,HEG1,HIC1,HIP1,HIPK2,HOMER3,HOXB2,HSPB2,HSPG2,HTRA1,ID3,IDS,IFFO1,IFI16,IFI30,IFI44,IFI6,IGFBP4,IGFBP5,IGFBP7,IKZF1,IL18BP,IL1R1,IL33,INAFM1,ISLR,ITGA4,ITGAV,ITGB2,JAG1,JAK1,JAML,JCAD,KAT2B,KCNE4,KCNJ8,KCTD12,KCTD7,KDR,KLF2,KLF7,KLF9,KLHL5,LAIR1,LAMA4,LAMB1,LAMB2,LAMC1,LAP3,LAPTM5,LDOC1,LGALS1,LGMN,LHFPL2,LHFPL6,LIMA1,LIMD2,LIMK1,LIX1L,LMO2,LMO4,LRPAP1,LRRC32,LSP1,LST1,LTBP2,LTBP3,LXN,LYZ,MAF,MAFB,MAGEH1,MAN1A1,MAP3K3,MAP4K4,MAP7D1,MARCH2,MARCKS,MBTPS1,MCAM,MCC,MCTP1,MDFIC,MEF2A,MEF2C,MERTK,MFGE8,MFSD1,MGAT1,MGP,MILR1,MOB3A,MRAS,MRC1,MRC2,MRGPRF,MS4A6A,MS4A7,MSN,MXD4,MXRA7,MXRA8,MYOF,NAV1,NBL1,NCKAP1L,NCKAP5L,NDST1,NDUFA4L2,NEK6,NFATC1,NFATC4,NFIC,NHSL2,NID1,NID2,NLGN2,NLRP1,NNMT,NOTCH2,NOTCH3,NPC2,NR2F2,NR3C1,NRP1,NUCB1,OAF,OAZ2,ODF3B,OLFML1,OLFML2B,OSMR,PACS1,PALM2-AKAP2,PAM,PARVA,PARVG,PCOLCE,PDGFRB,PDLIM2,PDLIM7,PDPR,PEA15,PEAK1,PECAM1,PFN1,PHC2,PHLDB1,PHLDB2,PKD2,PLD3,PLEKHM2,PLEKHO1,PLEKHO2,PLPP1,PLPP3,PLPPR2,PLSCR3,PLXDC1,PLXDC2,PLXND1,PMP22,PPFIBP1,PPM1M,PPP1R18,PRAF2,PRICKLE2,PRKACA,PRRX1,PSAP,PTPRM,PTPRS,PTTG1IP,QKI,RAB13,RAB31,RAB34,RAB3IL1,RABAC1,RAMP2,RARRES1,RASL12,RASSF2,RASSF4,RBMS3,RCSD1,REEP5,RELL1,RFLNB,RGL1,RHOC,RHOG,RHOJ,RHOQ,RILPL1,RIPOR1,RNASE1,RNF144A,RNF152,RNF166,RRAS,RSRP1,RUNX1,S100A13,S100A4,S100PBP,SAMHD1,SCARF2,SCPEP1,SDC2,SDF4,SEC14L1,SEC24D,SEC31A,SELENON,SEMA6B,SEPTIN5,SERPINF1,SERPING1,SFMBT2,SGCE,SGK1,SH3BGRL3,SH3BP5,SH3PXD2A,SH3PXD2B,SHANK3,SIPA1,SIRPA,SLA,SLC12A4,SLC15A3,SLC31A2,SLC43A2,SLCO2B1,SLFN11,SLFN5,SLIT2,SMAP2,SNAI2,SOAT1,SORBS3,SP100,SP140,SPARC,SPARCL1,SPI1,SPON1,SPON2,SSC5D,SSH1,ST6GALNAC6,ST8SIA4,STAB1,STAT2,STOM,SUSD6,SWAP70,SYNC,TAF1C,TAX1BP3,TBX2,TCF4,TGFB3,TGFBR2,THBS3,THEMIS2,TIMP1,TIMP2,TMEM127,TMEM140,TMEM263,TMEM43,TMEM45A,TMEM50A,TP53,TPP1,TRAC,TRAPPC3,TRIB2,TRIM22,TRIM8,TRPV2,TSC22D3,TSHZ2,TSPAN4,TUBB6,TWSG1,TYMP,TYROBP,UCHL1,UROD,VAMP5,VAPA,VASH1,VASN,VAT1,VCAM1,VCAN,VIM,VSIR,WAS,WBP1L,WDR81,WIPF1,WSB1,WWTR1,YPEL3,ZBTB47,ZEB2,ZNF362,ZNF385A,ZSWIM8,ZYX</t>
        </is>
      </c>
      <c r="M8" t="inlineStr">
        <is>
          <t>[(1, 0), (1, 5), (1, 10), (1, 15), (1, 18), (1, 19), (1, 23), (1, 24), (1, 31), (1, 34), (1, 37), (1, 46), (1, 61), (1, 68), (1, 70), (1, 72), (1, 73), (1, 75), (1, 76), (3, 0), (3, 5), (3, 10), (3, 11), (3, 15), (3, 18), (3, 19), (3, 23), (3, 24), (3, 31), (3, 34), (3, 37), (3, 38), (3, 46), (3, 61), (3, 65), (3, 67), (3, 68), (3, 70), (3, 72), (3, 73), (3, 74), (3, 75), (3, 76), (4, 0), (4, 5), (4, 10), (4, 15), (4, 18), (4, 19), (4, 23), (4, 24), (4, 31), (4, 37), (4, 46), (4, 61), (4, 68), (4, 70), (4, 72), (4, 73), (4, 75), (4, 76), (7, 0), (7, 5), (7, 10), (7, 15), (7, 18), (7, 19), (7, 23), (7, 24), (7, 31), (7, 37), (7, 46), (7, 61), (7, 68), (7, 70), (7, 72), (7, 73), (7, 75), (7, 76), (8, 0), (8, 5), (8, 10), (8, 15), (8, 18), (8, 19), (8, 23), (8, 24), (8, 31), (8, 37), (8, 46), (8, 61), (8, 68), (8, 70), (8, 72), (8, 73), (8, 75), (8, 76), (9, 0), (9, 10), (9, 15), (9, 18), (9, 19), (9, 23), (9, 24), (9, 31), (9, 37), (9, 46), (9, 73), (9, 75), (9, 76), (13, 0), (13, 5), (13, 10), (13, 11), (13, 15), (13, 18), (13, 19), (13, 23), (13, 24), (13, 28), (13, 31), (13, 34), (13, 37), (13, 38), (13, 46), (13, 61), (13, 65), (13, 67), (13, 68), (13, 70), (13, 72), (13, 73), (13, 74), (13, 75), (13, 76), (16, 0), (16, 5), (16, 10), (16, 15), (16, 18), (16, 19), (16, 23), (16, 24), (16, 31), (16, 37), (16, 46), (16, 68), (16, 70), (16, 73), (16, 75), (16, 76), (29, 0), (29, 5), (29, 10), (29, 15), (29, 18), (29, 19), (29, 23), (29, 24), (29, 31), (29, 37), (29, 46), (29, 61), (29, 68), (29, 70), (29, 72), (29, 73), (29, 75), (29, 76), (35, 0), (35, 10), (35, 15), (35, 18), (35, 19), (35, 23), (35, 31), (35, 37), (35, 73), (35, 75), (35, 76), (40, 0), (40, 5), (40, 10), (40, 15), (40, 18), (40, 19), (40, 23), (40, 24), (40, 31), (40, 37), (40, 46), (40, 61), (40, 68), (40, 70), (40, 72), (40, 73), (40, 75), (40, 76), (45, 0), (45, 5), (45, 10), (45, 15), (45, 18), (45, 19), (45, 23), (45, 24), (45, 31), (45, 37), (45, 46), (45, 68), (45, 70), (45, 73), (45, 75), (45, 76), (48, 0), (48, 5), (48, 10), (48, 15), (48, 18), (48, 19), (48, 23), (48, 24), (48, 31), (48, 37), (48, 46), (48, 61), (48, 68), (48, 70), (48, 72), (48, 73), (48, 75), (48, 76), (49, 0), (49, 5), (49, 10), (49, 15), (49, 18), (49, 19), (49, 23), (49, 24), (49, 31), (49, 37), (49, 46), (49, 61), (49, 68), (49, 70), (49, 72), (49, 73), (49, 75), (49, 76), (51, 23), (51, 31), (51, 75), (53, 76), (55, 0), (55, 19), (55, 23), (55, 31), (55, 75), (55, 76), (78, 0), (78, 5), (78, 10), (78, 15), (78, 18), (78, 19), (78, 23), (78, 24), (78, 31), (78, 37), (78, 46), (78, 68), (78, 70), (78, 73), (78, 75), (78, 76), (79, 0), (79, 18), (79, 19), (79, 23), (79, 31), (79, 75), (79, 76), (80, 0), (80, 5), (80, 10), (80, 15), (80, 18), (80, 19), (80, 23), (80, 24), (80, 31), (80, 37), (80, 46), (80, 68), (80, 70), (80, 72), (80, 73), (80, 75), (80, 76)]</t>
        </is>
      </c>
      <c r="N8" t="n">
        <v>4556</v>
      </c>
      <c r="O8" t="n">
        <v>0.5</v>
      </c>
      <c r="P8" t="n">
        <v>0.95</v>
      </c>
      <c r="Q8" t="n">
        <v>3</v>
      </c>
      <c r="R8" t="n">
        <v>10000</v>
      </c>
      <c r="S8" t="inlineStr">
        <is>
          <t>15/03/2024, 21:22:36</t>
        </is>
      </c>
      <c r="T8" s="3">
        <f>hyperlink("https://spiral.technion.ac.il/results/MTAwMDA5OQ==/7/GOResultsPROCESS","link")</f>
        <v/>
      </c>
      <c r="U8" t="inlineStr">
        <is>
          <t>['GO:0043062:extracellular structure organization (qval1.29E-16)', 'GO:0030198:extracellular matrix organization (qval1.79E-16)', 'GO:0050793:regulation of developmental process (qval2.43E-16)', 'GO:0030334:regulation of cell migration (qval5.02E-16)', 'GO:0007155:cell adhesion (qval1.02E-15)', 'GO:2000145:regulation of cell motility (qval1.11E-15)', 'GO:0022610:biological adhesion (qval1.09E-15)', 'GO:0040012:regulation of locomotion (qval1.6E-15)', 'GO:0032502:developmental process (qval1.7E-15)', 'GO:0051270:regulation of cellular component movement (qval5.81E-15)', 'GO:0022603:regulation of anatomical structure morphogenesis (qval2.32E-13)', 'GO:0009653:anatomical structure morphogenesis (qval2.46E-13)', 'GO:0051239:regulation of multicellular organismal process (qval1.94E-12)', 'GO:0002376:immune system process (qval5.06E-12)', 'GO:0048583:regulation of response to stimulus (qval1.59E-11)', 'GO:0032879:regulation of localization (qval4.65E-11)', 'GO:0016477:cell migration (qval1.11E-10)', 'GO:0040011:locomotion (qval2.67E-10)', 'GO:0001525:angiogenesis (qval7.87E-10)', 'GO:0048856:anatomical structure development (qval3.07E-9)', 'GO:2000026:regulation of multicellular organismal development (qval2.95E-9)', 'GO:0045321:leukocyte activation (qval2.84E-9)', 'GO:0051241:negative regulation of multicellular organismal process (qval2.93E-9)', 'GO:0048646:anatomical structure formation involved in morphogenesis (qval3.21E-9)', 'GO:0048870:cell motility (qval4.19E-9)', 'GO:0045765:regulation of angiogenesis (qval7.84E-9)', 'GO:0001775:cell activation (qval7.72E-9)', 'GO:0016043:cellular component organization (qval9.07E-9)', 'GO:0042127:regulation of cell proliferation (qval8.95E-9)', 'GO:0002252:immune effector process (qval1.07E-8)', 'GO:0040017:positive regulation of locomotion (qval1.61E-8)', 'GO:0071840:cellular component organization or biogenesis (qval1.66E-8)', 'GO:0051272:positive regulation of cellular component movement (qval2.25E-8)', 'GO:0006928:movement of cell or subcellular component (qval2.59E-8)', 'GO:0048869:cellular developmental process (qval2.61E-8)', 'GO:2000147:positive regulation of cell motility (qval2.68E-8)', 'GO:0030335:positive regulation of cell migration (qval2.77E-8)', 'GO:0007166:cell surface receptor signaling pathway (qval2.71E-8)', 'GO:1901342:regulation of vasculature development (qval2.7E-8)', 'GO:0010632:regulation of epithelial cell migration (qval3E-8)', 'GO:0048518:positive regulation of biological process (qval3.36E-8)', 'GO:0040013:negative regulation of locomotion (qval3.76E-8)', 'GO:0051271:negative regulation of cellular component movement (qval4.6E-8)', 'GO:2000146:negative regulation of cell motility (qval4.61E-8)', 'GO:0030336:negative regulation of cell migration (qval4.84E-8)', 'GO:0048584:positive regulation of response to stimulus (qval5.1E-8)', 'GO:0009966:regulation of signal transduction (qval5.07E-8)', 'GO:0007165:signal transduction (qval6.73E-8)', 'GO:0031589:cell-substrate adhesion (qval8.03E-8)', 'GO:0051128:regulation of cellular component organization (qval1.25E-7)', 'GO:0016192:vesicle-mediated transport (qval2.28E-7)', 'GO:0002274:myeloid leukocyte activation (qval2.89E-7)', 'GO:0030029:actin filament-based process (qval2.9E-7)', 'GO:0032956:regulation of actin cytoskeleton organization (qval3.23E-7)', 'GO:0030036:actin cytoskeleton organization (qval3.85E-7)', 'GO:0023051:regulation of signaling (qval4.55E-7)', 'GO:0008360:regulation of cell shape (qval4.54E-7)', 'GO:0010594:regulation of endothelial cell migration (qval4.47E-7)', 'GO:0048519:negative regulation of biological process (qval5.59E-7)', 'GO:0002682:regulation of immune system process (qval5.99E-7)', 'GO:0032501:multicellular organismal process (qval5.93E-7)', 'GO:0010646:regulation of cell communication (qval6.11E-7)', 'GO:0045595:regulation of cell differentiation (qval6.04E-7)', 'GO:0050789:regulation of biological process (qval8.27E-7)', 'GO:0032970:regulation of actin filament-based process (qval8.8E-7)', 'GO:0042221:response to chemical (qval8.78E-7)', 'GO:0032989:cellular component morphogenesis (qval9.69E-7)', 'GO:0010033:response to organic substance (qval9.97E-7)', 'GO:0048523:negative regulation of cellular process (qval1.1E-6)', 'GO:0048522:positive regulation of cellular process (qval1.1E-6)', 'GO:0030155:regulation of cell adhesion (qval1.29E-6)', 'GO:0002366:leukocyte activation involved in immune response (qval1.41E-6)', 'GO:0002263:cell activation involved in immune response (qval1.62E-6)', 'GO:0045055:regulated exocytosis (qval2.16E-6)', 'GO:0022604:regulation of cell morphogenesis (qval3.64E-6)', 'GO:0051093:negative regulation of developmental process (qval3.68E-6)', 'GO:0065007:biological regulation (qval5.91E-6)', 'GO:0002275:myeloid cell activation involved in immune response (qval6.09E-6)', 'GO:0000902:cell morphogenesis (qval6.34E-6)', 'GO:0032940:secretion by cell (qval6.56E-6)', 'GO:1902533:positive regulation of intracellular signal transduction (qval9.15E-6)', 'GO:0050678:regulation of epithelial cell proliferation (qval9.05E-6)', 'GO:0006897:endocytosis (qval1.02E-5)', 'GO:0030154:cell differentiation (qval1.08E-5)', 'GO:0048513:animal organ development (qval1.28E-5)', 'GO:1901700:response to oxygen-containing compound (qval1.56E-5)', 'GO:0043299:leukocyte degranulation (qval1.96E-5)', 'GO:0006887:exocytosis (qval2.02E-5)', 'GO:0001936:regulation of endothelial cell proliferation (qval2.06E-5)', 'GO:0048771:tissue remodeling (qval2.06E-5)', 'GO:0097435:supramolecular fiber organization (qval2.42E-5)', 'GO:0046903:secretion (qval2.43E-5)', 'GO:0003013:circulatory system process (qval2.47E-5)', 'GO:0071310:cellular response to organic substance (qval2.56E-5)', 'GO:0007507:heart development (qval3.18E-5)', 'GO:0000904:cell morphogenesis involved in differentiation (qval3.17E-5)', 'GO:0008285:negative regulation of cell proliferation (qval3.15E-5)', 'GO:0045785:positive regulation of cell adhesion (qval4.67E-5)', 'GO:0043312:neutrophil degranulation (qval4.93E-5)', 'GO:0009967:positive regulation of signal transduction (qval4.92E-5)', 'GO:0098657:import into cell (qval5.28E-5)', 'GO:0051094:positive regulation of developmental process (qval5.3E-5)', 'GO:0070887:cellular response to chemical stimulus (qval5.46E-5)', 'GO:1903053:regulation of extracellular matrix organization (qval5.7E-5)', 'GO:0002283:neutrophil activation involved in immune response (qval5.72E-5)', 'GO:0006952:defense response (qval5.86E-5)', 'GO:0051240:positive regulation of multicellular organismal process (qval6.12E-5)', 'GO:0009719:response to endogenous stimulus (qval6.61E-5)', 'GO:0048589:developmental growth (qval6.94E-5)', 'GO:0034446:substrate adhesion-dependent cell spreading (qval7.25E-5)', 'GO:0048514:blood vessel morphogenesis (qval7.27E-5)', 'GO:0071711:basement membrane organization (qval7.61E-5)', 'GO:0035239:tube morphogenesis (qval7.82E-5)', 'GO:0042119:neutrophil activation (qval8.3E-5)', 'GO:0009888:tissue development (qval8.5E-5)', 'GO:0040007:growth (qval9.2E-5)', 'GO:0036230:granulocyte activation (qval9.85E-5)', 'GO:0009887:animal organ morphogenesis (qval1.03E-4)', 'GO:0050794:regulation of cellular process (qval1.06E-4)', 'GO:0010634:positive regulation of epithelial cell migration (qval1.26E-4)', 'GO:0001937:negative regulation of endothelial cell proliferation (qval1.25E-4)', 'GO:1902903:regulation of supramolecular fiber organization (qval1.26E-4)', 'GO:0007160:cell-matrix adhesion (qval1.26E-4)', 'GO:0090287:regulation of cellular response to growth factor stimulus (qval1.34E-4)', 'GO:0007167:enzyme linked receptor protein signaling pathway (qval1.37E-4)', 'GO:1901701:cellular response to oxygen-containing compound (qval1.37E-4)', 'GO:0051493:regulation of cytoskeleton organization (qval1.44E-4)', 'GO:0045766:positive regulation of angiogenesis (qval1.44E-4)', 'GO:0034405:response to fluid shear stress (qval1.68E-4)', 'GO:1902531:regulation of intracellular signal transduction (qval1.79E-4)', 'GO:0043542:endothelial cell migration (qval1.81E-4)', 'GO:0010712:regulation of collagen metabolic process (qval1.86E-4)', 'GO:0043687:post-translational protein modification (qval1.95E-4)', 'GO:0008284:positive regulation of cell proliferation (qval2.17E-4)', 'GO:0010941:regulation of cell death (qval2.32E-4)', 'GO:0110053:regulation of actin filament organization (qval2.66E-4)', 'GO:0048585:negative regulation of response to stimulus (qval2.9E-4)', 'GO:0007010:cytoskeleton organization (qval3.05E-4)', 'GO:0032101:regulation of response to external stimulus (qval3.57E-4)', 'GO:0051246:regulation of protein metabolic process (qval3.78E-4)', 'GO:0010633:negative regulation of epithelial cell migration (qval3.78E-4)', 'GO:0023056:positive regulation of signaling (qval3.89E-4)', 'GO:0001932:regulation of protein phosphorylation (qval4E-4)', 'GO:0010631:epithelial cell migration (qval4.22E-4)', 'GO:0002683:negative regulation of immune system process (qval4.64E-4)', 'GO:0009725:response to hormone (qval4.69E-4)', 'GO:0006935:chemotaxis (qval4.78E-4)', 'GO:0007264:small GTPase mediated signal transduction (qval4.97E-4)', 'GO:0042330:taxis (qval5.3E-4)', 'GO:0010647:positive regulation of cell communication (qval5.67E-4)', 'GO:0043408:regulation of MAPK cascade (qval5.85E-4)', 'GO:1904018:positive regulation of vasculature development (qval6.66E-4)', 'GO:0006898:receptor-mediated endocytosis (qval7.16E-4)', 'GO:0010595:positive regulation of endothelial cell migration (qval7.15E-4)', 'GO:0050896:response to stimulus (qval7.19E-4)', 'GO:0065009:regulation of molecular function (qval7.35E-4)', 'GO:0090066:regulation of anatomical structure size (qval7.35E-4)', 'GO:0034097:response to cytokine (qval7.32E-4)', 'GO:0001569:branching involved in blood vessel morphogenesis (qval7.56E-4)', 'GO:0035556:intracellular signal transduction (qval7.82E-4)', 'GO:0061299:retina vasculature morphogenesis in camera-type eye (qval8.56E-4)', 'GO:0050680:negative regulation of epithelial cell proliferation (qval9.15E-4)', 'GO:0030278:regulation of ossification (qval9.83E-4)', 'GO:0007162:negative regulation of cell adhesion (qval1.02E-3)', 'GO:0001570:vasculogenesis (qval1.05E-3)', 'GO:0010596:negative regulation of endothelial cell migration (qval1.1E-3)', 'GO:0030030:cell projection organization (qval1.2E-3)', 'GO:0046649:lymphocyte activation (qval1.27E-3)', 'GO:0007015:actin filament organization (qval1.28E-3)', 'GO:0042493:response to drug (qval1.28E-3)', 'GO:0010942:positive regulation of cell death (qval1.42E-3)', 'GO:0071495:cellular response to endogenous stimulus (qval1.43E-3)', 'GO:0065008:regulation of biological quality (qval1.62E-3)', 'GO:1901652:response to peptide (qval1.69E-3)', 'GO:0019221:cytokine-mediated signaling pathway (qval1.87E-3)', 'GO:0050790:regulation of catalytic activity (qval1.86E-3)', 'GO:0006954:inflammatory response (qval1.91E-3)', 'GO:0006950:response to stress (qval1.94E-3)', 'GO:0002685:regulation of leukocyte migration (qval1.97E-3)', 'GO:0007568:aging (qval2.01E-3)', 'GO:0042325:regulation of phosphorylation (qval2.07E-3)', 'GO:0003158:endothelium development (qval2.1E-3)', 'GO:0032231:regulation of actin filament bundle assembly (qval2.24E-3)', 'GO:0030203:glycosaminoglycan metabolic process (qval2.29E-3)', 'GO:0045597:positive regulation of cell differentiation (qval2.35E-3)', 'GO:1903055:positive regulation of extracellular matrix organization (qval2.72E-3)', 'GO:0051247:positive regulation of protein metabolic process (qval2.71E-3)', 'GO:0032268:regulation of cellular protein metabolic process (qval2.82E-3)', 'GO:0060411:cardiac septum morphogenesis (qval2.96E-3)', 'GO:0044087:regulation of cellular component biogenesis (qval3.04E-3)', 'GO:0001568:blood vessel development (qval3.24E-3)', 'GO:0017015:regulation of transforming growth factor beta receptor signaling pathway (qval3.23E-3)', 'GO:0043535:regulation of blood vessel endothelial cell migration (qval3.3E-3)', 'GO:1901343:negative regulation of vasculature development (qval3.5E-3)', 'GO:0003179:heart valve morphogenesis (qval3.67E-3)', 'GO:0001934:positive regulation of protein phosphorylation (qval3.85E-3)', 'GO:0090288:negative regulation of cellular response to growth factor stimulus (qval4.01E-3)', 'GO:0042981:regulation of apoptotic process (qval4.04E-3)', 'GO:1903844:regulation of cellular response to transforming growth factor beta stimulus (qval4.08E-3)', 'GO:0060055:angiogenesis involved in wound healing (qval4.06E-3)', 'GO:0010715:regulation of extracellular matrix disassembly (qval4.04E-3)', 'GO:0016525:negative regulation of angiogenesis (qval4.11E-3)', 'GO:0034341:response to interferon-gamma (qval4.09E-3)', 'GO:0051129:negative regulation of cellular component organization (qval4.12E-3)', 'GO:0071417:cellular response to organonitrogen compound (qval4.23E-3)', 'GO:0043065:positive regulation of apoptotic process (qval4.45E-3)', 'GO:0032965:regulation of collagen biosynthetic process (qval4.71E-3)', 'GO:0032870:cellular response to hormone stimulus (qval4.78E-3)', 'GO:2000181:negative regulation of blood vessel morphogenesis (qval4.81E-3)', 'GO:1903510:mucopolysaccharide metabolic process (qval4.79E-3)', 'GO:0010604:positive regulation of macromolecule metabolic process (qval4.77E-3)', 'GO:0050900:leukocyte migration (qval4.9E-3)', 'GO:0090101:negative regulation of transmembrane receptor protein serine/threonine kinase signaling pathway (qval4.94E-3)', 'GO:0001667:ameboidal-type cell migration (qval4.98E-3)', 'GO:0090092:regulation of transmembrane receptor protein serine/threonine kinase signaling pathway (qval5.05E-3)', 'GO:0110020:regulation of actomyosin structure organization (qval5.03E-3)', 'GO:0032233:positive regulation of actin filament bundle assembly (qval5.17E-3)', 'GO:1902904:negative regulation of supramolecular fiber organization (qval5.17E-3)', 'GO:0043068:positive regulation of programmed cell death (qval5.15E-3)', 'GO:0043067:regulation of programmed cell death (qval5.27E-3)', 'GO:1903037:regulation of leukocyte cell-cell adhesion (qval5.47E-3)', 'GO:0006022:aminoglycan metabolic process (qval5.54E-3)', 'GO:1901653:cellular response to peptide (qval5.69E-3)', 'GO:0042327:positive regulation of phosphorylation (qval5.76E-3)', 'GO:0010243:response to organonitrogen compound (qval5.86E-3)', 'GO:0043536:positive regulation of blood vessel endothelial cell migration (qval5.98E-3)', 'GO:0043123:positive regulation of I-kappaB kinase/NF-kappaB signaling (qval6.04E-3)', 'GO:0045667:regulation of osteoblast differentiation (qval6.36E-3)', 'GO:0048754:branching morphogenesis of an epithelial tube (qval6.33E-3)', 'GO:0097113:AMPA glutamate receptor clustering (qval6.76E-3)', 'GO:0097688:glutamate receptor clustering (qval6.73E-3)', 'GO:0002684:positive regulation of immune system process (qval6.75E-3)', 'GO:0050865:regulation of cell activation (qval6.76E-3)', 'GO:0070663:regulation of leukocyte proliferation (qval6.85E-3)', 'GO:0050776:regulation of immune response (qval6.97E-3)', 'GO:1901699:cellular response to nitrogen compound (qval6.98E-3)', 'GO:0043410:positive regulation of MAPK cascade (qval6.98E-3)', 'GO:0032535:regulation of cellular component size (qval7.02E-3)', 'GO:0030204:chondroitin sulfate metabolic process (qval7.09E-3)', 'GO:0009968:negative regulation of signal transduction (qval7.07E-3)', 'GO:0030512:negative regulation of transforming growth factor beta receptor signaling pathway (qval7.1E-3)', 'GO:0035987:endodermal cell differentiation (qval7.31E-3)', 'GO:0050866:negative regulation of cell activation (qval7.32E-3)', 'GO:0010648:negative regulation of cell communication (qval7.42E-3)', 'GO:0032270:positive regulation of cellular protein metabolic process (qval7.53E-3)', 'GO:1901698:response to nitrogen compound (qval7.5E-3)', 'GO:0045937:positive regulation of phosphate metabolic process (qval7.49E-3)', 'GO:0010562:positive regulation of phosphorus metabolic process (qval7.46E-3)', 'GO:0023057:negative regulation of signaling (qval7.76E-3)', 'GO:1901888:regulation of cell junction assembly (qval7.86E-3)', 'GO:0006024:glycosaminoglycan biosynthetic process (qval7.83E-3)', 'GO:0007169:transmembrane receptor protein tyrosine kinase signaling pathway (qval7.93E-3)', 'GO:0007411:axon guidance (qval7.91E-3)', 'GO:0060326:cell chemotaxis (qval7.96E-3)', 'GO:0097485:neuron projection guidance (qval8.28E-3)', 'GO:0051056:regulation of small GTPase mediated signal transduction (qval8.4E-3)', 'GO:0007179:transforming growth factor beta receptor signaling pathway (qval8.39E-3)', 'GO:0035924:cellular response to vascular endothelial growth factor stimulus (qval8.51E-3)', 'GO:0033993:response to lipid (qval8.96E-3)', 'GO:0007275:multicellular organism development (qval9E-3)', 'GO:1903845:negative regulation of cellular response to transforming growth factor beta stimulus (qval9E-3)', 'GO:0022407:regulation of cell-cell adhesion (qval9.4E-3)', 'GO:0080134:regulation of response to stress (qval9.55E-3)', 'GO:0051492:regulation of stress fiber assembly (qval9.85E-3)', 'GO:0030097:hemopoiesis (qval9.81E-3)', 'GO:0019886:antigen processing and presentation of exogenous peptide antigen via MHC class II (qval9.77E-3)', 'GO:0060333:interferon-gamma-mediated signaling pathway (qval1.02E-2)', 'GO:0048844:artery morphogenesis (qval1.02E-2)', 'GO:0009607:response to biotic stimulus (qval1.03E-2)', 'GO:0045123:cellular extravasation (qval1.05E-2)', 'GO:0010035:response to inorganic substance (qval1.07E-2)', 'GO:0006915:apoptotic process (qval1.09E-2)', 'GO:0051174:regulation of phosphorus metabolic process (qval1.11E-2)', 'GO:0019220:regulation of phosphate metabolic process (qval1.1E-2)', 'GO:0002576:platelet degranulation (qval1.13E-2)', 'GO:0030865:cortical cytoskeleton organization (qval1.13E-2)', 'GO:0008064:regulation of actin polymerization or depolymerization (qval1.14E-2)', 'GO:0002495:antigen processing and presentation of peptide antigen via MHC class II (qval1.14E-2)', 'GO:0002504:antigen processing and presentation of peptide or polysaccharide antigen via MHC class II (qval1.14E-2)', 'GO:1901655:cellular response to ketone (qval1.13E-2)', 'GO:0014070:response to organic cyclic compound (qval1.16E-2)', 'GO:1903039:positive regulation of leukocyte cell-cell adhesion (qval1.18E-2)', 'GO:0030832:regulation of actin filament length (qval1.19E-2)', 'GO:0002521:leukocyte differentiation (qval1.19E-2)', 'GO:0051235:maintenance of location (qval1.29E-2)', 'GO:0006023:aminoglycan biosynthetic process (qval1.29E-2)', 'GO:0090050:positive regulation of cell migration involved in sprouting angiogenesis (qval1.29E-2)', 'GO:0051414:response to cortisol (qval1.32E-2)', 'GO:0035696:monocyte extravasation (qval1.31E-2)', 'GO:0050679:positive regulation of epithelial cell proliferation (qval1.32E-2)', 'GO:0008015:blood circulation (qval1.37E-2)', 'GO:0014910:regulation of smooth muscle cell migration (qval1.38E-2)', 'GO:0045185:maintenance of protein location (qval1.44E-2)', 'GO:0051494:negative regulation of cytoskeleton organization (qval1.55E-2)', 'GO:0031399:regulation of protein modification process (qval1.54E-2)', 'GO:0051130:positive regulation of cellular component organization (qval1.56E-2)', 'GO:0072009:nephron epithelium development (qval1.6E-2)', 'GO:0071236:cellular response to antibiotic (qval1.59E-2)', 'GO:0043516:regulation of DNA damage response, signal transduction by p53 class mediator (qval1.6E-2)', 'GO:2001214:positive regulation of vasculogenesis (qval1.6E-2)', 'GO:0006027:glycosaminoglycan catabolic process (qval1.7E-2)', 'GO:0022617:extracellular matrix disassembly (qval1.7E-2)', 'GO:0045216:cell-cell junction organization (qval1.72E-2)', 'GO:0003018:vascular process in circulatory system (qval1.72E-2)', 'GO:0030099:myeloid cell differentiation (qval1.73E-2)', 'GO:0061041:regulation of wound healing (qval1.82E-2)', 'GO:0048534:hematopoietic or lymphoid organ development (qval1.83E-2)', 'GO:0007265:Ras protein signal transduction (qval1.82E-2)', 'GO:0051651:maintenance of location in cell (qval1.82E-2)', 'GO:0030162:regulation of proteolysis (qval1.89E-2)', 'GO:0009893:positive regulation of metabolic process (qval1.91E-2)', 'GO:0010810:regulation of cell-substrate adhesion (qval1.97E-2)', 'GO:1901654:response to ketone (qval2.08E-2)', 'GO:0034113:heterotypic cell-cell adhesion (qval2.15E-2)', 'GO:0009987:cellular process (qval2.2E-2)', 'GO:0032990:cell part morphogenesis (qval2.22E-2)', 'GO:0045639:positive regulation of myeloid cell differentiation (qval2.28E-2)', 'GO:0120039:plasma membrane bounded cell projection morphogenesis (qval2.27E-2)', 'GO:1901164:negative regulation of trophoblast cell migration (qval2.33E-2)', 'GO:0019800:peptide cross-linking via chondroitin 4-sulfate glycosaminoglycan (qval2.32E-2)', 'GO:0061304:retinal blood vessel morphogenesis (qval2.32E-2)', 'GO:0033627:cell adhesion mediated by integrin (qval2.32E-2)', 'GO:0061138:morphogenesis of a branching epithelium (qval2.36E-2)', 'GO:0002009:morphogenesis of an epithelium (qval2.45E-2)', 'GO:0030866:cortical actin cytoskeleton organization (qval2.44E-2)', 'GO:0014911:positive regulation of smooth muscle cell migration (qval2.43E-2)', 'GO:0051051:negative regulation of transport (qval2.53E-2)', 'GO:0022409:positive regulation of cell-cell adhesion (qval2.71E-2)', 'GO:0048858:cell projection morphogenesis (qval2.71E-2)', 'GO:2000377:regulation of reactive oxygen species metabolic process (qval2.76E-2)', 'GO:0003148:outflow tract septum morphogenesis (qval2.78E-2)', 'GO:0071887:leukocyte apoptotic process (qval2.77E-2)', 'GO:0051173:positive regulation of nitrogen compound metabolic process (qval2.77E-2)', 'GO:0030207:chondroitin sulfate catabolic process (qval2.77E-2)', 'GO:0044794:positive regulation by host of viral process (qval2.77E-2)', 'GO:0009415:response to water (qval2.76E-2)', 'GO:0046849:bone remodeling (qval2.75E-2)', 'GO:0043122:regulation of I-kappaB kinase/NF-kappaB signaling (qval2.79E-2)', 'GO:0001503:ossification (qval2.82E-2)', 'GO:0042116:macrophage activation (qval2.9E-2)', 'GO:0006026:aminoglycan catabolic process (qval2.93E-2)', 'GO:0043207:response to external biotic stimulus (qval2.94E-2)', 'GO:1903034:regulation of response to wounding (qval2.98E-2)', 'GO:2000249:regulation of actin cytoskeleton reorganization (qval3.14E-2)', 'GO:0051496:positive regulation of stress fiber assembly (qval3.23E-2)', 'GO:0032967:positive regulation of collagen biosynthetic process (qval3.25E-2)', 'GO:0030206:chondroitin sulfate biosynthetic process (qval3.24E-2)', 'GO:0010714:positive regulation of collagen metabolic process (qval3.23E-2)', 'GO:0001763:morphogenesis of a branching structure (qval3.27E-2)', 'GO:0001817:regulation of cytokine production (qval3.27E-2)', 'GO:0044092:negative regulation of molecular function (qval3.29E-2)', 'GO:0006955:immune response (qval3.35E-2)', 'GO:0010811:positive regulation of cell-substrate adhesion (qval3.37E-2)', 'GO:0045732:positive regulation of protein catabolic process (qval3.41E-2)', 'GO:0034330:cell junction organization (qval3.4E-2)', 'GO:0051704:multi-organism process (qval3.39E-2)', 'GO:0051179:localization (qval3.39E-2)', 'GO:1902905:positive regulation of supramolecular fiber organization (qval3.38E-2)', 'GO:0050921:positive regulation of chemotaxis (qval3.39E-2)', 'GO:0003184:pulmonary valve morphogenesis (qval3.43E-2)', 'GO:0031325:positive regulation of cellular metabolic process (qval3.44E-2)', 'GO:0046596:regulation of viral entry into host cell (qval3.46E-2)', 'GO:0045428:regulation of nitric oxide biosynthetic process (qval3.46E-2)', 'GO:0035655:interleukin-18-mediated signaling pathway (qval3.49E-2)', 'GO:0071455:cellular response to hyperoxia (qval3.49E-2)', 'GO:0060548:negative regulation of cell death (qval3.52E-2)', 'GO:0001101:response to acid chemical (qval3.59E-2)', 'GO:0099554:trans-synaptic signaling by soluble gas, modulating synaptic transmission (qval3.65E-2)', 'GO:0099555:trans-synaptic signaling by nitric oxide, modulating synaptic transmission (qval3.64E-2)', 'GO:0001868:regulation of complement activation, lectin pathway (qval3.63E-2)', 'GO:0001869:negative regulation of complement activation, lectin pathway (qval3.62E-2)', 'GO:0060364:frontal suture morphogenesis (qval3.61E-2)', 'GO:0071670:smooth muscle cell chemotaxis (qval3.6E-2)', 'GO:0007521:muscle cell fate determination (qval3.59E-2)', 'GO:0140039:cell-cell adhesion in response to extracellular stimulus (qval3.58E-2)', 'GO:0030833:regulation of actin filament polymerization (qval3.59E-2)', 'GO:0097190:apoptotic signaling pathway (qval3.65E-2)', 'GO:0051017:actin filament bundle assembly (qval3.73E-2)', 'GO:0061572:actin filament bundle organization (qval3.72E-2)', 'GO:0044273:sulfur compound catabolic process (qval3.71E-2)', 'GO:1903035:negative regulation of response to wounding (qval3.73E-2)', 'GO:0030510:regulation of BMP signaling pathway (qval3.72E-2)', 'GO:0031401:positive regulation of protein modification process (qval3.73E-2)', 'GO:0001818:negative regulation of cytokine production (qval3.79E-2)', 'GO:0051250:negative regulation of lymphocyte activation (qval3.83E-2)', 'GO:0061045:negative regulation of wound healing (qval3.86E-2)']</t>
        </is>
      </c>
      <c r="V8" s="3">
        <f>hyperlink("https://spiral.technion.ac.il/results/MTAwMDA5OQ==/7/GOResultsFUNCTION","link")</f>
        <v/>
      </c>
      <c r="W8" t="inlineStr">
        <is>
          <t>['GO:0005201:extracellular matrix structural constituent (qval1.09E-15)', 'GO:0019838:growth factor binding (qval1.74E-9)', 'GO:0005515:protein binding (qval4.49E-9)', 'GO:0044877:protein-containing complex binding (qval1.11E-7)', 'GO:0005198:structural molecule activity (qval1.23E-7)', 'GO:0019955:cytokine binding (qval2.92E-7)', 'GO:0005539:glycosaminoglycan binding (qval3.27E-6)', 'GO:0005509:calcium ion binding (qval5.18E-6)', 'GO:0003779:actin binding (qval6.1E-6)', 'GO:0050431:transforming growth factor beta binding (qval6.82E-6)', 'GO:0005518:collagen binding (qval2.02E-5)', 'GO:0030023:extracellular matrix constituent conferring elasticity (qval2E-5)', 'GO:0050839:cell adhesion molecule binding (qval2.08E-5)', 'GO:0005102:signaling receptor binding (qval3.39E-5)', 'GO:0050840:extracellular matrix binding (qval7.15E-5)', 'GO:0097493:structural molecule activity conferring elasticity (qval7.85E-5)', 'GO:0005178:integrin binding (qval1.98E-4)', 'GO:0019899:enzyme binding (qval3.02E-4)', 'GO:0008092:cytoskeletal protein binding (qval6.43E-4)', 'GO:0005488:binding (qval9.28E-4)', 'GO:0017124:SH3 domain binding (qval9.99E-4)', 'GO:0042802:identical protein binding (qval1.61E-3)', 'GO:0030020:extracellular matrix structural constituent conferring tensile strength (qval4.65E-3)', 'GO:0008201:heparin binding (qval1E-2)', 'GO:0030234:enzyme regulator activity (qval1.34E-2)', 'GO:0008191:metalloendopeptidase inhibitor activity (qval1.34E-2)', 'GO:0098772:molecular function regulator (qval1.41E-2)', 'GO:0035035:histone acetyltransferase binding (qval1.92E-2)', 'GO:0001968:fibronectin binding (qval1.85E-2)', 'GO:0008238:exopeptidase activity (qval2.39E-2)', 'GO:0038085:vascular endothelial growth factor binding (qval3.72E-2)', 'GO:0051020:GTPase binding (qval3.62E-2)', 'GO:1901681:sulfur compound binding (qval4.14E-2)', 'GO:0019900:kinase binding (qval4.2E-2)', 'GO:0030021:extracellular matrix structural constituent conferring compression resistance (qval4.11E-2)', 'GO:0046983:protein dimerization activity (qval5.31E-2)', 'GO:0031682:G-protein gamma-subunit binding (qval6.09E-2)', 'GO:0061134:peptidase regulator activity (qval6.42E-2)', 'GO:0019904:protein domain specific binding (qval6.25E-2)', 'GO:0019901:protein kinase binding (qval6.28E-2)', 'GO:0019199:transmembrane receptor protein kinase activity (qval6.75E-2)', 'GO:0043394:proteoglycan binding (qval6.71E-2)', 'GO:0005085:guanyl-nucleotide exchange factor activity (qval6.79E-2)', 'GO:0042803:protein homodimerization activity (qval8.21E-2)', 'GO:0051015:actin filament binding (qval8.47E-2)']</t>
        </is>
      </c>
      <c r="X8" s="3">
        <f>hyperlink("https://spiral.technion.ac.il/results/MTAwMDA5OQ==/7/GOResultsCOMPONENT","link")</f>
        <v/>
      </c>
      <c r="Y8" t="inlineStr">
        <is>
          <t>['GO:0062023:collagen-containing extracellular matrix (qval4.25E-23)', 'GO:0031012:extracellular matrix (qval9.85E-22)', 'GO:1903561:extracellular vesicle (qval1.85E-19)', 'GO:0043230:extracellular organelle (qval1.46E-19)', 'GO:0044421:extracellular region part (qval1.28E-19)', 'GO:0070062:extracellular exosome (qval1.18E-19)', 'GO:0031982:vesicle (qval3.2E-17)', 'GO:0030054:cell junction (qval1.44E-15)', 'GO:0005925:focal adhesion (qval2.08E-15)', 'GO:0005924:cell-substrate adherens junction (qval2.34E-15)', 'GO:0030055:cell-substrate junction (qval3.7E-15)', 'GO:0070161:anchoring junction (qval2.12E-14)', 'GO:0005912:adherens junction (qval2.1E-14)', 'GO:0005615:extracellular space (qval1.13E-11)', 'GO:0005576:extracellular region (qval2.02E-10)', 'GO:0005788:endoplasmic reticulum lumen (qval4.25E-10)', 'GO:0044437:vacuolar part (qval3.29E-9)', 'GO:0044433:cytoplasmic vesicle part (qval9.15E-9)', 'GO:0005886:plasma membrane (qval2.47E-8)', 'GO:0043202:lysosomal lumen (qval2.6E-8)', 'GO:0005856:cytoskeleton (qval6.08E-8)', 'GO:0044444:cytoplasmic part (qval8.4E-8)', 'GO:0012506:vesicle membrane (qval1.86E-7)', 'GO:0030659:cytoplasmic vesicle membrane (qval1.89E-7)', 'GO:0009986:cell surface (qval2.14E-7)', 'GO:0031974:membrane-enclosed lumen (qval3.44E-7)', 'GO:0070013:intracellular organelle lumen (qval3.32E-7)', 'GO:0043233:organelle lumen (qval3.2E-7)', 'GO:0005604:basement membrane (qval1.08E-6)', 'GO:0005775:vacuolar lumen (qval1.18E-6)', 'GO:0098805:whole membrane (qval5.06E-6)', 'GO:0030667:secretory granule membrane (qval5.71E-6)', 'GO:0005581:collagen trimer (qval8.27E-6)', 'GO:0015629:actin cytoskeleton (qval9.9E-6)', 'GO:0030027:lamellipodium (qval1.35E-5)', 'GO:0098588:bounding membrane of organelle (qval2.64E-5)', 'GO:0044420:extracellular matrix component (qval2.74E-5)', 'GO:0031410:cytoplasmic vesicle (qval3.82E-5)', 'GO:0005774:vacuolar membrane (qval4.1E-5)', 'GO:0097708:intracellular vesicle (qval4.28E-5)', 'GO:0098852:lytic vacuole membrane (qval4.51E-5)', 'GO:0005765:lysosomal membrane (qval4.4E-5)', 'GO:0044459:plasma membrane part (qval4.73E-5)', 'GO:0016020:membrane (qval7.77E-4)', 'GO:0005575:cellular_component (qval9.44E-4)', 'GO:0042383:sarcolemma (qval1.02E-3)', 'GO:0005589:collagen type VI trimer (qval1.08E-3)', 'GO:0035577:azurophil granule membrane (qval1.48E-3)', 'GO:0009897:external side of plasma membrane (qval2.09E-3)', 'GO:0044424:intracellular part (qval2.41E-3)', 'GO:0031090:organelle membrane (qval2.95E-3)', 'GO:0005764:lysosome (qval5.07E-3)', 'GO:0000323:lytic vacuole (qval4.97E-3)', 'GO:0044446:intracellular organelle part (qval5.29E-3)', 'GO:0098552:side of membrane (qval6.35E-3)', 'GO:0045180:basal cortex (qval8.64E-3)', 'GO:0097443:sorting endosome (qval8.48E-3)', 'GO:0044422:organelle part (qval1.01E-2)', 'GO:0044432:endoplasmic reticulum part (qval1.14E-2)', 'GO:0005911:cell-cell junction (qval1.18E-2)', 'GO:0072562:blood microparticle (qval1.26E-2)', 'GO:0043235:receptor complex (qval1.36E-2)', 'GO:0043227:membrane-bounded organelle (qval1.4E-2)', 'GO:0043226:organelle (qval1.4E-2)', 'GO:0032432:actin filament bundle (qval1.41E-2)', 'GO:0005938:cell cortex (qval1.47E-2)', 'GO:0042995:cell projection (qval1.69E-2)', 'GO:0042641:actomyosin (qval1.87E-2)', 'GO:0005884:actin filament (qval1.84E-2)', 'GO:0005773:vacuole (qval1.95E-2)', 'GO:0008074:guanylate cyclase complex, soluble (qval2.41E-2)', 'GO:0005602:complement component C1 complex (qval2.37E-2)', 'GO:1990682:CSF1-CSF1R complex (qval2.34E-2)']</t>
        </is>
      </c>
    </row>
    <row r="9">
      <c r="A9" s="1" t="n">
        <v>8</v>
      </c>
      <c r="B9" t="n">
        <v>18038</v>
      </c>
      <c r="C9" t="n">
        <v>4143</v>
      </c>
      <c r="D9" t="n">
        <v>83</v>
      </c>
      <c r="E9" t="n">
        <v>6806</v>
      </c>
      <c r="F9" t="n">
        <v>240</v>
      </c>
      <c r="G9" t="n">
        <v>2360</v>
      </c>
      <c r="H9" t="n">
        <v>44</v>
      </c>
      <c r="I9" t="n">
        <v>278</v>
      </c>
      <c r="J9" s="2" t="n">
        <v>-1028</v>
      </c>
      <c r="K9" t="n">
        <v>0.34</v>
      </c>
      <c r="L9" t="inlineStr">
        <is>
          <t>ADAMTS12,ADAMTS2,AEBP1,AKR1B1,ANGPTL2,ANXA1,ANXA5,ANXA6,ARHGEF17,ARL4C,ATP8B2,AXL,B4GALT1,BCAR1,BEX4,BGN,BHLHE41,BMP1,C12orf57,C1QTNF1,C1R,C1S,CALD1,CALU,CAPZB,CAVIN1,CAVIN3,CCDC80,CCDC88A,CD109,CD248,CD276,CD99,CDH11,CDK14,CERCAM,CHD3,CLMP,CNN3,CNRIP1,COL15A1,COL16A1,COL4A2,COL6A1,COL6A2,COL6A3,COL8A1,COPZ2,COTL1,CPQ,CRIP2,CRISPLD2,CTHRC1,DEGS1,DLG4,DSE,DZIP1L,EFEMP2,EHD2,EMILIN1,EMP3,ENG,ENTPD1,ETS1,EVA1B,EVL,FADS2,FAP,FBN1,FBXL5,FEZ1,FGFR1,FHL3,FMNL3,FN1,FOXO1,FRMD6,FSCN1,FSTL1,GAA,GAS1,GAS7,GASK1B,GJA1,GLI3,GLIPR2,GLT8D2,GNAI2,GNB1,GNB4,GPC6,GPX8,GUCY1A1,GXYLT2,GYPC,HEG1,HIC1,HOMER3,HOXB2,HSPB2,HSPG2,HTRA1,ID3,IDS,IGFBP4,IGFBP5,IGFBP7,IL1R1,ITGAV,JCAD,KCNJ8,KLF7,KLHL5,LAMA4,LAMB1,LAMB2,LAMC1,LGALS1,LHFPL2,LIMA1,LIX1L,LMO4,LRRC32,LTBP1,LTBP2,LUM,MAF,MAP3K3,MAP7D1,MARCKS,MDFIC,MFGE8,MMP14,MRAS,MRC2,MSC,MSN,MXD4,MXRA8,MYOF,NAV1,NBL1,NDST1,NFATC1,NFIC,NID1,NID2,NLGN2,NNMT,NR3C1,NRP1,OAZ2,PALM2-AKAP2,PAM,PARVA,PCOLCE,PDGFRB,PDLIM2,PDLIM7,PEA15,PEAK1,PHC2,PHLDB1,PKD2,PLD3,PLEKHM2,PLOD1,PLPPR2,PLXDC2,PLXND1,PMP22,POSTN,PPFIBP1,PPP1R18,PRAF2,PRICKLE2,PRRX1,PTPRS,PTTG1IP,PXDN,QKI,RAB13,RAB31,RAB34,RAB3IL1,RABAC1,RARRES2,REEP5,RFLNB,RHOC,RIPOR1,RNF144A,RUNX1,SCARB2,SDC2,SEC24D,SGCE,SH3PXD2A,SH3PXD2B,SIRPA,SLC12A4,SMARCA1,SNAI2,SPARC,SPON2,SSC5D,SSH1,ST6GALNAC6,STAT2,SUSD6,SYNC,TAX1BP3,THBS3,THY1,TIMP2,TMEM263,TMEM45A,TP53,TPST1,TRIM22,TRO,TSHZ2,TSPAN4,TUBB6,TUSC3,UBE2E2,UNC5B,VASH1,VASN,VAT1,VCAM1,VCAN,VCL,VIM,VSTM4,WBP1L,WIPF1,ZEB2,ZNF362,ZYX</t>
        </is>
      </c>
      <c r="M9" t="inlineStr">
        <is>
          <t>[(1, 10), (1, 17), (1, 18), (1, 19), (1, 23), (1, 31), (1, 33), (1, 34), (1, 38), (1, 43), (1, 46), (1, 58), (1, 61), (1, 67), (1, 68), (1, 73), (1, 75), (1, 76), (3, 5), (3, 10), (3, 17), (3, 18), (3, 19), (3, 23), (3, 24), (3, 28), (3, 31), (3, 33), (3, 34), (3, 38), (3, 43), (3, 46), (3, 58), (3, 61), (3, 65), (3, 67), (3, 68), (3, 72), (3, 73), (3, 75), (3, 76), (4, 10), (4, 17), (4, 18), (4, 19), (4, 23), (4, 31), (4, 33), (4, 34), (4, 38), (4, 43), (4, 46), (4, 58), (4, 61), (4, 67), (4, 68), (4, 75), (4, 76), (7, 10), (7, 17), (7, 18), (7, 19), (7, 23), (7, 24), (7, 28), (7, 31), (7, 33), (7, 34), (7, 38), (7, 43), (7, 46), (7, 58), (7, 61), (7, 67), (7, 68), (7, 73), (7, 75), (7, 76), (8, 10), (8, 17), (8, 18), (8, 19), (8, 23), (8, 24), (8, 31), (8, 33), (8, 34), (8, 38), (8, 43), (8, 46), (8, 58), (8, 61), (8, 67), (8, 68), (8, 73), (8, 75), (8, 76), (9, 17), (9, 19), (9, 23), (9, 33), (9, 34), (9, 46), (9, 58), (13, 10), (13, 12), (13, 17), (13, 18), (13, 19), (13, 23), (13, 28), (13, 31), (13, 33), (13, 34), (13, 38), (13, 43), (13, 46), (13, 58), (13, 61), (13, 67), (13, 68), (13, 73), (13, 75), (13, 76), (16, 10), (16, 17), (16, 18), (16, 19), (16, 23), (16, 31), (16, 33), (16, 34), (16, 38), (16, 43), (16, 46), (16, 58), (16, 61), (16, 67), (16, 75), (16, 76), (29, 10), (29, 17), (29, 18), (29, 19), (29, 23), (29, 31), (29, 33), (29, 34), (29, 38), (29, 43), (29, 46), (29, 58), (29, 61), (29, 67), (29, 68), (29, 73), (29, 75), (29, 76), (35, 23), (35, 31), (35, 33), (35, 34), (35, 46), (35, 58), (40, 10), (40, 17), (40, 18), (40, 19), (40, 23), (40, 31), (40, 33), (40, 34), (40, 38), (40, 43), (40, 46), (40, 58), (40, 61), (40, 67), (40, 68), (40, 73), (40, 75), (40, 76), (45, 10), (45, 17), (45, 18), (45, 19), (45, 23), (45, 31), (45, 33), (45, 34), (45, 38), (45, 43), (45, 46), (45, 58), (45, 61), (45, 67), (45, 75), (45, 76), (48, 10), (48, 17), (48, 18), (48, 19), (48, 23), (48, 28), (48, 31), (48, 33), (48, 34), (48, 38), (48, 43), (48, 46), (48, 58), (48, 61), (48, 67), (48, 68), (48, 73), (48, 75), (48, 76), (49, 10), (49, 17), (49, 18), (49, 19), (49, 23), (49, 31), (49, 33), (49, 34), (49, 38), (49, 43), (49, 46), (49, 58), (49, 61), (49, 67), (49, 68), (49, 73), (49, 75), (49, 76), (51, 58), (55, 58), (78, 10), (78, 17), (78, 18), (78, 19), (78, 23), (78, 31), (78, 33), (78, 34), (78, 38), (78, 43), (78, 46), (78, 58), (78, 61), (78, 67), (78, 75), (78, 76), (79, 23), (79, 58), (80, 0), (80, 5), (80, 10), (80, 17), (80, 18), (80, 19), (80, 23), (80, 24), (80, 28), (80, 31), (80, 33), (80, 34), (80, 38), (80, 43), (80, 46), (80, 58), (80, 61), (80, 67), (80, 68), (80, 72), (80, 73), (80, 75), (80, 76)]</t>
        </is>
      </c>
      <c r="N9" t="n">
        <v>1503</v>
      </c>
      <c r="O9" t="n">
        <v>0.75</v>
      </c>
      <c r="P9" t="n">
        <v>0.95</v>
      </c>
      <c r="Q9" t="n">
        <v>3</v>
      </c>
      <c r="R9" t="n">
        <v>10000</v>
      </c>
      <c r="S9" t="inlineStr">
        <is>
          <t>15/03/2024, 21:22:49</t>
        </is>
      </c>
      <c r="T9" s="3">
        <f>hyperlink("https://spiral.technion.ac.il/results/MTAwMDA5OQ==/8/GOResultsPROCESS","link")</f>
        <v/>
      </c>
      <c r="U9" t="inlineStr">
        <is>
          <t>['GO:0030198:extracellular matrix organization (qval2.11E-18)', 'GO:0043062:extracellular structure organization (qval1.14E-16)', 'GO:0007155:cell adhesion (qval1.88E-16)', 'GO:0022610:biological adhesion (qval1.91E-16)', 'GO:0032502:developmental process (qval1.32E-15)', 'GO:0048856:anatomical structure development (qval1.75E-13)', 'GO:0016477:cell migration (qval8.02E-9)', 'GO:0031589:cell-substrate adhesion (qval1.37E-8)', 'GO:0001525:angiogenesis (qval1.57E-8)', 'GO:0009653:anatomical structure morphogenesis (qval3.87E-8)', 'GO:0048870:cell motility (qval4.11E-8)', 'GO:0016043:cellular component organization (qval5.83E-8)', 'GO:0071840:cellular component organization or biogenesis (qval8.85E-8)', 'GO:0040011:locomotion (qval1.48E-7)', 'GO:0006928:movement of cell or subcellular component (qval2.43E-7)', 'GO:0050793:regulation of developmental process (qval6.29E-7)', 'GO:0030334:regulation of cell migration (qval8.58E-7)', 'GO:0051239:regulation of multicellular organismal process (qval1.09E-6)', 'GO:2000145:regulation of cell motility (qval1.22E-6)', 'GO:0048646:anatomical structure formation involved in morphogenesis (qval1.31E-6)', 'GO:0048513:animal organ development (qval1.81E-6)', 'GO:0051270:regulation of cellular component movement (qval2.6E-6)', 'GO:0040012:regulation of locomotion (qval7.45E-6)', 'GO:0051272:positive regulation of cellular component movement (qval1.4E-5)', 'GO:2000147:positive regulation of cell motility (qval3.11E-5)', 'GO:0032989:cellular component morphogenesis (qval3.19E-5)', 'GO:0034446:substrate adhesion-dependent cell spreading (qval3.55E-5)', 'GO:0035987:endodermal cell differentiation (qval3.6E-5)', 'GO:0030335:positive regulation of cell migration (qval5.53E-5)', 'GO:0007160:cell-matrix adhesion (qval5.46E-5)', 'GO:1903053:regulation of extracellular matrix organization (qval5.99E-5)', 'GO:0040017:positive regulation of locomotion (qval6.79E-5)', 'GO:0032879:regulation of localization (qval6.72E-5)', 'GO:0000902:cell morphogenesis (qval1.5E-4)', 'GO:0043687:post-translational protein modification (qval1.82E-4)', 'GO:0030029:actin filament-based process (qval1.85E-4)', 'GO:0000904:cell morphogenesis involved in differentiation (qval1.94E-4)', 'GO:0030036:actin cytoskeleton organization (qval1.91E-4)', 'GO:0048869:cellular developmental process (qval2.02E-4)', 'GO:0045595:regulation of cell differentiation (qval2.97E-4)', 'GO:0030155:regulation of cell adhesion (qval2.95E-4)', 'GO:0006024:glycosaminoglycan biosynthetic process (qval3.33E-4)', 'GO:0010810:regulation of cell-substrate adhesion (qval3.86E-4)', 'GO:2000026:regulation of multicellular organismal development (qval5.47E-4)', 'GO:0051241:negative regulation of multicellular organismal process (qval5.64E-4)', 'GO:0022603:regulation of anatomical structure morphogenesis (qval5.54E-4)', 'GO:0006023:aminoglycan biosynthetic process (qval5.71E-4)', 'GO:0051128:regulation of cellular component organization (qval7.68E-4)', 'GO:0007507:heart development (qval7.6E-4)', 'GO:0030203:glycosaminoglycan metabolic process (qval1.85E-3)', 'GO:0097435:supramolecular fiber organization (qval2.33E-3)', 'GO:1901888:regulation of cell junction assembly (qval2.29E-3)', 'GO:0009966:regulation of signal transduction (qval2.64E-3)', 'GO:1903055:positive regulation of extracellular matrix organization (qval3.11E-3)', 'GO:0045785:positive regulation of cell adhesion (qval3.2E-3)', 'GO:0034330:cell junction organization (qval3.19E-3)', 'GO:0007010:cytoskeleton organization (qval3.2E-3)', 'GO:0009887:animal organ morphogenesis (qval3.15E-3)', 'GO:0051093:negative regulation of developmental process (qval3.42E-3)', 'GO:0006022:aminoglycan metabolic process (qval3.72E-3)', 'GO:0010712:regulation of collagen metabolic process (qval3.85E-3)', 'GO:0010033:response to organic substance (qval4.11E-3)', 'GO:0006027:glycosaminoglycan catabolic process (qval4.21E-3)', 'GO:0071495:cellular response to endogenous stimulus (qval4.38E-3)', 'GO:0048583:regulation of response to stimulus (qval4.99E-3)', 'GO:0071711:basement membrane organization (qval6.07E-3)', 'GO:0009719:response to endogenous stimulus (qval6.88E-3)', 'GO:0034329:cell junction assembly (qval7.2E-3)', 'GO:0006026:aminoglycan catabolic process (qval7.3E-3)', 'GO:0009888:tissue development (qval7.91E-3)', 'GO:0042127:regulation of cell proliferation (qval8.81E-3)', 'GO:0010811:positive regulation of cell-substrate adhesion (qval8.73E-3)', 'GO:0098609:cell-cell adhesion (qval9.13E-3)', 'GO:0070848:response to growth factor (qval9.1E-3)', 'GO:0071363:cellular response to growth factor stimulus (qval1.05E-2)', 'GO:1904026:regulation of collagen fibril organization (qval1.04E-2)', 'GO:0060840:artery development (qval1.08E-2)', 'GO:0010646:regulation of cell communication (qval1.07E-2)', 'GO:0071310:cellular response to organic substance (qval1.07E-2)', 'GO:0032501:multicellular organismal process (qval1.06E-2)', 'GO:0010595:positive regulation of endothelial cell migration (qval1.38E-2)', 'GO:0048731:system development (qval1.49E-2)', 'GO:0023051:regulation of signaling (qval1.49E-2)', 'GO:0090287:regulation of cellular response to growth factor stimulus (qval1.51E-2)', 'GO:0071694:maintenance of protein location in extracellular region (qval1.62E-2)', 'GO:0048518:positive regulation of biological process (qval1.83E-2)', 'GO:0007166:cell surface receptor signaling pathway (qval1.87E-2)', 'GO:0030512:negative regulation of transforming growth factor beta receptor signaling pathway (qval2.02E-2)', 'GO:0032965:regulation of collagen biosynthetic process (qval2.01E-2)', 'GO:0014911:positive regulation of smooth muscle cell migration (qval1.98E-2)', 'GO:1901342:regulation of vasculature development (qval2.25E-2)', 'GO:1901388:regulation of transforming growth factor beta activation (qval2.37E-2)', 'GO:0061061:muscle structure development (qval2.37E-2)', 'GO:1903845:negative regulation of cellular response to transforming growth factor beta stimulus (qval2.39E-2)', 'GO:0010634:positive regulation of epithelial cell migration (qval2.63E-2)', 'GO:0022617:extracellular matrix disassembly (qval2.68E-2)', 'GO:0010648:negative regulation of cell communication (qval2.71E-2)', 'GO:0071634:regulation of transforming growth factor beta production (qval2.72E-2)', 'GO:0023057:negative regulation of signaling (qval2.78E-2)', 'GO:0045216:cell-cell junction organization (qval2.77E-2)', 'GO:0071670:smooth muscle cell chemotaxis (qval2.93E-2)', 'GO:0007229:integrin-mediated signaling pathway (qval2.97E-2)', 'GO:0001503:ossification (qval3.11E-2)', 'GO:0035904:aorta development (qval3.26E-2)', 'GO:0017015:regulation of transforming growth factor beta receptor signaling pathway (qval3.23E-2)', 'GO:0070887:cellular response to chemical stimulus (qval3.28E-2)', 'GO:0009968:negative regulation of signal transduction (qval3.42E-2)', 'GO:0090109:regulation of cell-substrate junction assembly (qval3.43E-2)', 'GO:0051893:regulation of focal adhesion assembly (qval3.39E-2)', 'GO:0001952:regulation of cell-matrix adhesion (qval3.47E-2)', 'GO:0010632:regulation of epithelial cell migration (qval3.62E-2)', 'GO:1903844:regulation of cellular response to transforming growth factor beta stimulus (qval3.61E-2)', 'GO:0014070:response to organic cyclic compound (qval3.95E-2)', 'GO:0035581:sequestering of extracellular ligand from receptor (qval4.01E-2)', 'GO:0070831:basement membrane assembly (qval3.97E-2)', 'GO:0090288:negative regulation of cellular response to growth factor stimulus (qval3.97E-2)', 'GO:0048519:negative regulation of biological process (qval3.95E-2)', 'GO:0042221:response to chemical (qval4.03E-2)', 'GO:0090101:negative regulation of transmembrane receptor protein serine/threonine kinase signaling pathway (qval4.03E-2)', 'GO:0048522:positive regulation of cellular process (qval4.04E-2)', 'GO:0048585:negative regulation of response to stimulus (qval4.08E-2)', 'GO:0030030:cell projection organization (qval4.27E-2)', 'GO:0048523:negative regulation of cellular process (qval4.26E-2)', 'GO:0007275:multicellular organism development (qval4.52E-2)', 'GO:0032967:positive regulation of collagen biosynthetic process (qval4.53E-2)', 'GO:0010714:positive regulation of collagen metabolic process (qval4.5E-2)', 'GO:0010594:regulation of endothelial cell migration (qval4.59E-2)', 'GO:0048771:tissue remodeling (qval5.14E-2)', 'GO:1903391:regulation of adherens junction organization (qval5.51E-2)', 'GO:0071417:cellular response to organonitrogen compound (qval5.48E-2)', 'GO:0032940:secretion by cell (qval5.5E-2)', 'GO:0009725:response to hormone (qval5.78E-2)', 'GO:0001568:blood vessel development (qval5.76E-2)', 'GO:1901701:cellular response to oxygen-containing compound (qval6.03E-2)', 'GO:0030208:dermatan sulfate biosynthetic process (qval6.08E-2)', 'GO:1900115:extracellular regulation of signal transduction (qval6.03E-2)', 'GO:1900116:extracellular negative regulation of signal transduction (qval5.99E-2)', 'GO:0045765:regulation of angiogenesis (qval6.32E-2)', 'GO:0097350:neutrophil clearance (qval6.33E-2)', 'GO:0035924:cellular response to vascular endothelial growth factor stimulus (qval6.34E-2)', 'GO:0043536:positive regulation of blood vessel endothelial cell migration (qval6.35E-2)', 'GO:0008284:positive regulation of cell proliferation (qval7.02E-2)', 'GO:0034405:response to fluid shear stress (qval7.12E-2)', 'GO:1903510:mucopolysaccharide metabolic process (qval7.14E-2)', 'GO:0030205:dermatan sulfate metabolic process (qval7.28E-2)', 'GO:0071236:cellular response to antibiotic (qval7.45E-2)', 'GO:0030324:lung development (qval8E-2)', 'GO:0045596:negative regulation of cell differentiation (qval8.09E-2)', 'GO:0048514:blood vessel morphogenesis (qval8.44E-2)', 'GO:0051017:actin filament bundle assembly (qval8.59E-2)', 'GO:0061572:actin filament bundle organization (qval8.53E-2)', 'GO:0022604:regulation of cell morphogenesis (qval8.61E-2)', 'GO:0060973:cell migration involved in heart development (qval8.69E-2)', 'GO:0030207:chondroitin sulfate catabolic process (qval8.64E-2)', 'GO:0010631:epithelial cell migration (qval8.67E-2)', 'GO:0044087:regulation of cellular component biogenesis (qval8.97E-2)', 'GO:0048844:artery morphogenesis (qval8.94E-2)', 'GO:0008360:regulation of cell shape (qval9.12E-2)', 'GO:1902533:positive regulation of intracellular signal transduction (qval9.33E-2)', 'GO:0043516:regulation of DNA damage response, signal transduction by p53 class mediator (qval9.33E-2)']</t>
        </is>
      </c>
      <c r="V9" s="3">
        <f>hyperlink("https://spiral.technion.ac.il/results/MTAwMDA5OQ==/8/GOResultsFUNCTION","link")</f>
        <v/>
      </c>
      <c r="W9" t="inlineStr">
        <is>
          <t>['GO:0005201:extracellular matrix structural constituent (qval6.44E-24)', 'GO:0005198:structural molecule activity (qval1.98E-12)', 'GO:0019838:growth factor binding (qval5.72E-9)', 'GO:0050839:cell adhesion molecule binding (qval9.44E-8)', 'GO:0005518:collagen binding (qval1.32E-6)', 'GO:0044877:protein-containing complex binding (qval3.8E-6)', 'GO:0005539:glycosaminoglycan binding (qval5.31E-6)', 'GO:0005178:integrin binding (qval4.77E-6)', 'GO:0005515:protein binding (qval4.65E-6)', 'GO:0003779:actin binding (qval1.11E-5)', 'GO:0008201:heparin binding (qval9.82E-5)', 'GO:0050431:transforming growth factor beta binding (qval2.92E-4)', 'GO:0030020:extracellular matrix structural constituent conferring tensile strength (qval5.04E-4)', 'GO:0008092:cytoskeletal protein binding (qval5.3E-4)', 'GO:0005509:calcium ion binding (qval1.77E-3)', 'GO:0050840:extracellular matrix binding (qval1.87E-3)', 'GO:1901681:sulfur compound binding (qval1.89E-3)', 'GO:0019955:cytokine binding (qval4.49E-3)', 'GO:0005520:insulin-like growth factor binding (qval9.35E-3)', 'GO:0031682:G-protein gamma-subunit binding (qval1.2E-2)', 'GO:0005102:signaling receptor binding (qval1.27E-2)', 'GO:0030021:extracellular matrix structural constituent conferring compression resistance (qval3.86E-2)', 'GO:0070615:nucleosome-dependent ATPase activity (qval3.9E-2)', 'GO:0030023:extracellular matrix constituent conferring elasticity (qval4.09E-2)', 'GO:0097493:structural molecule activity conferring elasticity (qval7.55E-2)', 'GO:0001968:fibronectin binding (qval8.98E-2)', 'GO:0005488:binding (qval8.88E-2)', 'GO:0036121:double-stranded DNA-dependent ATP-dependent DNA helicase activity (qval9.53E-2)', 'GO:0033676:double-stranded DNA-dependent ATPase activity (qval9.2E-2)', 'GO:0050436:microfibril binding (qval8.89E-2)', 'GO:0031994:insulin-like growth factor I binding (qval1.03E-1)', 'GO:0005080:protein kinase C binding (qval1.22E-1)', 'GO:0051371:muscle alpha-actinin binding (qval1.22E-1)', 'GO:0019199:transmembrane receptor protein kinase activity (qval1.2E-1)']</t>
        </is>
      </c>
      <c r="X9" s="3">
        <f>hyperlink("https://spiral.technion.ac.il/results/MTAwMDA5OQ==/8/GOResultsCOMPONENT","link")</f>
        <v/>
      </c>
      <c r="Y9" t="inlineStr">
        <is>
          <t>['GO:0031012:extracellular matrix (qval5.29E-26)', 'GO:0062023:collagen-containing extracellular matrix (qval6.02E-25)', 'GO:0044421:extracellular region part (qval1.51E-16)', 'GO:0070062:extracellular exosome (qval7.19E-14)', 'GO:1903561:extracellular vesicle (qval9.59E-14)', 'GO:0043230:extracellular organelle (qval8.22E-14)', 'GO:0005925:focal adhesion (qval9.32E-13)', 'GO:0005924:cell-substrate adherens junction (qval9.46E-13)', 'GO:0030055:cell-substrate junction (qval1.22E-12)', 'GO:0070161:anchoring junction (qval3.08E-12)', 'GO:0005615:extracellular space (qval4.01E-12)', 'GO:0031982:vesicle (qval5.87E-12)', 'GO:0005912:adherens junction (qval5.54E-12)', 'GO:0030054:cell junction (qval5.93E-12)', 'GO:0005788:endoplasmic reticulum lumen (qval8.07E-11)', 'GO:0044420:extracellular matrix component (qval1.29E-9)', 'GO:0005576:extracellular region (qval1.91E-8)', 'GO:0031974:membrane-enclosed lumen (qval1.16E-7)', 'GO:0070013:intracellular organelle lumen (qval1.1E-7)', 'GO:0043233:organelle lumen (qval1.05E-7)', 'GO:0005604:basement membrane (qval1.34E-7)', 'GO:0005581:collagen trimer (qval1.83E-6)', 'GO:0043202:lysosomal lumen (qval6.53E-6)', 'GO:0005856:cytoskeleton (qval1.91E-5)', 'GO:0009986:cell surface (qval3.53E-5)', 'GO:0042383:sarcolemma (qval6.2E-5)', 'GO:0005886:plasma membrane (qval1.28E-4)', 'GO:0005775:vacuolar lumen (qval2.31E-4)', 'GO:0015629:actin cytoskeleton (qval4.23E-4)', 'GO:0044432:endoplasmic reticulum part (qval1.38E-3)', 'GO:0032432:actin filament bundle (qval1.51E-3)', 'GO:0044444:cytoplasmic part (qval1.57E-3)', 'GO:0002102:podosome (qval1.88E-3)', 'GO:0044459:plasma membrane part (qval4.77E-3)', 'GO:0001725:stress fiber (qval6.97E-3)', 'GO:0097517:contractile actin filament bundle (qval6.78E-3)', 'GO:0030027:lamellipodium (qval8.9E-3)', 'GO:0044437:vacuolar part (qval9.76E-3)', 'GO:0098651:basement membrane collagen trimer (qval1.05E-2)', 'GO:0005575:cellular_component (qval1.19E-2)', 'GO:0042641:actomyosin (qval1.36E-2)', 'GO:0005796:Golgi lumen (qval1.93E-2)', 'GO:0001527:microfibril (qval2.43E-2)', 'GO:0043256:laminin complex (qval2.37E-2)', 'GO:0043259:laminin-10 complex (qval2.49E-2)', 'GO:0043260:laminin-11 complex (qval2.43E-2)', 'GO:0005589:collagen type VI trimer (qval2.38E-2)', 'GO:0005606:laminin-1 complex (qval2.33E-2)', 'GO:0031253:cell projection membrane (qval3.33E-2)']</t>
        </is>
      </c>
    </row>
    <row r="10">
      <c r="A10" s="1" t="n">
        <v>9</v>
      </c>
      <c r="B10" t="n">
        <v>18038</v>
      </c>
      <c r="C10" t="n">
        <v>4143</v>
      </c>
      <c r="D10" t="n">
        <v>83</v>
      </c>
      <c r="E10" t="n">
        <v>6806</v>
      </c>
      <c r="F10" t="n">
        <v>416</v>
      </c>
      <c r="G10" t="n">
        <v>2431</v>
      </c>
      <c r="H10" t="n">
        <v>48</v>
      </c>
      <c r="I10" t="n">
        <v>311</v>
      </c>
      <c r="J10" s="2" t="n">
        <v>-3609</v>
      </c>
      <c r="K10" t="n">
        <v>0.362</v>
      </c>
      <c r="L10" t="inlineStr">
        <is>
          <t>A2M,ABL1,ACTA2,ACTN1,ADAM33,ADARB1,ADCY5,ADD1,ADRB1,AHNAK,AHNAK2,AKAP12,AKAP6,AKT3,ALKBH5,AMOTL1,ANGPTL1,ANK2,ANO5,ANTXR2,ANXA6,ARHGAP1,ARHGEF25,ARHGEF26,ARID5B,ARMCX1,ATL3,ATN1,ATP2B4,BAG2,BCL7B,BEX4,BHMT2,BOC,BOK,BVES,C12orf57,C1R,C1RL,C1orf21,C3orf70,CACNA1C,CACNA1H,CACNB2,CADM4,CALCOCO1,CALD1,CAP2,CASQ2,CAV1,CAVIN1,CBX6,CBX7,CCBE1,CCDC149,CCDC69,CCDC9B,CCL2,CCN1,CDC42BPA,CDC42EP3,CDON,CEBPD,CFL2,CHRDL1,CHRM2,CITED2,CLIP1,CLIP3,CLIP4,CLMP,CLU,CNN1,COLEC12,COPRS,CORO1C,COX7A1,CPEB2,CPEB4,CPED1,CPXM2,CSDC2,CSDE1,CSPG4,CSRP1,CTSF,CTXN1,CYB5R3,CYP21A2,DACT3,DAPK1,DDR2,DES,DGKB,DIP2C,DIXDC1,DMD,DNAJB5,DOCK11,DPYSL2,DPYSL3,DST,DSTN,DTNA,DUSP3,DYM,DYNC1LI2,EBF4,EHBP1L1,ENAH,EOGT,EPHA6,EPHX1,EPM2A,EPN2,ESYT2,FAM20C,FAM83D,FAXC,FBLN5,FBXL5,FBXO32,FBXW4,FBXW5,FERMT2,FGF10,FGF2,FGFR1,FGFR2,FGL2,FHL1,FILIP1,FILIP1L,FLII,FLNA,FLNC,FNBP1,FOXN3,FOXP1,FOXP2,FXYD6,FYCO1,FZD7,GAB1,GAS6,GASK1A,GCLC,GEM,GJA1,GJC1,GMPR,GNAL,GNAO1,GPM6A,GPRASP1,GPX3,GSN,GYPC,HABP4,HAGH,HDGFL3,HEXIM1,HIPK3,HLF,HMCN2,HRH1,HSD17B6,HSPB7,HSPB8,IGSF9B,ILK,ITGA7,ITPK1,ITPR1,JADE1,JAM3,JPH2,JUND,KALRN,KANK2,KCND3,KCNH2,KCNMA1,KCNMB1,KCTD12,KIAA1755,KIF1B,KIF1C,KIZ,KLF9,LATS2,LGI2,LIMS2,LIX1L,LMO3,LMOD1,LONRF2,LPP,LRCH2,LRFN5,MACF1,MAMDC2,MAOB,MAP1B,MAP3K3,MAP7D1,MARCH2,MBNL1,MEF2C,MEIS1,MEIS2,MID1,MITF,MPDZ,MPPED2,MRAS,MROH7,MRVI1,MSRB3,MTSS2,MXI1,MXRA7,MYH11,MYH3,MYLK,MYOCD,NACC2,NCS1,NDUFS5,NEGR1,NEXN,NFASC,NFIA,NFIC,NFIX,NID1,NNMT,NPAS3,NRP2,NT5DC3,NUPR1,NXPH3,OSMR,OSR1,OXCT1,P2RX1,PALLD,PARVA,PBX1,PBX3,PBXIP1,PCDH7,PDE4D,PDE5A,PDLIM4,PDZRN3,PEA15,PELI3,PGM1,PGM5,PHF1,PHLDB2,PHYHD1,PHYHIP,PINK1,PJA2,PKIG,PLA2G2A,PLA2G5,PLAAT4,PLCB1,PLCL1,PLEKHA4,PLEKHO1,PLN,PLPP1,PLPP3,POPDC2,PPP1CB,PPP1R12A,PPP1R12B,PPP1R14A,PPP1R3B,PPP2R5E,PPP3CB,PRDM6,PRELP,PRICKLE2,PRKAA2,PRKACA,PRKACB,PRKAR2B,PRKG1,PRNP,PRUNE2,PSD,PTBP2,PTGER3,PTGFRN,PTGIS,PTMS,PTP4A3,PTPRU,PYGB,RAB23,RAB34,RAB3GAP1,RAB5B,RABGAP1,RAMP1,RAP1A,RASSF8,RBPMS,RBPMS2,RCAN2,RERE,RERG,REXO2,RGS5,RIMS3,RND3,ROR2,RYR2,S100A13,S1PR3,SAMD4A,SBSPON,SCARA3,SCMH1,SDC3,SEC62,SELENOW,SEMA3E,SERINC1,SERPINA3,SETBP1,SGCA,SGMS2,SGSM1,SH3BGRL,SKI,SLC12A4,SLC16A1,SLC25A4,SLC2A4,SLC38A2,SLC9A9,SLITRK3,SLMAP,SMAD9,SMARCD3,SMOC2,SNTA1,SNTB2,SNX9,SOBP,SOD3,SORBS1,SORBS2,SPARCL1,SPART,SPEG,SPOP,SRF,ST5,STAT3,STAT5B,STOM,STON1,STRN3,STUB1,SVIL,SYNPO2,TACC1,TAGLN,TBC1D1,TCEAL2,TCEAL3,TCF7L1,TES,TGFB1I1,TGM2,THBS4,TLN1,TMEM200B,TMEM245,TMEM43,TMEM47,TMOD1,TMX4,TNFSF12,TNS1,TOR1AIP1,TOX,TPM2,TRANK1,TRPS1,TSPAN18,TSPAN2,TTLL11,TXNRD1,UGCG,USP20,VCL,VWA1,WFS1,WWTR1,YBX3,ZBTB16,ZBTB4,ZBTB47,ZCCHC24,ZEB1,ZFP36L2,ZNF106,ZYX</t>
        </is>
      </c>
      <c r="M10" t="inlineStr">
        <is>
          <t>[(1, 6), (1, 11), (1, 20), (1, 21), (1, 44), (1, 54), (1, 57), (1, 59), (1, 66), (1, 77), (2, 6), (2, 11), (2, 20), (2, 44), (2, 54), (2, 57), (2, 59), (2, 66), (2, 77), (3, 6), (3, 11), (3, 20), (3, 21), (3, 44), (3, 52), (3, 54), (3, 57), (3, 59), (3, 66), (3, 77), (4, 6), (4, 11), (4, 20), (4, 21), (4, 44), (4, 54), (4, 57), (4, 59), (4, 66), (4, 77), (7, 6), (7, 11), (7, 20), (7, 21), (7, 44), (7, 54), (7, 57), (7, 59), (7, 66), (7, 77), (8, 6), (8, 11), (8, 20), (8, 21), (8, 44), (8, 54), (8, 57), (8, 59), (8, 66), (8, 77), (9, 6), (9, 11), (9, 20), (9, 21), (9, 44), (9, 54), (9, 57), (9, 59), (9, 66), (9, 77), (12, 6), (12, 20), (13, 6), (13, 11), (13, 20), (13, 21), (13, 44), (13, 54), (13, 57), (13, 59), (13, 66), (13, 77), (14, 6), (14, 11), (14, 20), (14, 21), (14, 44), (14, 54), (14, 57), (14, 59), (14, 66), (14, 77), (16, 6), (16, 11), (16, 20), (16, 21), (16, 44), (16, 54), (16, 57), (16, 59), (16, 66), (16, 77), (25, 6), (25, 11), (25, 20), (25, 44), (25, 54), (25, 57), (25, 59), (25, 66), (25, 77), (27, 6), (27, 11), (27, 20), (27, 21), (27, 44), (27, 54), (27, 57), (27, 59), (27, 66), (27, 77), (28, 20), (29, 6), (29, 11), (29, 20), (29, 21), (29, 44), (29, 54), (29, 57), (29, 59), (29, 66), (29, 77), (32, 6), (32, 20), (32, 77), (35, 6), (35, 11), (35, 20), (35, 21), (35, 44), (35, 54), (35, 57), (35, 59), (35, 66), (35, 77), (40, 6), (40, 11), (40, 20), (40, 21), (40, 44), (40, 54), (40, 57), (40, 59), (40, 66), (40, 77), (41, 6), (41, 11), (41, 20), (41, 21), (41, 44), (41, 54), (41, 57), (41, 59), (41, 66), (41, 77), (42, 6), (42, 11), (42, 20), (42, 44), (42, 77), (45, 6), (45, 11), (45, 20), (45, 21), (45, 44), (45, 54), (45, 57), (45, 59), (45, 66), (45, 77), (48, 6), (48, 11), (48, 20), (48, 21), (48, 44), (48, 54), (48, 57), (48, 59), (48, 66), (48, 77), (49, 6), (49, 11), (49, 20), (49, 21), (49, 44), (49, 54), (49, 57), (49, 59), (49, 66), (49, 77), (50, 6), (50, 11), (50, 20), (50, 21), (50, 44), (50, 54), (50, 57), (50, 59), (50, 66), (50, 77), (51, 6), (51, 11), (51, 20), (51, 21), (51, 44), (51, 54), (51, 57), (51, 59), (51, 66), (51, 77), (53, 6), (53, 11), (53, 20), (53, 44), (53, 54), (53, 57), (53, 59), (53, 66), (53, 77), (55, 6), (55, 11), (55, 20), (55, 21), (55, 44), (55, 54), (55, 57), (55, 59), (55, 66), (55, 77), (60, 6), (60, 11), (60, 20), (60, 21), (60, 44), (60, 54), (60, 57), (60, 59), (60, 66), (60, 77), (62, 6), (62, 11), (62, 20), (62, 44), (62, 59), (62, 77), (63, 6), (63, 11), (63, 20), (63, 44), (63, 54), (63, 57), (63, 59), (63, 66), (63, 77), (64, 6), (64, 11), (64, 20), (64, 44), (64, 77), (65, 6), (71, 6), (71, 11), (71, 20), (71, 21), (71, 44), (71, 54), (71, 57), (71, 59), (71, 66), (71, 77), (78, 6), (78, 11), (78, 20), (78, 21), (78, 44), (78, 54), (78, 57), (78, 59), (78, 66), (78, 77), (79, 6), (79, 11), (79, 20), (79, 21), (79, 44), (79, 54), (79, 57), (79, 59), (79, 66), (79, 77), (80, 6), (80, 11), (80, 20), (80, 21), (80, 44), (80, 54), (80, 57), (80, 59), (80, 66), (80, 77), (82, 6)]</t>
        </is>
      </c>
      <c r="N10" t="n">
        <v>970</v>
      </c>
      <c r="O10" t="n">
        <v>1</v>
      </c>
      <c r="P10" t="n">
        <v>0.95</v>
      </c>
      <c r="Q10" t="n">
        <v>3</v>
      </c>
      <c r="R10" t="n">
        <v>10000</v>
      </c>
      <c r="S10" t="inlineStr">
        <is>
          <t>15/03/2024, 21:23:05</t>
        </is>
      </c>
      <c r="T10" s="3">
        <f>hyperlink("https://spiral.technion.ac.il/results/MTAwMDA5OQ==/9/GOResultsPROCESS","link")</f>
        <v/>
      </c>
      <c r="U10" t="inlineStr">
        <is>
          <t>['GO:0003012:muscle system process (qval6.92E-10)', 'GO:0006936:muscle contraction (qval6.53E-9)', 'GO:0032879:regulation of localization (qval5.25E-8)', 'GO:0032502:developmental process (qval4.87E-8)', 'GO:1903522:regulation of blood circulation (qval1.88E-7)', 'GO:0044057:regulation of system process (qval1.63E-7)', 'GO:0010959:regulation of metal ion transport (qval1.96E-7)', 'GO:1904062:regulation of cation transmembrane transport (qval1.95E-7)', 'GO:0008016:regulation of heart contraction (qval2.21E-7)', 'GO:0030029:actin filament-based process (qval3.58E-7)', 'GO:0002027:regulation of heart rate (qval3.97E-7)', 'GO:0006937:regulation of muscle contraction (qval6.35E-7)', 'GO:0090257:regulation of muscle system process (qval1.21E-6)', 'GO:0034762:regulation of transmembrane transport (qval1.13E-6)', 'GO:0003008:system process (qval1.08E-6)', 'GO:0048856:anatomical structure development (qval2.91E-6)', 'GO:0022898:regulation of transmembrane transporter activity (qval4.4E-6)', 'GO:0010880:regulation of release of sequestered calcium ion into cytosol by sarcoplasmic reticulum (qval4.62E-6)', 'GO:0034765:regulation of ion transmembrane transport (qval7.14E-6)', 'GO:0051270:regulation of cellular component movement (qval6.78E-6)', 'GO:0032412:regulation of ion transmembrane transporter activity (qval8.18E-6)', 'GO:0030036:actin cytoskeleton organization (qval8.75E-6)', 'GO:0032409:regulation of transporter activity (qval9.11E-6)', 'GO:0051924:regulation of calcium ion transport (qval1E-5)', 'GO:0023051:regulation of signaling (qval1.2E-5)', 'GO:0009653:anatomical structure morphogenesis (qval1.32E-5)', 'GO:0010646:regulation of cell communication (qval1.96E-5)', 'GO:0048646:anatomical structure formation involved in morphogenesis (qval2.27E-5)', 'GO:0048513:animal organ development (qval2.29E-5)', 'GO:0043269:regulation of ion transport (qval2.31E-5)', 'GO:0042391:regulation of membrane potential (qval2.66E-5)', 'GO:2001257:regulation of cation channel activity (qval2.66E-5)', 'GO:0032501:multicellular organismal process (qval3.69E-5)', 'GO:0007010:cytoskeleton organization (qval4.1E-5)', 'GO:0097435:supramolecular fiber organization (qval5.82E-5)', 'GO:0010881:regulation of cardiac muscle contraction by regulation of the release of sequestered calcium ion (qval7.45E-5)', 'GO:0051239:regulation of multicellular organismal process (qval7.65E-5)', 'GO:1901019:regulation of calcium ion transmembrane transporter activity (qval7.46E-5)', 'GO:0010522:regulation of calcium ion transport into cytosol (qval7.99E-5)', 'GO:2000145:regulation of cell motility (qval8.65E-5)', 'GO:0030334:regulation of cell migration (qval8.58E-5)', 'GO:0050793:regulation of developmental process (qval9.67E-5)', 'GO:0019932:second-messenger-mediated signaling (qval1.12E-4)', 'GO:0051282:regulation of sequestering of calcium ion (qval1.1E-4)', 'GO:0048522:positive regulation of cellular process (qval1.36E-4)', 'GO:0007015:actin filament organization (qval1.78E-4)', 'GO:0086065:cell communication involved in cardiac conduction (qval1.81E-4)', 'GO:1903169:regulation of calcium ion transmembrane transport (qval1.79E-4)', 'GO:0006928:movement of cell or subcellular component (qval2.35E-4)', 'GO:0060314:regulation of ryanodine-sensitive calcium-release channel activity (qval2.4E-4)', 'GO:0040012:regulation of locomotion (qval2.38E-4)', 'GO:0051279:regulation of release of sequestered calcium ion into cytosol (qval2.46E-4)', 'GO:0086001:cardiac muscle cell action potential (qval2.5E-4)', 'GO:0010882:regulation of cardiac muscle contraction by calcium ion signaling (qval3.07E-4)', 'GO:0051049:regulation of transport (qval3.6E-4)', 'GO:0010033:response to organic substance (qval4.05E-4)', 'GO:0001508:action potential (qval3.98E-4)', 'GO:0065009:regulation of molecular function (qval4.34E-4)', 'GO:0071840:cellular component organization or biogenesis (qval4.66E-4)', 'GO:0016043:cellular component organization (qval4.76E-4)', 'GO:0061061:muscle structure development (qval5.5E-4)', 'GO:0031032:actomyosin structure organization (qval6.45E-4)', 'GO:0032970:regulation of actin filament-based process (qval6.82E-4)', 'GO:0050789:regulation of biological process (qval6.87E-4)', 'GO:0060537:muscle tissue development (qval7.71E-4)', 'GO:0034394:protein localization to cell surface (qval7.92E-4)', 'GO:0035556:intracellular signal transduction (qval8.44E-4)', 'GO:0060306:regulation of membrane repolarization (qval9.92E-4)', 'GO:0086002:cardiac muscle cell action potential involved in contraction (qval9.78E-4)', 'GO:0048870:cell motility (qval1.01E-3)', 'GO:0048518:positive regulation of biological process (qval1.05E-3)', 'GO:0007517:muscle organ development (qval1.07E-3)', 'GO:0050794:regulation of cellular process (qval1.17E-3)', 'GO:0086004:regulation of cardiac muscle cell contraction (qval1.16E-3)', 'GO:1903779:regulation of cardiac conduction (qval1.15E-3)', 'GO:0006942:regulation of striated muscle contraction (qval1.2E-3)', 'GO:0031589:cell-substrate adhesion (qval1.21E-3)', 'GO:0055117:regulation of cardiac muscle contraction (qval1.26E-3)', 'GO:0060341:regulation of cellular localization (qval1.43E-3)', 'GO:0009966:regulation of signal transduction (qval1.6E-3)', 'GO:0031399:regulation of protein modification process (qval1.7E-3)', 'GO:0040011:locomotion (qval1.86E-3)', 'GO:0048869:cellular developmental process (qval1.94E-3)', 'GO:0065007:biological regulation (qval1.94E-3)', 'GO:0014070:response to organic cyclic compound (qval2.35E-3)', 'GO:2000026:regulation of multicellular organismal development (qval2.34E-3)', 'GO:0051014:actin filament severing (qval2.33E-3)', 'GO:0001525:angiogenesis (qval2.35E-3)', 'GO:1903115:regulation of actin filament-based movement (qval2.35E-3)', 'GO:0009719:response to endogenous stimulus (qval2.57E-3)', 'GO:0007155:cell adhesion (qval2.57E-3)', 'GO:0051093:negative regulation of developmental process (qval2.61E-3)', 'GO:0042221:response to chemical (qval2.78E-3)', 'GO:0071310:cellular response to organic substance (qval2.91E-3)', 'GO:0022610:biological adhesion (qval2.9E-3)', 'GO:0086064:cell communication by electrical coupling involved in cardiac conduction (qval3.1E-3)', 'GO:1901888:regulation of cell junction assembly (qval3.07E-3)', 'GO:0030336:negative regulation of cell migration (qval3.43E-3)', 'GO:0051271:negative regulation of cellular component movement (qval3.5E-3)', 'GO:0022603:regulation of anatomical structure morphogenesis (qval3.8E-3)', 'GO:0042127:regulation of cell proliferation (qval3.97E-3)', 'GO:0071495:cellular response to endogenous stimulus (qval4.06E-3)', 'GO:0030834:regulation of actin filament depolymerization (qval4.04E-3)', 'GO:0070887:cellular response to chemical stimulus (qval4.07E-3)', 'GO:0006816:calcium ion transport (qval4.14E-3)', 'GO:0042592:homeostatic process (qval4.84E-3)', 'GO:0048583:regulation of response to stimulus (qval5.79E-3)', 'GO:0051480:regulation of cytosolic calcium ion concentration (qval5.74E-3)', 'GO:0016477:cell migration (qval5.79E-3)', 'GO:0006940:regulation of smooth muscle contraction (qval5.81E-3)', 'GO:0048771:tissue remodeling (qval6.11E-3)', 'GO:0019725:cellular homeostasis (qval6.56E-3)', 'GO:2000146:negative regulation of cell motility (qval6.62E-3)', 'GO:0042692:muscle cell differentiation (qval6.67E-3)', 'GO:0050848:regulation of calcium-mediated signaling (qval6.63E-3)', 'GO:1905562:regulation of vascular endothelial cell proliferation (qval6.89E-3)', 'GO:0044093:positive regulation of molecular function (qval6.89E-3)', 'GO:0034764:positive regulation of transmembrane transport (qval7.18E-3)', 'GO:0001654:eye development (qval7.79E-3)', 'GO:0007165:signal transduction (qval7.81E-3)', 'GO:0055024:regulation of cardiac muscle tissue development (qval7.86E-3)', 'GO:0043270:positive regulation of ion transport (qval7.89E-3)', 'GO:0051094:positive regulation of developmental process (qval7.84E-3)', 'GO:0051150:regulation of smooth muscle cell differentiation (qval8.44E-3)', 'GO:0098901:regulation of cardiac muscle cell action potential (qval8.37E-3)', 'GO:0090287:regulation of cellular response to growth factor stimulus (qval8.43E-3)', 'GO:1904064:positive regulation of cation transmembrane transport (qval8.72E-3)', 'GO:0023056:positive regulation of signaling (qval8.81E-3)', 'GO:0032870:cellular response to hormone stimulus (qval9.09E-3)', 'GO:0034329:cell junction assembly (qval9.31E-3)', 'GO:0000904:cell morphogenesis involved in differentiation (qval9.6E-3)', 'GO:0009888:tissue development (qval9.96E-3)', 'GO:0006874:cellular calcium ion homeostasis (qval1E-2)', 'GO:0042325:regulation of phosphorylation (qval9.97E-3)', 'GO:0010644:cell communication by electrical coupling (qval1.03E-2)', 'GO:0001932:regulation of protein phosphorylation (qval1.08E-2)', 'GO:0016202:regulation of striated muscle tissue development (qval1.17E-2)', 'GO:0007160:cell-matrix adhesion (qval1.27E-2)', 'GO:0010647:positive regulation of cell communication (qval1.27E-2)', 'GO:0014706:striated muscle tissue development (qval1.27E-2)', 'GO:0051147:regulation of muscle cell differentiation (qval1.3E-2)', 'GO:1901861:regulation of muscle tissue development (qval1.31E-2)', 'GO:0051899:membrane depolarization (qval1.31E-2)', 'GO:0009725:response to hormone (qval1.31E-2)', 'GO:0051174:regulation of phosphorus metabolic process (qval1.31E-2)', 'GO:0019220:regulation of phosphate metabolic process (qval1.3E-2)', 'GO:0032989:cellular component morphogenesis (qval1.32E-2)', 'GO:1901879:regulation of protein depolymerization (qval1.32E-2)', 'GO:0048634:regulation of muscle organ development (qval1.35E-2)', 'GO:1902083:negative regulation of peptidyl-cysteine S-nitrosylation (qval1.36E-2)', 'GO:0040013:negative regulation of locomotion (qval1.37E-2)', 'GO:0055074:calcium ion homeostasis (qval1.37E-2)', 'GO:0070252:actin-mediated cell contraction (qval1.4E-2)', 'GO:0035637:multicellular organismal signaling (qval1.4E-2)', 'GO:0045595:regulation of cell differentiation (qval1.4E-2)', 'GO:0051693:actin filament capping (qval1.4E-2)', 'GO:0051246:regulation of protein metabolic process (qval1.48E-2)', 'GO:0000902:cell morphogenesis (qval1.56E-2)', 'GO:0048523:negative regulation of cellular process (qval1.7E-2)', 'GO:1902803:regulation of synaptic vesicle transport (qval1.71E-2)', 'GO:0009967:positive regulation of signal transduction (qval1.71E-2)', 'GO:0034767:positive regulation of ion transmembrane transport (qval1.82E-2)', 'GO:0048468:cell development (qval1.82E-2)', 'GO:0060546:negative regulation of necroptotic process (qval1.86E-2)', 'GO:0032268:regulation of cellular protein metabolic process (qval1.86E-2)', 'GO:0048519:negative regulation of biological process (qval1.98E-2)', 'GO:0086091:regulation of heart rate by cardiac conduction (qval2.13E-2)', 'GO:0007166:cell surface receptor signaling pathway (qval2.12E-2)', 'GO:0019935:cyclic-nucleotide-mediated signaling (qval2.25E-2)', 'GO:0072503:cellular divalent inorganic cation homeostasis (qval2.3E-2)', 'GO:0051345:positive regulation of hydrolase activity (qval2.34E-2)', 'GO:0098910:regulation of atrial cardiac muscle cell action potential (qval2.33E-2)', 'GO:0032825:positive regulation of natural killer cell differentiation (qval2.32E-2)', 'GO:1904753:negative regulation of vascular associated smooth muscle cell migration (qval2.31E-2)', 'GO:0051017:actin filament bundle assembly (qval2.32E-2)', 'GO:0061572:actin filament bundle organization (qval2.3E-2)', 'GO:0051128:regulation of cellular component organization (qval2.32E-2)', 'GO:0030835:negative regulation of actin filament depolymerization (qval2.32E-2)', 'GO:0070838:divalent metal ion transport (qval2.33E-2)', 'GO:0086005:ventricular cardiac muscle cell action potential (qval2.33E-2)', 'GO:0010649:regulation of cell communication by electrical coupling (qval2.31E-2)', 'GO:0002026:regulation of the force of heart contraction (qval2.37E-2)', 'GO:0030239:myofibril assembly (qval2.36E-2)', 'GO:0017145:stem cell division (qval2.35E-2)', 'GO:0006875:cellular metal ion homeostasis (qval2.42E-2)', 'GO:0048589:developmental growth (qval2.44E-2)', 'GO:0007187:G protein-coupled receptor signaling pathway, coupled to cyclic nucleotide second messenger (qval2.44E-2)', 'GO:1903391:regulation of adherens junction organization (qval2.43E-2)', 'GO:0035113:embryonic appendage morphogenesis (qval2.42E-2)', 'GO:0030326:embryonic limb morphogenesis (qval2.41E-2)', 'GO:0090066:regulation of anatomical structure size (qval2.46E-2)', 'GO:0072511:divalent inorganic cation transport (qval2.47E-2)', 'GO:0043244:regulation of protein complex disassembly (qval2.57E-2)', 'GO:0044087:regulation of cellular component biogenesis (qval2.65E-2)', 'GO:0055065:metal ion homeostasis (qval2.68E-2)', 'GO:1902905:positive regulation of supramolecular fiber organization (qval2.71E-2)', 'GO:0007610:behavior (qval2.76E-2)', 'GO:0050804:modulation of chemical synaptic transmission (qval2.81E-2)', 'GO:0040007:growth (qval2.83E-2)', 'GO:0043085:positive regulation of catalytic activity (qval2.83E-2)', 'GO:0016055:Wnt signaling pathway (qval2.83E-2)', 'GO:0051928:positive regulation of calcium ion transport (qval2.84E-2)', 'GO:0099177:regulation of trans-synaptic signaling (qval2.83E-2)', 'GO:0019722:calcium-mediated signaling (qval2.83E-2)', 'GO:1901379:regulation of potassium ion transmembrane transport (qval2.97E-2)', 'GO:0032956:regulation of actin cytoskeleton organization (qval3.21E-2)', 'GO:0048584:positive regulation of response to stimulus (qval3.28E-2)', 'GO:2000169:regulation of peptidyl-cysteine S-nitrosylation (qval3.32E-2)', 'GO:0086103:G protein-coupled receptor signaling pathway involved in heart process (qval3.3E-2)', 'GO:0045937:positive regulation of phosphate metabolic process (qval3.31E-2)', 'GO:0010562:positive regulation of phosphorus metabolic process (qval3.29E-2)', 'GO:0043268:positive regulation of potassium ion transport (qval3.42E-2)', 'GO:0060547:negative regulation of necrotic cell death (qval3.44E-2)', 'GO:0031401:positive regulation of protein modification process (qval3.44E-2)', 'GO:0072507:divalent inorganic cation homeostasis (qval3.49E-2)', 'GO:1905114:cell surface receptor signaling pathway involved in cell-cell signaling (qval3.55E-2)', 'GO:0032270:positive regulation of cellular protein metabolic process (qval3.54E-2)', 'GO:0031400:negative regulation of protein modification process (qval3.55E-2)', 'GO:0035019:somatic stem cell population maintenance (qval3.62E-2)', 'GO:0051336:regulation of hydrolase activity (qval3.62E-2)', 'GO:0042493:response to drug (qval3.67E-2)', 'GO:0051247:positive regulation of protein metabolic process (qval3.82E-2)', 'GO:0055082:cellular chemical homeostasis (qval3.82E-2)', 'GO:1902903:regulation of supramolecular fiber organization (qval3.82E-2)', 'GO:0003013:circulatory system process (qval3.81E-2)', 'GO:0002576:platelet degranulation (qval3.85E-2)', 'GO:0048872:homeostasis of number of cells (qval3.83E-2)', 'GO:0051493:regulation of cytoskeleton organization (qval3.82E-2)', 'GO:0060595:fibroblast growth factor receptor signaling pathway involved in mammary gland specification (qval3.86E-2)', 'GO:0060667:branch elongation involved in salivary gland morphogenesis (qval3.84E-2)', 'GO:0060615:mammary gland bud formation (qval3.82E-2)', 'GO:0060915:mesenchymal cell differentiation involved in lung development (qval3.81E-2)', 'GO:0030538:embryonic genitalia morphogenesis (qval3.79E-2)', 'GO:0086029:Purkinje myocyte to ventricular cardiac muscle cell signaling (qval3.78E-2)', 'GO:1900141:regulation of oligodendrocyte apoptotic process (qval3.76E-2)', 'GO:0090136:epithelial cell-cell adhesion (qval3.98E-2)', 'GO:1903140:regulation of establishment of endothelial barrier (qval3.97E-2)', 'GO:1901550:regulation of endothelial cell development (qval3.95E-2)', 'GO:1902531:regulation of intracellular signal transduction (qval3.94E-2)', 'GO:0040017:positive regulation of locomotion (qval3.94E-2)', 'GO:1901880:negative regulation of protein depolymerization (qval4.03E-2)', 'GO:2000147:positive regulation of cell motility (qval4.03E-2)', 'GO:0010595:positive regulation of endothelial cell migration (qval4.03E-2)', 'GO:0007423:sensory organ development (qval4.07E-2)', 'GO:0007507:heart development (qval4.07E-2)', 'GO:0065008:regulation of biological quality (qval4.11E-2)', 'GO:0086010:membrane depolarization during action potential (qval4.24E-2)', 'GO:0003014:renal system process (qval4.25E-2)', 'GO:0006939:smooth muscle contraction (qval4.25E-2)', 'GO:0048638:regulation of developmental growth (qval4.29E-2)', 'GO:1902305:regulation of sodium ion transmembrane transport (qval4.28E-2)', 'GO:0035360:positive regulation of peroxisome proliferator activated receptor signaling pathway (qval4.3E-2)', 'GO:0036293:response to decreased oxygen levels (qval4.4E-2)', 'GO:0048762:mesenchymal cell differentiation (qval4.42E-2)', 'GO:0001936:regulation of endothelial cell proliferation (qval4.43E-2)', 'GO:0007188:adenylate cyclase-modulating G protein-coupled receptor signaling pathway (qval4.51E-2)', 'GO:0051130:positive regulation of cellular component organization (qval4.6E-2)', 'GO:0090109:regulation of cell-substrate junction assembly (qval4.59E-2)', 'GO:0051893:regulation of focal adhesion assembly (qval4.57E-2)', 'GO:0060544:regulation of necroptotic process (qval4.56E-2)', 'GO:0045663:positive regulation of myoblast differentiation (qval4.54E-2)', 'GO:0034199:activation of protein kinase A activity (qval4.53E-2)', 'GO:0048660:regulation of smooth muscle cell proliferation (qval4.58E-2)', 'GO:0042327:positive regulation of phosphorylation (qval4.7E-2)', 'GO:0034330:cell junction organization (qval4.69E-2)', 'GO:0050790:regulation of catalytic activity (qval4.84E-2)', 'GO:0046620:regulation of organ growth (qval4.94E-2)', 'GO:0030335:positive regulation of cell migration (qval4.97E-2)', 'GO:0010632:regulation of epithelial cell migration (qval5.06E-2)', 'GO:1901700:response to oxygen-containing compound (qval5.17E-2)', 'GO:0035107:appendage morphogenesis (qval5.27E-2)', 'GO:0035108:limb morphogenesis (qval5.25E-2)', 'GO:1904706:negative regulation of vascular smooth muscle cell proliferation (qval5.4E-2)', 'GO:0051272:positive regulation of cellular component movement (qval5.38E-2)', 'GO:0002931:response to ischemia (qval5.46E-2)', 'GO:0032386:regulation of intracellular transport (qval5.45E-2)', 'GO:0048585:negative regulation of response to stimulus (qval5.47E-2)']</t>
        </is>
      </c>
      <c r="V10" s="3">
        <f>hyperlink("https://spiral.technion.ac.il/results/MTAwMDA5OQ==/9/GOResultsFUNCTION","link")</f>
        <v/>
      </c>
      <c r="W10" t="inlineStr">
        <is>
          <t>['GO:0008092:cytoskeletal protein binding (qval8.07E-14)', 'GO:0003779:actin binding (qval2E-12)', 'GO:0019899:enzyme binding (qval9.38E-6)', 'GO:0051015:actin filament binding (qval1.48E-5)', 'GO:0005516:calmodulin binding (qval8.91E-4)', 'GO:0005515:protein binding (qval6.42E-3)', 'GO:0044877:protein-containing complex binding (qval7.52E-3)', 'GO:0044325:ion channel binding (qval1.91E-2)', 'GO:0019900:kinase binding (qval2.34E-2)', 'GO:0019901:protein kinase binding (qval2.52E-2)', 'GO:0008179:adenylate cyclase binding (qval5.94E-2)', 'GO:0051018:protein kinase A binding (qval6.2E-2)', 'GO:0030551:cyclic nucleotide binding (qval6.03E-2)', 'GO:0050998:nitric-oxide synthase binding (qval6.61E-2)', 'GO:0005488:binding (qval7.61E-2)', 'GO:0004679:AMP-activated protein kinase activity (qval7.61E-2)', 'GO:0005198:structural molecule activity (qval8.08E-2)', 'GO:0046983:protein dimerization activity (qval1.22E-1)', 'GO:0008307:structural constituent of muscle (qval1.16E-1)', 'GO:0042802:identical protein binding (qval1.11E-1)', 'GO:0019904:protein domain specific binding (qval1.18E-1)', 'GO:0051117:ATPase binding (qval1.68E-1)', 'GO:0046872:metal ion binding (qval1.67E-1)', 'GO:0042803:protein homodimerization activity (qval1.88E-1)', 'GO:0043167:ion binding (qval1.82E-1)']</t>
        </is>
      </c>
      <c r="X10" s="3">
        <f>hyperlink("https://spiral.technion.ac.il/results/MTAwMDA5OQ==/9/GOResultsCOMPONENT","link")</f>
        <v/>
      </c>
      <c r="Y10" t="inlineStr">
        <is>
          <t>['GO:0044449:contractile fiber part (qval7.3E-24)', 'GO:0030054:cell junction (qval1.39E-18)', 'GO:0030055:cell-substrate junction (qval2.6E-18)', 'GO:0005925:focal adhesion (qval5.81E-18)', 'GO:0030018:Z disc (qval5.11E-18)', 'GO:0005924:cell-substrate adherens junction (qval4.87E-18)', 'GO:0070161:anchoring junction (qval2.22E-15)', 'GO:0005912:adherens junction (qval2.56E-15)', 'GO:0005856:cytoskeleton (qval6.6E-12)', 'GO:0042383:sarcolemma (qval1.74E-11)', 'GO:0015629:actin cytoskeleton (qval1.13E-7)', 'GO:0043034:costamere (qval6.09E-7)', 'GO:0045202:synapse (qval1.35E-6)', 'GO:0005886:plasma membrane (qval1.39E-6)', 'GO:0032432:actin filament bundle (qval3.07E-6)', 'GO:0042641:actomyosin (qval5.03E-6)', 'GO:0001725:stress fiber (qval8.93E-6)', 'GO:0097517:contractile actin filament bundle (qval8.43E-6)', 'GO:0005911:cell-cell junction (qval4.61E-5)', 'GO:0044430:cytoskeletal part (qval4.87E-5)', 'GO:0044291:cell-cell contact zone (qval1.2E-4)', 'GO:0062023:collagen-containing extracellular matrix (qval1.45E-4)', 'GO:0120025:plasma membrane bounded cell projection (qval1.95E-4)', 'GO:0042995:cell projection (qval2.03E-4)', 'GO:0005737:cytoplasm (qval2.13E-4)', 'GO:0005913:cell-cell adherens junction (qval2.05E-4)', 'GO:0016529:sarcoplasmic reticulum (qval2.99E-4)', 'GO:0048471:perinuclear region of cytoplasm (qval8.01E-4)', 'GO:0044424:intracellular part (qval8.18E-4)', 'GO:0043292:contractile fiber (qval1.09E-3)', 'GO:0043226:organelle (qval1.46E-3)', 'GO:0016010:dystrophin-associated glycoprotein complex (qval1.69E-3)', 'GO:0090665:glycoprotein complex (qval1.64E-3)', 'GO:0044456:synapse part (qval1.7E-3)', 'GO:0044444:cytoplasmic part (qval1.72E-3)', 'GO:0016020:membrane (qval1.73E-3)', 'GO:0016528:sarcoplasm (qval2E-3)', 'GO:0014701:junctional sarcoplasmic reticulum membrane (qval1.94E-3)', 'GO:0005916:fascia adherens (qval1.89E-3)', 'GO:0031012:extracellular matrix (qval2.04E-3)', 'GO:0044459:plasma membrane part (qval2.2E-3)', 'GO:0030315:T-tubule (qval2.3E-3)', 'GO:0030017:sarcomere (qval2.63E-3)', 'GO:0034704:calcium channel complex (qval4.51E-3)', 'GO:0005955:calcineurin complex (qval5.78E-3)', 'GO:0043005:neuron projection (qval5.9E-3)', 'GO:1903293:phosphatase complex (qval5.81E-3)', 'GO:0008287:protein serine/threonine phosphatase complex (qval5.69E-3)', 'GO:0098857:membrane microdomain (qval5.85E-3)', 'GO:0045121:membrane raft (qval5.74E-3)', 'GO:0005829:cytosol (qval5.91E-3)', 'GO:0043228:non-membrane-bounded organelle (qval6.49E-3)', 'GO:0098589:membrane region (qval8.54E-3)', 'GO:0043232:intracellular non-membrane-bounded organelle (qval9.04E-3)', 'GO:0030425:dendrite (qval9.45E-3)', 'GO:0098794:postsynapse (qval9.89E-3)', 'GO:0043229:intracellular organelle (qval9.72E-3)', 'GO:0097458:neuron part (qval1.04E-2)', 'GO:0014704:intercalated disc (qval1.56E-2)', 'GO:0030016:myofibril (qval2.22E-2)', 'GO:1990752:microtubule end (qval2.56E-2)']</t>
        </is>
      </c>
    </row>
    <row r="11">
      <c r="A11" s="1" t="n">
        <v>10</v>
      </c>
      <c r="B11" t="n">
        <v>18038</v>
      </c>
      <c r="C11" t="n">
        <v>4143</v>
      </c>
      <c r="D11" t="n">
        <v>83</v>
      </c>
      <c r="E11" t="n">
        <v>6806</v>
      </c>
      <c r="F11" t="n">
        <v>222</v>
      </c>
      <c r="G11" t="n">
        <v>2166</v>
      </c>
      <c r="H11" t="n">
        <v>43</v>
      </c>
      <c r="I11" t="n">
        <v>223</v>
      </c>
      <c r="J11" s="2" t="n">
        <v>-1081</v>
      </c>
      <c r="K11" t="n">
        <v>0.362</v>
      </c>
      <c r="L11" t="inlineStr">
        <is>
          <t>A4GALT,ADAM12,ADAMTS12,ADAMTS14,ADAMTS2,ADGRA2,AEBP1,AMIGO2,ANGPTL2,ANTXR1,ARL4C,ATP8B2,AXL,B4GALT1,BACE1,BGN,BHLHE41,BICC1,BMP1,C11orf96,C14orf132,C1orf198,CALU,CCDC88A,CD248,CD276,CD99,CDH11,CDK14,CERCAM,CHD3,CHPF,CLEC11A,CLIC4,CLMP,CMTM3,CNN2,CNN3,COL12A1,COL15A1,COL16A1,COL1A1,COL1A2,COL3A1,COL5A1,COL5A2,COL5A3,COL6A1,COL6A2,COL6A3,COL8A1,COPZ2,CRABP2,CTHRC1,CTIF,CYB5R3,DACT1,DCHS1,DKK3,DZIP1,EFEMP2,EHD2,EMILIN1,EVA1B,EVC,EVL,FADS2,FAM114A1,FAP,FBN1,FEZ1,FGFR1,FKBP10,FMNL3,FN1,FNDC4,FOXF1,FOXO1,FRMD6,FSTL1,FZD1,GALNT10,GASK1B,GJA1,GLI3,GLIS2,GLT8D2,GPC6,GPX7,GPX8,GUCY1A1,GXYLT2,HOXB2,HSPG2,HTRA1,ID3,IGFBP5,IGFBP7,IL1R1,ISLR,ITGA1,ITGA11,ITGAV,ITGB1,ITGB5,JCAD,KIF26B,KIRREL1,LAMA4,LAMB1,LAMB2,LAMC1,LGALS1,LIMA1,LMO4,LOX,LOXL1,LRP1,LRP12,LSAMP,LTBP1,LTBP2,LUM,MARVELD1,MDFIC,MEIS1,MEIS3,MFAP2,MFGE8,MMP14,MRC2,MSC,MXRA5,MXRA7,MXRA8,MYH10,MYH9,MYOF,NAT14,NBL1,NDST1,NFIC,NID2,NLGN2,NNMT,NRP1,NTM,NXN,P3H1,P3H3,PAM,PCOLCE,PDGFC,PDGFRB,PDLIM2,PDLIM7,PDPN,PEAK1,PKD2,PLAT,PLD3,PLOD1,PLOD2,PLPP4,PLPPR2,PLXDC2,PMP22,PODNL1,POSTN,PRAF2,PRRX1,PTTG1IP,PXDN,RAB34,RABAC1,RAI14,RARRES2,RFLNB,RFTN1,RHOC,RIN2,RTL8C,RUNX1,SCARF2,SEC24D,SH3PXD2A,SLC12A4,SLC22A17,SLC39A13,SMARCA1,SMIM3,SNAI2,SORBS3,SORCS2,SPARC,SPATS2L,SPON2,SSC5D,SSH1,SUGCT,SULF1,SYNC,TAFA5,TBC1D20,TENM3,TGFB1,TGFBR1,THBS2,THY1,TIMP2,TMEM158,TMEM263,TPST1,TRIM8,TSPAN4,TUSC3,UNC5B,VCAN,VSTM4,WBP1L,ZNF362,ZNF532</t>
        </is>
      </c>
      <c r="M11" t="inlineStr">
        <is>
          <t>[(1, 12), (1, 17), (1, 18), (1, 23), (1, 33), (1, 34), (1, 42), (1, 43), (1, 46), (1, 58), (1, 61), (1, 67), (2, 17), (2, 33), (2, 34), (2, 43), (2, 46), (2, 58), (2, 67), (3, 12), (3, 17), (3, 18), (3, 19), (3, 23), (3, 25), (3, 28), (3, 31), (3, 33), (3, 34), (3, 38), (3, 42), (3, 43), (3, 46), (3, 58), (3, 61), (3, 62), (3, 67), (4, 12), (4, 17), (4, 33), (4, 34), (4, 42), (4, 43), (4, 46), (4, 58), (4, 61), (4, 67), (7, 12), (7, 17), (7, 18), (7, 23), (7, 33), (7, 34), (7, 38), (7, 42), (7, 43), (7, 46), (7, 58), (7, 61), (7, 67), (8, 12), (8, 17), (8, 18), (8, 23), (8, 33), (8, 34), (8, 42), (8, 43), (8, 46), (8, 58), (8, 61), (8, 67), (9, 17), (9, 33), (9, 34), (9, 43), (9, 46), (9, 58), (9, 67), (13, 12), (13, 17), (13, 18), (13, 23), (13, 33), (13, 34), (13, 42), (13, 43), (13, 46), (13, 58), (13, 61), (13, 67), (14, 12), (14, 17), (14, 18), (14, 23), (14, 33), (14, 34), (14, 38), (14, 42), (14, 43), (14, 46), (14, 58), (14, 61), (14, 67), (16, 12), (16, 17), (16, 33), (16, 34), (16, 42), (16, 43), (16, 46), (16, 58), (16, 67), (27, 17), (27, 33), (27, 43), (27, 58), (29, 12), (29, 17), (29, 18), (29, 33), (29, 34), (29, 42), (29, 43), (29, 46), (29, 58), (29, 61), (29, 67), (35, 17), (35, 33), (35, 34), (35, 43), (35, 46), (35, 58), (35, 67), (40, 12), (40, 17), (40, 33), (40, 34), (40, 42), (40, 43), (40, 46), (40, 58), (40, 61), (40, 67), (41, 33), (41, 58), (45, 17), (45, 33), (45, 34), (45, 42), (45, 43), (45, 46), (45, 58), (45, 67), (48, 12), (48, 17), (48, 18), (48, 23), (48, 33), (48, 34), (48, 42), (48, 43), (48, 46), (48, 58), (48, 61), (48, 67), (49, 12), (49, 17), (49, 18), (49, 23), (49, 33), (49, 34), (49, 42), (49, 43), (49, 46), (49, 58), (49, 61), (49, 67), (51, 33), (51, 58), (53, 17), (53, 33), (53, 34), (53, 43), (53, 58), (55, 17), (55, 33), (55, 34), (55, 43), (55, 58), (71, 58), (78, 17), (78, 33), (78, 34), (78, 42), (78, 43), (78, 46), (78, 58), (78, 67), (79, 17), (79, 33), (79, 34), (79, 43), (79, 46), (79, 58), (79, 67), (80, 12), (80, 17), (80, 18), (80, 19), (80, 23), (80, 28), (80, 31), (80, 33), (80, 34), (80, 38), (80, 42), (80, 43), (80, 46), (80, 58), (80, 61), (80, 67)]</t>
        </is>
      </c>
      <c r="N11" t="n">
        <v>337</v>
      </c>
      <c r="O11" t="n">
        <v>1</v>
      </c>
      <c r="P11" t="n">
        <v>0.9</v>
      </c>
      <c r="Q11" t="n">
        <v>3</v>
      </c>
      <c r="R11" t="n">
        <v>10000</v>
      </c>
      <c r="S11" t="inlineStr">
        <is>
          <t>15/03/2024, 21:23:18</t>
        </is>
      </c>
      <c r="T11" s="3">
        <f>hyperlink("https://spiral.technion.ac.il/results/MTAwMDA5OQ==/10/GOResultsPROCESS","link")</f>
        <v/>
      </c>
      <c r="U11" t="inlineStr">
        <is>
          <t>['GO:0030198:extracellular matrix organization (qval1.74E-37)', 'GO:0043062:extracellular structure organization (qval1.05E-34)', 'GO:0007155:cell adhesion (qval1.24E-23)', 'GO:0022610:biological adhesion (qval1.34E-23)', 'GO:0032502:developmental process (qval3.15E-17)', 'GO:0048856:anatomical structure development (qval8.05E-15)', 'GO:0030199:collagen fibril organization (qval7.46E-15)', 'GO:0009653:anatomical structure morphogenesis (qval3.97E-14)', 'GO:0031589:cell-substrate adhesion (qval1.97E-10)', 'GO:0016477:cell migration (qval2.04E-10)', 'GO:0048513:animal organ development (qval6.31E-10)', 'GO:0040011:locomotion (qval1.54E-9)', 'GO:0009887:animal organ morphogenesis (qval2.43E-9)', 'GO:0048870:cell motility (qval5.1E-9)', 'GO:0030334:regulation of cell migration (qval5.7E-8)', 'GO:0051272:positive regulation of cellular component movement (qval1.12E-7)', 'GO:0030335:positive regulation of cell migration (qval1.23E-7)', 'GO:0048646:anatomical structure formation involved in morphogenesis (qval1.2E-7)', 'GO:0097435:supramolecular fiber organization (qval1.18E-7)', 'GO:0006928:movement of cell or subcellular component (qval1.88E-7)', 'GO:2000147:positive regulation of cell motility (qval2.22E-7)', 'GO:2000145:regulation of cell motility (qval2.34E-7)', 'GO:0016043:cellular component organization (qval3.42E-7)', 'GO:0001525:angiogenesis (qval3.67E-7)', 'GO:0040012:regulation of locomotion (qval4.21E-7)', 'GO:0051270:regulation of cellular component movement (qval4.55E-7)', 'GO:0071840:cellular component organization or biogenesis (qval4.56E-7)', 'GO:0040017:positive regulation of locomotion (qval5.4E-7)', 'GO:0035987:endodermal cell differentiation (qval5.45E-7)', 'GO:0007507:heart development (qval1.1E-6)', 'GO:0048731:system development (qval1.09E-6)', 'GO:0050793:regulation of developmental process (qval1.12E-6)', 'GO:1903053:regulation of extracellular matrix organization (qval1.25E-6)', 'GO:0032963:collagen metabolic process (qval1.39E-6)', 'GO:0010810:regulation of cell-substrate adhesion (qval3.08E-6)', 'GO:0007229:integrin-mediated signaling pathway (qval4.62E-6)', 'GO:0000902:cell morphogenesis (qval5.57E-6)', 'GO:0048869:cellular developmental process (qval8.78E-6)', 'GO:0001503:ossification (qval9.44E-6)', 'GO:0034446:substrate adhesion-dependent cell spreading (qval1.02E-5)', 'GO:0051239:regulation of multicellular organismal process (qval1.14E-5)', 'GO:0001501:skeletal system development (qval1.31E-5)', 'GO:0007160:cell-matrix adhesion (qval1.39E-5)', 'GO:0009611:response to wounding (qval3.21E-5)', 'GO:2000026:regulation of multicellular organismal development (qval5.15E-5)', 'GO:0009888:tissue development (qval5.36E-5)', 'GO:0000904:cell morphogenesis involved in differentiation (qval5.69E-5)', 'GO:0085029:extracellular matrix assembly (qval7.63E-5)', 'GO:0033627:cell adhesion mediated by integrin (qval1E-4)', 'GO:0048844:artery morphogenesis (qval1.1E-4)', 'GO:0001568:blood vessel development (qval1.63E-4)', 'GO:0048514:blood vessel morphogenesis (qval1.96E-4)', 'GO:0048592:eye morphogenesis (qval2.1E-4)', 'GO:0032989:cellular component morphogenesis (qval2.61E-4)', 'GO:0030155:regulation of cell adhesion (qval3.75E-4)', 'GO:0022603:regulation of anatomical structure morphogenesis (qval3.95E-4)', 'GO:0045595:regulation of cell differentiation (qval3.94E-4)', 'GO:0017185:peptidyl-lysine hydroxylation (qval4.4E-4)', 'GO:0032501:multicellular organismal process (qval7.53E-4)', 'GO:0090596:sensory organ morphogenesis (qval7.5E-4)', 'GO:1901888:regulation of cell junction assembly (qval8.74E-4)', 'GO:0006024:glycosaminoglycan biosynthetic process (qval8.6E-4)', 'GO:0035239:tube morphogenesis (qval1.04E-3)', 'GO:0043588:skin development (qval1.09E-3)', 'GO:0014911:positive regulation of smooth muscle cell migration (qval1.07E-3)', 'GO:0006023:aminoglycan biosynthetic process (qval1.45E-3)', 'GO:0090287:regulation of cellular response to growth factor stimulus (qval1.46E-3)', 'GO:1903055:positive regulation of extracellular matrix organization (qval1.53E-3)', 'GO:1903054:negative regulation of extracellular matrix organization (qval1.69E-3)', 'GO:0010712:regulation of collagen metabolic process (qval1.91E-3)', 'GO:0009966:regulation of signal transduction (qval2.03E-3)', 'GO:0071559:response to transforming growth factor beta (qval2.17E-3)', 'GO:0098609:cell-cell adhesion (qval2.3E-3)', 'GO:0018126:protein hydroxylation (qval2.75E-3)', 'GO:0042060:wound healing (qval3.15E-3)', 'GO:0007166:cell surface receptor signaling pathway (qval3.12E-3)', 'GO:0030203:glycosaminoglycan metabolic process (qval3.13E-3)', 'GO:0051093:negative regulation of developmental process (qval3.1E-3)', 'GO:0001952:regulation of cell-matrix adhesion (qval3.66E-3)', 'GO:0010811:positive regulation of cell-substrate adhesion (qval3.62E-3)', 'GO:0042127:regulation of cell proliferation (qval4.06E-3)', 'GO:0051241:negative regulation of multicellular organismal process (qval4.49E-3)', 'GO:0051240:positive regulation of multicellular organismal process (qval4.62E-3)', 'GO:0001649:osteoblast differentiation (qval5.32E-3)', 'GO:0010715:regulation of extracellular matrix disassembly (qval5.46E-3)', 'GO:0007275:multicellular organism development (qval5.62E-3)', 'GO:0009719:response to endogenous stimulus (qval5.62E-3)', 'GO:0048583:regulation of response to stimulus (qval5.64E-3)', 'GO:0060840:artery development (qval5.82E-3)', 'GO:0006022:aminoglycan metabolic process (qval5.95E-3)', 'GO:1904026:regulation of collagen fibril organization (qval6.5E-3)', 'GO:0051128:regulation of cellular component organization (qval6.76E-3)', 'GO:0048522:positive regulation of cellular process (qval6.78E-3)', 'GO:0051496:positive regulation of stress fiber assembly (qval6.93E-3)', 'GO:0010646:regulation of cell communication (qval7.04E-3)', 'GO:0045785:positive regulation of cell adhesion (qval7.05E-3)', 'GO:0030154:cell differentiation (qval7.01E-3)', 'GO:0048565:digestive tract development (qval7.44E-3)', 'GO:0030036:actin cytoskeleton organization (qval7.69E-3)', 'GO:0048008:platelet-derived growth factor receptor signaling pathway (qval8.37E-3)', 'GO:0030324:lung development (qval8.74E-3)', 'GO:0035295:tube development (qval8.81E-3)', 'GO:0051094:positive regulation of developmental process (qval9.01E-3)', 'GO:0023051:regulation of signaling (qval9.37E-3)', 'GO:0070848:response to growth factor (qval9.33E-3)', 'GO:0071694:maintenance of protein location in extracellular region (qval9.67E-3)', 'GO:0071230:cellular response to amino acid stimulus (qval1.04E-2)', 'GO:0045596:negative regulation of cell differentiation (qval1.09E-2)', 'GO:0048562:embryonic organ morphogenesis (qval1.09E-2)', 'GO:0014910:regulation of smooth muscle cell migration (qval1.12E-2)', 'GO:0055093:response to hyperoxia (qval1.14E-2)', 'GO:0032879:regulation of localization (qval1.26E-2)', 'GO:0007167:enzyme linked receptor protein signaling pathway (qval1.29E-2)', 'GO:0006027:glycosaminoglycan catabolic process (qval1.31E-2)', 'GO:0071495:cellular response to endogenous stimulus (qval1.32E-2)', 'GO:0034330:cell junction organization (qval1.35E-2)', 'GO:0032964:collagen biosynthetic process (qval1.39E-2)', 'GO:0010033:response to organic substance (qval1.38E-2)', 'GO:0045597:positive regulation of cell differentiation (qval1.37E-2)', 'GO:0030029:actin filament-based process (qval1.38E-2)', 'GO:0017015:regulation of transforming growth factor beta receptor signaling pathway (qval1.43E-2)', 'GO:0032233:positive regulation of actin filament bundle assembly (qval1.48E-2)', 'GO:0040013:negative regulation of locomotion (qval1.53E-2)', 'GO:0045185:maintenance of protein location (qval1.54E-2)', 'GO:0048518:positive regulation of biological process (qval1.54E-2)', 'GO:1903844:regulation of cellular response to transforming growth factor beta stimulus (qval1.64E-2)', 'GO:0043687:post-translational protein modification (qval1.63E-2)', 'GO:0060348:bone development (qval1.69E-2)', 'GO:0090109:regulation of cell-substrate junction assembly (qval1.68E-2)', 'GO:0051893:regulation of focal adhesion assembly (qval1.67E-2)', 'GO:0090288:negative regulation of cellular response to growth factor stimulus (qval1.68E-2)', 'GO:0001101:response to acid chemical (qval1.68E-2)', 'GO:0030111:regulation of Wnt signaling pathway (qval1.7E-2)', 'GO:0008284:positive regulation of cell proliferation (qval1.71E-2)', 'GO:0035904:aorta development (qval1.72E-2)', 'GO:0060978:angiogenesis involved in coronary vascular morphogenesis (qval1.78E-2)', 'GO:0050678:regulation of epithelial cell proliferation (qval1.79E-2)', 'GO:0006026:aminoglycan catabolic process (qval1.87E-2)', 'GO:0006897:endocytosis (qval1.95E-2)', 'GO:0030574:collagen catabolic process (qval1.95E-2)', 'GO:0031032:actomyosin structure organization (qval2.05E-2)', 'GO:0048585:negative regulation of response to stimulus (qval2.03E-2)', 'GO:0090092:regulation of transmembrane receptor protein serine/threonine kinase signaling pathway (qval2.04E-2)', 'GO:0044087:regulation of cellular component biogenesis (qval2.21E-2)', 'GO:0051216:cartilage development (qval2.28E-2)', 'GO:1901201:regulation of extracellular matrix assembly (qval2.34E-2)', 'GO:0035581:sequestering of extracellular ligand from receptor (qval2.32E-2)', 'GO:0070831:basement membrane assembly (qval2.31E-2)', 'GO:0048251:elastic fiber assembly (qval2.29E-2)', 'GO:0032970:regulation of actin filament-based process (qval2.33E-2)', 'GO:0030336:negative regulation of cell migration (qval2.5E-2)', 'GO:0048771:tissue remodeling (qval2.56E-2)', 'GO:1903391:regulation of adherens junction organization (qval2.75E-2)', 'GO:0010648:negative regulation of cell communication (qval2.89E-2)', 'GO:0021915:neural tube development (qval2.94E-2)', 'GO:0036296:response to increased oxygen levels (qval2.92E-2)', 'GO:0000768:syncytium formation by plasma membrane fusion (qval2.9E-2)', 'GO:0071711:basement membrane organization (qval2.88E-2)', 'GO:0140253:cell-cell fusion (qval2.87E-2)', 'GO:0051271:negative regulation of cellular component movement (qval2.89E-2)', 'GO:0023057:negative regulation of signaling (qval2.88E-2)', 'GO:0043009:chordate embryonic development (qval2.99E-2)', 'GO:0008589:regulation of smoothened signaling pathway (qval3E-2)', 'GO:0006949:syncytium formation (qval3.23E-2)', 'GO:1903510:mucopolysaccharide metabolic process (qval3.46E-2)', 'GO:0009967:positive regulation of signal transduction (qval3.54E-2)', 'GO:1900115:extracellular regulation of signal transduction (qval3.68E-2)', 'GO:1900116:extracellular negative regulation of signal transduction (qval3.66E-2)', 'GO:2000146:negative regulation of cell motility (qval3.74E-2)', 'GO:0051960:regulation of nervous system development (qval3.97E-2)', 'GO:0009968:negative regulation of signal transduction (qval4.08E-2)', 'GO:0061061:muscle structure development (qval4.16E-2)', 'GO:0048754:branching morphogenesis of an epithelial tube (qval4.14E-2)', 'GO:1903225:negative regulation of endodermal cell differentiation (qval4.15E-2)', 'GO:0010710:regulation of collagen catabolic process (qval4.13E-2)', 'GO:0030512:negative regulation of transforming growth factor beta receptor signaling pathway (qval4.26E-2)', 'GO:0071560:cellular response to transforming growth factor beta stimulus (qval4.26E-2)', 'GO:0008285:negative regulation of cell proliferation (qval4.29E-2)', 'GO:0014070:response to organic cyclic compound (qval4.42E-2)', 'GO:1905048:regulation of metallopeptidase activity (qval4.4E-2)', 'GO:0071417:cellular response to organonitrogen compound (qval4.49E-2)', 'GO:0001954:positive regulation of cell-matrix adhesion (qval4.53E-2)', 'GO:0042221:response to chemical (qval4.63E-2)', 'GO:0008015:blood circulation (qval4.96E-2)', 'GO:0045880:positive regulation of smoothened signaling pathway (qval4.93E-2)', 'GO:1903845:negative regulation of cellular response to transforming growth factor beta stimulus (qval4.92E-2)', 'GO:0051492:regulation of stress fiber assembly (qval5.22E-2)', 'GO:0060973:cell migration involved in heart development (qval5.31E-2)', 'GO:1904754:positive regulation of vascular associated smooth muscle cell migration (qval5.28E-2)', 'GO:0009792:embryo development ending in birth or egg hatching (qval5.31E-2)', 'GO:0048519:negative regulation of biological process (qval5.4E-2)', 'GO:0060284:regulation of cell development (qval5.51E-2)', 'GO:1901861:regulation of muscle tissue development (qval5.67E-2)', 'GO:0010812:negative regulation of cell-substrate adhesion (qval5.95E-2)', 'GO:0048593:camera-type eye morphogenesis (qval6.34E-2)', 'GO:0061035:regulation of cartilage development (qval6.9E-2)', 'GO:0022617:extracellular matrix disassembly (qval6.87E-2)', 'GO:0048598:embryonic morphogenesis (qval6.85E-2)', 'GO:0051130:positive regulation of cellular component organization (qval6.85E-2)', 'GO:0090101:negative regulation of transmembrane receptor protein serine/threonine kinase signaling pathway (qval7.01E-2)', 'GO:0001936:regulation of endothelial cell proliferation (qval6.98E-2)', 'GO:0035583:sequestering of TGFbeta in extracellular matrix (qval7.09E-2)', 'GO:0035582:sequestering of BMP in extracellular matrix (qval7.05E-2)', 'GO:0003273:cell migration involved in endocardial cushion formation (qval7.02E-2)', 'GO:1902617:response to fluoride (qval6.99E-2)', 'GO:0010716:negative regulation of extracellular matrix disassembly (qval6.95E-2)', 'GO:0007161:calcium-independent cell-matrix adhesion (qval6.92E-2)', 'GO:0032965:regulation of collagen biosynthetic process (qval7.02E-2)', 'GO:0110020:regulation of actomyosin structure organization (qval7.16E-2)', 'GO:0043277:apoptotic cell clearance (qval7.18E-2)']</t>
        </is>
      </c>
      <c r="V11" s="3">
        <f>hyperlink("https://spiral.technion.ac.il/results/MTAwMDA5OQ==/10/GOResultsFUNCTION","link")</f>
        <v/>
      </c>
      <c r="W11" t="inlineStr">
        <is>
          <t>['GO:0005201:extracellular matrix structural constituent (qval3.44E-35)', 'GO:0005198:structural molecule activity (qval2.47E-17)', 'GO:0005518:collagen binding (qval1.4E-13)', 'GO:0030020:extracellular matrix structural constituent conferring tensile strength (qval2.18E-12)', 'GO:0005178:integrin binding (qval1.31E-10)', 'GO:0019838:growth factor binding (qval5.78E-10)', 'GO:0050839:cell adhesion molecule binding (qval1.5E-7)', 'GO:0048407:platelet-derived growth factor binding (qval9.66E-7)', 'GO:0044877:protein-containing complex binding (qval1.33E-6)', 'GO:0005102:signaling receptor binding (qval6.56E-6)', 'GO:0005539:glycosaminoglycan binding (qval3.73E-5)', 'GO:0002020:protease binding (qval1.91E-4)', 'GO:0008201:heparin binding (qval2.02E-4)', 'GO:0098634:cell-matrix adhesion mediator activity (qval2.79E-4)', 'GO:0031418:L-ascorbic acid binding (qval9.58E-4)', 'GO:0050840:extracellular matrix binding (qval9.79E-4)', 'GO:1901681:sulfur compound binding (qval3.11E-3)', 'GO:0098639:collagen binding involved in cell-matrix adhesion (qval5.03E-3)', 'GO:0019955:cytokine binding (qval1.19E-2)', 'GO:0005509:calcium ion binding (qval2.21E-2)', 'GO:0030021:extracellular matrix structural constituent conferring compression resistance (qval2.77E-2)', 'GO:0030023:extracellular matrix constituent conferring elasticity (qval3.33E-2)', 'GO:0070615:nucleosome-dependent ATPase activity (qval3.2E-2)', 'GO:0030246:carbohydrate binding (qval4.77E-2)', 'GO:0015026:coreceptor activity (qval4.62E-2)', 'GO:0097493:structural molecule activity conferring elasticity (qval5.43E-2)', 'GO:0001968:fibronectin binding (qval5.95E-2)', 'GO:0005520:insulin-like growth factor binding (qval6.63E-2)', 'GO:0008475:procollagen-lysine 5-dioxygenase activity (qval7.55E-2)', 'GO:0019797:procollagen-proline 3-dioxygenase activity (qval7.3E-2)', 'GO:0050436:microfibril binding (qval7.07E-2)', 'GO:0019199:transmembrane receptor protein kinase activity (qval7.6E-2)', 'GO:0098631:cell adhesion mediator activity (qval8.27E-2)', 'GO:0051371:muscle alpha-actinin binding (qval8.91E-2)', 'GO:0005161:platelet-derived growth factor receptor binding (qval1.07E-1)', 'GO:0003779:actin binding (qval1.19E-1)', 'GO:0031544:peptidyl-proline 3-dioxygenase activity (qval1.17E-1)', 'GO:0070815:peptidyl-lysine 5-dioxygenase activity (qval1.14E-1)']</t>
        </is>
      </c>
      <c r="X11" s="3">
        <f>hyperlink("https://spiral.technion.ac.il/results/MTAwMDA5OQ==/10/GOResultsCOMPONENT","link")</f>
        <v/>
      </c>
      <c r="Y11" t="inlineStr">
        <is>
          <t>['GO:0031012:extracellular matrix (qval1.07E-34)', 'GO:0062023:collagen-containing extracellular matrix (qval7.39E-35)', 'GO:0005788:endoplasmic reticulum lumen (qval4.31E-20)', 'GO:0044420:extracellular matrix component (qval3.49E-20)', 'GO:0044421:extracellular region part (qval3.72E-17)', 'GO:0005576:extracellular region (qval2.4E-16)', 'GO:0005615:extracellular space (qval2.64E-15)', 'GO:0005581:collagen trimer (qval6.73E-14)', 'GO:0031974:membrane-enclosed lumen (qval8.65E-12)', 'GO:0070013:intracellular organelle lumen (qval7.78E-12)', 'GO:0043233:organelle lumen (qval7.08E-12)', 'GO:0070161:anchoring junction (qval3.21E-11)', 'GO:0005583:fibrillar collagen trimer (qval4.06E-11)', 'GO:0005912:adherens junction (qval7.02E-11)', 'GO:0005925:focal adhesion (qval9.19E-11)', 'GO:0005924:cell-substrate adherens junction (qval9.78E-11)', 'GO:0030055:cell-substrate junction (qval1.26E-10)', 'GO:0030054:cell junction (qval2.68E-10)', 'GO:0031982:vesicle (qval2.51E-9)', 'GO:0070062:extracellular exosome (qval7.61E-9)', 'GO:0044432:endoplasmic reticulum part (qval8.5E-9)', 'GO:1903561:extracellular vesicle (qval1.01E-8)', 'GO:0043230:extracellular organelle (qval9.82E-9)', 'GO:0005604:basement membrane (qval3.78E-8)', 'GO:0009986:cell surface (qval6.28E-8)', 'GO:0005588:collagen type V trimer (qval1.86E-6)', 'GO:0008305:integrin complex (qval1.26E-4)', 'GO:0098636:protein complex involved in cell adhesion (qval3.16E-4)', 'GO:0001527:microfibril (qval7.61E-4)', 'GO:0032154:cleavage furrow (qval2.19E-3)', 'GO:0001725:stress fiber (qval4.57E-3)', 'GO:0097517:contractile actin filament bundle (qval4.43E-3)', 'GO:0032155:cell division site part (qval4.75E-3)', 'GO:0044431:Golgi apparatus part (qval4.69E-3)', 'GO:0032432:actin filament bundle (qval7.2E-3)', 'GO:0031258:lamellipodium membrane (qval8.2E-3)', 'GO:0005584:collagen type I trimer (qval8.35E-3)', 'GO:0034665:integrin alpha1-beta1 complex (qval8.13E-3)', 'GO:0034684:integrin alphav-beta5 complex (qval7.92E-3)', 'GO:0034681:integrin alpha11-beta1 complex (qval7.72E-3)', 'GO:0042641:actomyosin (qval8.01E-3)', 'GO:0043202:lysosomal lumen (qval8.74E-3)', 'GO:0005796:Golgi lumen (qval1.04E-2)', 'GO:0043256:laminin complex (qval1.78E-2)', 'GO:0043259:laminin-10 complex (qval2.04E-2)', 'GO:0043260:laminin-11 complex (qval2E-2)', 'GO:0005589:collagen type VI trimer (qval1.96E-2)', 'GO:0005606:laminin-1 complex (qval1.91E-2)', 'GO:0097513:myosin II filament (qval1.88E-2)', 'GO:0034668:integrin alpha4-beta1 complex (qval1.84E-2)', 'GO:0098857:membrane microdomain (qval1.88E-2)', 'GO:0045121:membrane raft (qval1.84E-2)', 'GO:0005575:cellular_component (qval1.97E-2)', 'GO:0098589:membrane region (qval2.43E-2)']</t>
        </is>
      </c>
    </row>
    <row r="12">
      <c r="A12" s="1" t="n">
        <v>11</v>
      </c>
      <c r="B12" t="n">
        <v>18038</v>
      </c>
      <c r="C12" t="n">
        <v>4143</v>
      </c>
      <c r="D12" t="n">
        <v>83</v>
      </c>
      <c r="E12" t="n">
        <v>6806</v>
      </c>
      <c r="F12" t="n">
        <v>153</v>
      </c>
      <c r="G12" t="n">
        <v>2062</v>
      </c>
      <c r="H12" t="n">
        <v>39</v>
      </c>
      <c r="I12" t="n">
        <v>197</v>
      </c>
      <c r="J12" s="2" t="n">
        <v>-549</v>
      </c>
      <c r="K12" t="n">
        <v>0.368</v>
      </c>
      <c r="L12" t="inlineStr">
        <is>
          <t>A4GALT,ADGRA2,AEBP1,AKAP13,AKR1B1,AKT3,ANXA1,ANXA5,ANXA6,ARHGEF17,ATP8B2,AXL,BCAR1,BEX3,BTBD19,C11orf96,C12orf57,C1R,C1S,CAPZB,CAVIN1,CAVIN3,CD93,CD99,CDH5,CHFR,CHSY1,CNN3,CNRIP1,COL18A1,COL4A1,COL4A2,COL6A1,COL6A2,CPQ,CRIP2,CRISPLD2,DLG4,EHD2,ELK3,EMILIN1,EMP3,ENG,ENTPD1,EVA1B,EVL,FGFR1,FHL3,FMNL3,FOXO1,FSTL1,GAA,GAS7,GDI1,GLI3,GLIPR2,GNB1,GNB4,GUCY1A1,HES4,HIC1,HSPG2,HTRA1,ID3,IGFBP4,IGFBP5,IGFBP7,IL1R1,KLF9,LAMA4,LAMB1,LAMB2,LAMC1,LHFPL2,LIMA1,LIX1L,LMNA,LRRC32,LTBP3,MAF,MAP3K3,MAP7D1,MDFIC,MFGE8,MRAS,MSN,MXRA8,MYOF,NAV1,NDST1,NFATC1,NFIC,NID1,NLGN2,NNMT,NR3C1,NRP1,OAZ2,PACS1,PALM2-AKAP2,PDGFRB,PDLIM7,PEA15,PEAK1,PER1,PHC2,PHLDB1,PKD2,PLD3,PLEKHM2,PLPPR2,PLSCR3,PLXDC2,PLXND1,PMP22,PPP1R18,PRAF2,PTTG1IP,QKI,RAB34,RABAC1,REEP5,RHOC,RHOQ,RNF144A,RNF152,SDC2,SDF4,SEC14L1,SEMA6B,SHANK3,SORBS3,SSH1,ST3GAL2,ST6GALNAC6,STAT2,SUSD6,SYT11,TAX1BP3,TMEM263,TP53,TRIM22,TSHZ2,TSPAN4,TUBB6,VASH1,VCAM1,VEGFC,VIM,WIPF1,ZEB2,ZNF362,ZYX</t>
        </is>
      </c>
      <c r="M12" t="inlineStr">
        <is>
          <t>[(1, 0), (1, 5), (1, 10), (1, 15), (1, 17), (1, 23), (1, 31), (1, 33), (1, 37), (1, 38), (1, 46), (1, 58), (1, 73), (1, 75), (1, 76), (3, 0), (3, 5), (3, 10), (3, 15), (3, 17), (3, 19), (3, 23), (3, 24), (3, 31), (3, 33), (3, 34), (3, 37), (3, 38), (3, 46), (3, 58), (3, 61), (3, 67), (3, 73), (3, 75), (3, 76), (4, 0), (4, 5), (4, 15), (4, 23), (4, 31), (4, 33), (4, 37), (4, 38), (4, 46), (4, 58), (4, 73), (4, 75), (4, 76), (7, 0), (7, 5), (7, 10), (7, 15), (7, 17), (7, 23), (7, 31), (7, 33), (7, 37), (7, 38), (7, 46), (7, 58), (7, 73), (7, 75), (7, 76), (8, 0), (8, 5), (8, 15), (8, 17), (8, 23), (8, 31), (8, 33), (8, 37), (8, 38), (8, 46), (8, 58), (8, 73), (8, 75), (8, 76), (9, 0), (9, 31), (9, 76), (13, 0), (13, 5), (13, 10), (13, 15), (13, 17), (13, 19), (13, 23), (13, 28), (13, 31), (13, 33), (13, 34), (13, 37), (13, 38), (13, 46), (13, 58), (13, 61), (13, 67), (13, 73), (13, 75), (13, 76), (16, 0), (16, 23), (16, 31), (16, 37), (16, 58), (16, 75), (16, 76), (29, 0), (29, 5), (29, 15), (29, 17), (29, 23), (29, 31), (29, 33), (29, 37), (29, 46), (29, 58), (29, 73), (29, 75), (29, 76), (35, 0), (35, 31), (35, 75), (40, 0), (40, 5), (40, 15), (40, 17), (40, 23), (40, 31), (40, 33), (40, 37), (40, 38), (40, 46), (40, 58), (40, 73), (40, 75), (40, 76), (45, 0), (45, 15), (45, 31), (45, 37), (45, 58), (45, 75), (45, 76), (48, 0), (48, 5), (48, 15), (48, 17), (48, 23), (48, 31), (48, 33), (48, 37), (48, 38), (48, 46), (48, 58), (48, 73), (48, 75), (48, 76), (49, 0), (49, 5), (49, 15), (49, 17), (49, 23), (49, 31), (49, 33), (49, 37), (49, 38), (49, 46), (49, 58), (49, 73), (49, 75), (49, 76), (55, 0), (55, 31), (78, 0), (78, 15), (78, 23), (78, 31), (78, 33), (78, 37), (78, 75), (78, 76), (79, 75), (80, 0), (80, 5), (80, 10), (80, 15), (80, 23), (80, 31), (80, 33), (80, 37), (80, 38), (80, 46), (80, 58), (80, 73), (80, 75), (80, 76)]</t>
        </is>
      </c>
      <c r="N12" t="n">
        <v>2274</v>
      </c>
      <c r="O12" t="n">
        <v>1</v>
      </c>
      <c r="P12" t="n">
        <v>0.95</v>
      </c>
      <c r="Q12" t="n">
        <v>3</v>
      </c>
      <c r="R12" t="n">
        <v>10000</v>
      </c>
      <c r="S12" t="inlineStr">
        <is>
          <t>15/03/2024, 21:23:31</t>
        </is>
      </c>
      <c r="T12" s="3">
        <f>hyperlink("https://spiral.technion.ac.il/results/MTAwMDA5OQ==/11/GOResultsPROCESS","link")</f>
        <v/>
      </c>
      <c r="U12" t="inlineStr">
        <is>
          <t>['GO:0032502:developmental process (qval1.3E-7)', 'GO:0009653:anatomical structure morphogenesis (qval1.3E-7)', 'GO:0007155:cell adhesion (qval2.21E-6)', 'GO:0016477:cell migration (qval1.93E-6)', 'GO:0022610:biological adhesion (qval1.55E-6)', 'GO:0048870:cell motility (qval1.54E-5)', 'GO:0048856:anatomical structure development (qval1.41E-5)', 'GO:0006928:movement of cell or subcellular component (qval1.86E-5)', 'GO:0009887:animal organ morphogenesis (qval6.03E-5)', 'GO:2000145:regulation of cell motility (qval6.22E-5)', 'GO:0040011:locomotion (qval6.02E-5)', 'GO:0030334:regulation of cell migration (qval5.99E-5)', 'GO:0030198:extracellular matrix organization (qval5.72E-5)', 'GO:0016043:cellular component organization (qval7.65E-5)', 'GO:0071840:cellular component organization or biogenesis (qval9.86E-5)', 'GO:0048518:positive regulation of biological process (qval1.24E-4)', 'GO:0031589:cell-substrate adhesion (qval1.22E-4)', 'GO:0032879:regulation of localization (qval1.44E-4)', 'GO:0040012:regulation of locomotion (qval1.43E-4)', 'GO:0022603:regulation of anatomical structure morphogenesis (qval1.41E-4)', 'GO:0051270:regulation of cellular component movement (qval1.41E-4)', 'GO:0030029:actin filament-based process (qval1.73E-4)', 'GO:0043062:extracellular structure organization (qval2.04E-4)', 'GO:0050793:regulation of developmental process (qval2.2E-4)', 'GO:0048583:regulation of response to stimulus (qval3.09E-4)', 'GO:2000147:positive regulation of cell motility (qval3.04E-4)', 'GO:0030036:actin cytoskeleton organization (qval4.09E-4)', 'GO:0051272:positive regulation of cellular component movement (qval4.29E-4)', 'GO:0051239:regulation of multicellular organismal process (qval5.39E-4)', 'GO:0040017:positive regulation of locomotion (qval5.69E-4)', 'GO:0048522:positive regulation of cellular process (qval6.16E-4)', 'GO:0030335:positive regulation of cell migration (qval6.99E-4)', 'GO:0001525:angiogenesis (qval1.15E-3)', 'GO:0032989:cellular component morphogenesis (qval1.18E-3)', 'GO:0051241:negative regulation of multicellular organismal process (qval1.51E-3)', 'GO:0009966:regulation of signal transduction (qval1.55E-3)', 'GO:0048869:cellular developmental process (qval1.75E-3)', 'GO:0050789:regulation of biological process (qval1.87E-3)', 'GO:0007167:enzyme linked receptor protein signaling pathway (qval1.94E-3)', 'GO:0071495:cellular response to endogenous stimulus (qval1.97E-3)', 'GO:0000902:cell morphogenesis (qval2.01E-3)', 'GO:0034446:substrate adhesion-dependent cell spreading (qval3.03E-3)', 'GO:0071310:cellular response to organic substance (qval3.51E-3)', 'GO:0007010:cytoskeleton organization (qval3.47E-3)', 'GO:0048519:negative regulation of biological process (qval3.44E-3)', 'GO:0065007:biological regulation (qval3.41E-3)', 'GO:0051128:regulation of cellular component organization (qval3.49E-3)', 'GO:0007166:cell surface receptor signaling pathway (qval3.9E-3)', 'GO:0010646:regulation of cell communication (qval5.08E-3)', 'GO:0009967:positive regulation of signal transduction (qval5.92E-3)', 'GO:1901342:regulation of vasculature development (qval6.16E-3)', 'GO:0023051:regulation of signaling (qval6.69E-3)', 'GO:0010632:regulation of epithelial cell migration (qval6.79E-3)', 'GO:0010595:positive regulation of endothelial cell migration (qval7.41E-3)', 'GO:0070887:cellular response to chemical stimulus (qval7.9E-3)', 'GO:0010033:response to organic substance (qval7.93E-3)', 'GO:1901700:response to oxygen-containing compound (qval8.29E-3)', 'GO:0010634:positive regulation of epithelial cell migration (qval9E-3)', 'GO:0045765:regulation of angiogenesis (qval9.22E-3)', 'GO:1902903:regulation of supramolecular fiber organization (qval1.08E-2)', 'GO:0042221:response to chemical (qval1.14E-2)', 'GO:1901701:cellular response to oxygen-containing compound (qval1.15E-2)', 'GO:0032501:multicellular organismal process (qval1.16E-2)', 'GO:0048646:anatomical structure formation involved in morphogenesis (qval1.18E-2)', 'GO:0090342:regulation of cell aging (qval1.3E-2)', 'GO:0000904:cell morphogenesis involved in differentiation (qval1.34E-2)', 'GO:0022604:regulation of cell morphogenesis (qval1.38E-2)', 'GO:0043536:positive regulation of blood vessel endothelial cell migration (qval1.52E-2)', 'GO:0048584:positive regulation of response to stimulus (qval1.51E-2)', 'GO:0048523:negative regulation of cellular process (qval1.5E-2)', 'GO:0001569:branching involved in blood vessel morphogenesis (qval1.57E-2)', 'GO:0071711:basement membrane organization (qval1.55E-2)', 'GO:1902533:positive regulation of intracellular signal transduction (qval1.55E-2)', 'GO:0001575:globoside metabolic process (qval1.57E-2)', 'GO:0001576:globoside biosynthetic process (qval1.55E-2)', 'GO:0010594:regulation of endothelial cell migration (qval1.54E-2)', 'GO:0007009:plasma membrane organization (qval1.65E-2)', 'GO:2000463:positive regulation of excitatory postsynaptic potential (qval1.66E-2)', 'GO:0042493:response to drug (qval1.89E-2)', 'GO:0009719:response to endogenous stimulus (qval1.87E-2)', 'GO:0043535:regulation of blood vessel endothelial cell migration (qval1.91E-2)', 'GO:1901655:cellular response to ketone (qval1.89E-2)', 'GO:0010647:positive regulation of cell communication (qval1.87E-2)', 'GO:0014745:negative regulation of muscle adaptation (qval1.88E-2)', 'GO:0001778:plasma membrane repair (qval1.86E-2)', 'GO:0023056:positive regulation of signaling (qval1.97E-2)', 'GO:1902531:regulation of intracellular signal transduction (qval2.25E-2)', 'GO:0060840:artery development (qval2.26E-2)', 'GO:0032956:regulation of actin cytoskeleton organization (qval2.73E-2)', 'GO:0071417:cellular response to organonitrogen compound (qval3.3E-2)', 'GO:0006024:glycosaminoglycan biosynthetic process (qval3.33E-2)', 'GO:0007179:transforming growth factor beta receptor signaling pathway (qval3.49E-2)', 'GO:0042127:regulation of cell proliferation (qval3.46E-2)', 'GO:0009415:response to water (qval3.63E-2)', 'GO:0097350:neutrophil clearance (qval3.66E-2)', 'GO:0051093:negative regulation of developmental process (qval3.63E-2)', 'GO:0032965:regulation of collagen biosynthetic process (qval3.78E-2)', 'GO:0014911:positive regulation of smooth muscle cell migration (qval3.74E-2)', 'GO:0001568:blood vessel development (qval3.83E-2)', 'GO:0050794:regulation of cellular process (qval3.95E-2)', 'GO:0008360:regulation of cell shape (qval4.21E-2)', 'GO:0051094:positive regulation of developmental process (qval4.26E-2)', 'GO:0006023:aminoglycan biosynthetic process (qval4.32E-2)', 'GO:0097435:supramolecular fiber organization (qval5.1E-2)', 'GO:0010712:regulation of collagen metabolic process (qval5.34E-2)', 'GO:0010243:response to organonitrogen compound (qval5.32E-2)', 'GO:0032970:regulation of actin filament-based process (qval5.27E-2)', 'GO:0030279:negative regulation of ossification (qval5.23E-2)', 'GO:0001101:response to acid chemical (qval5.21E-2)', 'GO:0048754:branching morphogenesis of an epithelial tube (qval5.49E-2)', 'GO:2000772:regulation of cellular senescence (qval5.58E-2)', 'GO:1901699:cellular response to nitrogen compound (qval6.09E-2)', 'GO:0097113:AMPA glutamate receptor clustering (qval6.11E-2)', 'GO:0097688:glutamate receptor clustering (qval6.06E-2)', 'GO:0001667:ameboidal-type cell migration (qval6.24E-2)', 'GO:0051493:regulation of cytoskeleton organization (qval6.7E-2)', 'GO:0098815:modulation of excitatory postsynaptic potential (qval7E-2)', 'GO:0007165:signal transduction (qval7.33E-2)', 'GO:0007178:transmembrane receptor protein serine/threonine kinase signaling pathway (qval7.28E-2)', 'GO:0071625:vocalization behavior (qval7.34E-2)', 'GO:0051130:positive regulation of cellular component organization (qval7.34E-2)', 'GO:0048514:blood vessel morphogenesis (qval8.1E-2)', 'GO:0090050:positive regulation of cell migration involved in sprouting angiogenesis (qval8.37E-2)', 'GO:0030154:cell differentiation (qval8.38E-2)', 'GO:0010631:epithelial cell migration (qval8.38E-2)', 'GO:0051414:response to cortisol (qval9.08E-2)', 'GO:0072284:metanephric S-shaped body morphogenesis (qval9.01E-2)', 'GO:1901490:regulation of lymphangiogenesis (qval8.94E-2)', 'GO:1902460:regulation of mesenchymal stem cell proliferation (qval8.87E-2)', 'GO:1902462:positive regulation of mesenchymal stem cell proliferation (qval8.8E-2)', 'GO:0022614:membrane to membrane docking (qval8.74E-2)', 'GO:0045595:regulation of cell differentiation (qval9.91E-2)', 'GO:1901698:response to nitrogen compound (qval1.02E-1)', 'GO:0038084:vascular endothelial growth factor signaling pathway (qval1.02E-1)', 'GO:0035904:aorta development (qval1.02E-1)', 'GO:0071407:cellular response to organic cyclic compound (qval1.03E-1)', 'GO:0050679:positive regulation of epithelial cell proliferation (qval1.03E-1)', 'GO:0043687:post-translational protein modification (qval1.06E-1)']</t>
        </is>
      </c>
      <c r="V12" s="3">
        <f>hyperlink("https://spiral.technion.ac.il/results/MTAwMDA5OQ==/11/GOResultsFUNCTION","link")</f>
        <v/>
      </c>
      <c r="W12" t="inlineStr">
        <is>
          <t>['GO:0005201:extracellular matrix structural constituent (qval7.39E-8)', 'GO:0019838:growth factor binding (qval2.94E-7)', 'GO:0005198:structural molecule activity (qval1.6E-5)', 'GO:0005515:protein binding (qval2.88E-3)', 'GO:0003779:actin binding (qval3.91E-3)', 'GO:0030020:extracellular matrix structural constituent conferring tensile strength (qval2.17E-2)', 'GO:0008092:cytoskeletal protein binding (qval3.34E-2)', 'GO:0005522:profilin binding (qval4.38E-2)', 'GO:0005488:binding (qval4.22E-2)', 'GO:0005520:insulin-like growth factor binding (qval4.56E-2)', 'GO:0048407:platelet-derived growth factor binding (qval4.35E-2)', 'GO:0044877:protein-containing complex binding (qval5.12E-2)', 'GO:0005509:calcium ion binding (qval7.74E-2)', 'GO:0050839:cell adhesion molecule binding (qval7.83E-2)', 'GO:0005102:signaling receptor binding (qval1.14E-1)', 'GO:0019904:protein domain specific binding (qval1.72E-1)', 'GO:0019199:transmembrane receptor protein kinase activity (qval1.87E-1)', 'GO:0038085:vascular endothelial growth factor binding (qval1.93E-1)', 'GO:0017124:SH3 domain binding (qval1.99E-1)']</t>
        </is>
      </c>
      <c r="X12" s="3">
        <f>hyperlink("https://spiral.technion.ac.il/results/MTAwMDA5OQ==/11/GOResultsCOMPONENT","link")</f>
        <v/>
      </c>
      <c r="Y12" t="inlineStr">
        <is>
          <t>['GO:0062023:collagen-containing extracellular matrix (qval9.37E-8)', 'GO:0005925:focal adhesion (qval4.92E-8)', 'GO:0070062:extracellular exosome (qval3.47E-8)', 'GO:0005924:cell-substrate adherens junction (qval2.72E-8)', 'GO:0030055:cell-substrate junction (qval2.78E-8)', 'GO:1903561:extracellular vesicle (qval2.39E-8)', 'GO:0043230:extracellular organelle (qval2.09E-8)', 'GO:0031012:extracellular matrix (qval6.38E-8)', 'GO:0005912:adherens junction (qval3E-7)', 'GO:0070161:anchoring junction (qval4.83E-7)', 'GO:0031982:vesicle (qval6.31E-7)', 'GO:0044421:extracellular region part (qval1.31E-6)', 'GO:0005788:endoplasmic reticulum lumen (qval8.09E-6)', 'GO:0030054:cell junction (qval1.49E-5)', 'GO:0005615:extracellular space (qval4.96E-5)', 'GO:0005604:basement membrane (qval7.22E-5)', 'GO:0005856:cytoskeleton (qval1.27E-4)', 'GO:0015629:actin cytoskeleton (qval8.44E-4)', 'GO:0044420:extracellular matrix component (qval8.53E-4)', 'GO:0044444:cytoplasmic part (qval5.64E-3)', 'GO:0031974:membrane-enclosed lumen (qval6.76E-3)', 'GO:0070013:intracellular organelle lumen (qval6.45E-3)', 'GO:0043233:organelle lumen (qval6.17E-3)', 'GO:0005576:extracellular region (qval6.13E-3)', 'GO:0005581:collagen trimer (qval6.9E-3)', 'GO:0043256:laminin complex (qval1.02E-2)', 'GO:0043259:laminin-10 complex (qval1.64E-2)', 'GO:0043260:laminin-11 complex (qval1.58E-2)', 'GO:0005606:laminin-1 complex (qval1.52E-2)', 'GO:0045180:basal cortex (qval4.86E-2)', 'GO:0042629:mast cell granule (qval4.7E-2)', 'GO:0009986:cell surface (qval5.01E-2)', 'GO:0005737:cytoplasm (qval5.43E-2)', 'GO:0043226:organelle (qval5.7E-2)']</t>
        </is>
      </c>
    </row>
    <row r="13">
      <c r="A13" s="1" t="n">
        <v>12</v>
      </c>
      <c r="B13" t="n">
        <v>18038</v>
      </c>
      <c r="C13" t="n">
        <v>4143</v>
      </c>
      <c r="D13" t="n">
        <v>83</v>
      </c>
      <c r="E13" t="n">
        <v>6806</v>
      </c>
      <c r="F13" t="n">
        <v>674</v>
      </c>
      <c r="G13" t="n">
        <v>2090</v>
      </c>
      <c r="H13" t="n">
        <v>40</v>
      </c>
      <c r="I13" t="n">
        <v>210</v>
      </c>
      <c r="J13" s="2" t="n">
        <v>-3622</v>
      </c>
      <c r="K13" t="n">
        <v>0.37</v>
      </c>
      <c r="L13" t="inlineStr">
        <is>
          <t>A2M,A4GALT,ABCC9,ABL2,ACKR1,ADAM15,ADAMTS1,ADAMTS10,ADAMTSL1,ADAMTSL4,ADCY3,ADCY4,ADCY7,ADD1,ADGRA2,ADGRF5,ADGRL4,AEBP1,AGO1,AIF1,AKAP12,AKAP13,AKNA,AKR1B1,AKT1,AKT3,ALDH1A3,ALOX5,ANKFY1,ANKRD11,ANXA1,ANXA5,ANXA6,AP2M1,APLNR,APOL1,APOL3,AQP1,ARHGAP15,ARHGAP23,ARHGAP31,ARHGDIB,ARHGEF10,ARHGEF15,ARHGEF17,ARHGEF3,ARHGEF6,ARID5B,ARMCX1,ARPC1B,ATF5,ATP6V1B2,ATP8B2,ATP8B4,AXL,BBX,BCAR1,BCL2,BCL6,BCL6B,BEX3,BEX4,BLVRA,BMP6,BOC,BST2,BTBD19,C11orf96,C12orf57,C1QA,C1QB,C1QTNF1,C1R,C1S,C1orf162,C1orf54,CALCRL,CALD1,CALHM2,CAMTA2,CAPZB,CAV1,CAVIN1,CAVIN3,CBLB,CBX6,CCDC3,CCDC80,CCL2,CCL5,CCM2,CCN1,CCND3,CCNL2,CD109,CD163,CD200,CD34,CD37,CD4,CD63,CD74,CD93,CD99,CDH5,CDK14,CDK9,CEBPD,CELF2,CFI,CHD3,CHFR,CHRD,CHST1,CHST11,CHSY1,CIC,CIITA,CILP,CLDN5,CLEC10A,CLEC14A,CLEC2D,CLSTN3,CNN3,CNRIP1,COL14A1,COL15A1,COL18A1,COL4A1,COL4A2,COL6A1,COL6A2,COX7A1,CPA3,CPLANE1,CPQ,CPVL,CRIP1,CRIP2,CRISPLD2,CSF1,CSF1R,CSF2RA,CST3,CTSC,CTSL,CXCL12,CYB5R3,CYBRD1,CYGB,CYP1B1,CYP7B1,CYYR1,DAPK1,DCTN1,DEGS1,DENND5A,DEPP1,DIPK1B,DLC1,DLG4,DNAJB6,DOCK10,DOCK11,DPYD,DPYSL2,EBF1,ECE1,ECSCR,EFEMP1,EFHD1,EFNA5,EGFL7,EHD2,EID1,ELK3,ELMO1,ELN,EMILIN1,EMILIN2,EMP1,EMP3,ENG,ENPEP,ENTPD1,EOGT,EOMES,EPAS1,EPB41L3,EPHX1,ERG,ESAM,ETS1,ETV5,EVA1B,EVI2A,EVL,FABP3,FADS2,FAM102B,FAM126A,FAM20C,FAM50A,FAM50B,FAP,FBLIM1,FBLN2,FBLN5,FBN1,FGD2,FGD5,FGFR1,FHL3,FKBP5,FLCN,FLI1,FLII,FMNL1,FMNL3,FMOD,FNDC4,FOXO1,FPR3,FRMD4A,FRY,FSCN1,FSTL1,FYB1,FZD4,GAA,GABARAP,GABARAPL2,GAMT,GAS7,GASK1B,GATA2,GDI1,GGT5,GIMAP4,GIMAP6,GIMAP7,GINM1,GJA1,GJA4,GLI3,GLIPR1,GLIPR2,GMFG,GNAI2,GNAQ,GNB1,GNB4,GNB5,GNG11,GNG2,GNPTG,GNS,GPNMB,GPR162,GPR34,GPR4,GPR68,GPX3,GRASP,GRK5,GSN,GUCY1A1,GUCY1B1,GYPC,H1FX,HAPLN3,HCLS1,HCST,HDAC7,HDGFL3,HEG1,HERC3,HES4,HEYL,HHEX,HIC1,HIP1,HIPK2,HSPA12B,HSPB2,HSPG2,HTRA1,ICAM2,ICMT,ID3,IDS,IFFO1,IFI16,IFI44,IFI6,IFITM2,IGFBP4,IGFBP5,IGFBP6,IGFBP7,IL18BP,IL1R1,INAFM1,IQSEC1,ITGA4,ITGB3,ITM2A,ITPR1,JAG1,JAK1,JAM2,JAML,KANK3,KAT2B,KCNE4,KCNJ8,KCTD12,KDR,KLF2,KLF7,KLF9,KLHL5,KLRG1,LAIR1,LAMA2,LAMA4,LAMB1,LAMB2,LAMC1,LAP3,LAPTM4A,LAPTM5,LDB2,LDOC1,LEPR,LGMN,LHFPL2,LHFPL6,LIMA1,LINGO1,LIX1L,LMNA,LMO2,LMO4,LPAR1,LRPAP1,LRRC32,LRRK2,LSP1,LTBP3,LXN,LY96,LYST,MAF,MAFB,MAGEH1,MAN1A1,MAP3K12,MAP3K3,MAP7D1,MARCH2,MBTPS1,MCAM,MCC,MCTP1,MDFIC,MEDAG,MEF2A,MEF2C,MERTK,MFGE8,MFSD1,MGAT1,MGP,MILR1,MMRN2,MOB3A,MOCS1,MPDZ,MPEG1,MRAS,MRC1,MS4A4A,MS4A6A,MS4A7,MSN,MSR1,MXD4,MXRA8,MYCT1,MYO5A,MYOF,NAV1,NCKAP1L,NDST1,NDUFA4L2,NEURL1B,NFATC1,NFATC4,NFIB,NFIC,NHSL2,NIBAN1,NID1,NINJ2,NISCH,NLGN2,NLRP1,NNMT,NOTCH2,NOTCH3,NPC2,NPR1,NR2F2,NR3C1,NRGN,NRN1,NRP1,NUCB1,OAF,OAZ2,ODF3B,OLFML2B,OSMR,PACS1,PACSIN2,PAFAH1B1,PALM,PALM2-AKAP2,PALMD,PAPLN,PARVG,PBX3,PCSK5,PDE1A,PDE7B,PDGFRB,PDLIM7,PEA15,PEAK1,PEAR1,PECAM1,PER3,PFN1,PGF,PHC2,PHF2,PHLDB1,PHLDB2,PKD2,PLD3,PLEKHF1,PLEKHM2,PLEKHO1,PLEKHO2,PLPP1,PLPP3,PLPPR2,PLSCR3,PLSCR4,PLVAP,PLXDC1,PLXDC2,PLXND1,PMP22,PNMA1,PODN,PODXL,PPFIBP1,PPM1F,PPM1M,PPP1R16B,PPP1R18,PPP3CB,PPP4R1,PRAF2,PRCP,PREX1,PREX2,PRICKLE1,PRICKLE2,PRKACA,PRKCH,PRMT2,PRNP,PSAP,PTPN5,PTPRM,PTPRS,QKI,RAB13,RAB34,RAB3IL1,RAMP2,RAPGEF1,RARRES1,RASGRP2,RASSF2,RASSF4,RASSF8,RBMS3,RCSD1,REEP5,RELL1,RFTN1,RGL1,RGMA,RGS5,RHOC,RHOJ,RHOQ,RILPL1,RIN3,RIPOR1,RNASE1,RNF130,RNF144A,RNF152,RNF166,RNF19A,RUSC2,S100A13,S100A4,S100B,S100PBP,S1PR1,SAMHD1,SASH1,SCPEP1,SDC2,SDF4,SEC14L1,SELENON,SELP,SEMA6B,SEPTIN4,SEPTIN6,SERPING1,SESN3,SETBP1,SFMBT2,SGCB,SGCE,SGSM2,SH2D3C,SH3BP5,SH3KBP1,SH3PXD2B,SHANK3,SHC1,SIPA1,SIRPA,SLA,SLC12A4,SLC15A3,SLC31A2,SLC38A2,SLC7A2,SLCO2A1,SLCO2B1,SLFN11,SLFN5,SLIT2,SLIT3,SMAP2,SMARCD3,SMCHD1,SNRK,SOAT1,SOGA1,SORBS3,SORCS2,SOX18,SP100,SPARCL1,SPI1,SPON1,SSBP2,SSH1,ST3GAL5,ST6GALNAC6,STAB1,STAT2,STIMATE,STOM,STXBP1,SUSD6,SWAP70,SYNE3,SYNPO,SYT11,TACC1,TAX1BP3,TBC1D1,TBCB,TBX2,TBXA2R,TCF25,TCF4,TCN2,TEK,TFPI,TGFB3,TGFBR2,TGM2,THBD,THBS3,THEMIS2,TIE1,TIMP2,TM6SF1,TMEM109,TMEM140,TMEM173,TMEM204,TMEM255B,TMEM263,TMEM273,TMEM43,TMEM50A,TMTC1,TNFRSF1A,TNIP2,TP53,TPP1,TPPP3,TRAC,TRAPPC3,TRIB2,TRIM22,TRIM38,TRPV2,TSC22D3,TSHZ2,TSPAN11,TSPAN4,TTYH2,TUBB6,TWSG1,TYMP,TYROBP,UGCG,UROD,UTRN,VAMP5,VASH1,VAT1,VCAM1,VEGFC,VIM,VSIR,VWF,WAS,WASF2,WBP1L,WDR81,WIPF1,WSB1,WWTR1,YPEL2,YPEL3,ZBTB16,ZBTB17,ZEB1,ZEB2,ZFYVE1,ZNF264,ZNF358,ZNF362,ZNF428,ZNF568,ZSWIM8,ZYX</t>
        </is>
      </c>
      <c r="M13" t="inlineStr">
        <is>
          <t>[(1, 0), (1, 5), (1, 10), (1, 11), (1, 15), (1, 18), (1, 19), (1, 24), (1, 31), (1, 37), (1, 69), (1, 73), (1, 75), (1, 76), (2, 0), (3, 0), (3, 5), (3, 10), (3, 11), (3, 15), (3, 18), (3, 19), (3, 23), (3, 24), (3, 31), (3, 37), (3, 69), (3, 73), (3, 75), (3, 76), (4, 0), (4, 5), (4, 10), (4, 15), (4, 19), (4, 31), (4, 37), (4, 69), (4, 75), (4, 76), (7, 0), (7, 5), (7, 10), (7, 15), (7, 18), (7, 19), (7, 31), (7, 37), (7, 69), (7, 75), (7, 76), (8, 0), (8, 5), (8, 10), (8, 11), (8, 15), (8, 19), (8, 31), (8, 37), (8, 69), (8, 75), (8, 76), (9, 0), (9, 5), (9, 10), (9, 15), (9, 31), (9, 37), (9, 69), (9, 75), (9, 76), (13, 0), (13, 5), (13, 10), (13, 11), (13, 15), (13, 18), (13, 19), (13, 23), (13, 24), (13, 31), (13, 37), (13, 69), (13, 73), (13, 75), (13, 76), (16, 0), (16, 5), (16, 10), (16, 15), (16, 19), (16, 31), (16, 37), (16, 69), (16, 75), (16, 76), (29, 0), (29, 5), (29, 10), (29, 15), (29, 19), (29, 31), (29, 37), (29, 69), (29, 75), (29, 76), (35, 0), (35, 5), (35, 15), (35, 31), (35, 37), (35, 75), (35, 76), (40, 0), (40, 5), (40, 10), (40, 15), (40, 19), (40, 31), (40, 37), (40, 69), (40, 75), (40, 76), (41, 0), (41, 15), (41, 31), (41, 37), (41, 75), (41, 76), (45, 0), (45, 5), (45, 10), (45, 15), (45, 19), (45, 31), (45, 37), (45, 69), (45, 75), (45, 76), (48, 0), (48, 5), (48, 10), (48, 15), (48, 18), (48, 19), (48, 31), (48, 37), (48, 69), (48, 73), (48, 75), (48, 76), (49, 0), (49, 5), (49, 10), (49, 15), (49, 19), (49, 31), (49, 37), (49, 69), (49, 75), (49, 76), (50, 0), (51, 0), (51, 15), (51, 31), (51, 37), (51, 75), (51, 76), (53, 0), (53, 37), (53, 76), (55, 0), (55, 15), (55, 31), (55, 37), (55, 75), (55, 76), (60, 0), (60, 76), (71, 0), (71, 15), (71, 37), (71, 75), (71, 76), (78, 0), (78, 5), (78, 10), (78, 15), (78, 19), (78, 31), (78, 37), (78, 69), (78, 75), (78, 76), (79, 0), (79, 15), (79, 31), (79, 37), (79, 75), (79, 76), (80, 0), (80, 5), (80, 10), (80, 15), (80, 19), (80, 31), (80, 37), (80, 69), (80, 75), (80, 76)]</t>
        </is>
      </c>
      <c r="N13" t="n">
        <v>1122</v>
      </c>
      <c r="O13" t="n">
        <v>0.75</v>
      </c>
      <c r="P13" t="n">
        <v>0.9</v>
      </c>
      <c r="Q13" t="n">
        <v>3</v>
      </c>
      <c r="R13" t="n">
        <v>10000</v>
      </c>
      <c r="S13" t="inlineStr">
        <is>
          <t>15/03/2024, 21:23:45</t>
        </is>
      </c>
      <c r="T13" s="3">
        <f>hyperlink("https://spiral.technion.ac.il/results/MTAwMDA5OQ==/12/GOResultsPROCESS","link")</f>
        <v/>
      </c>
      <c r="U13" t="inlineStr">
        <is>
          <t>['GO:0030334:regulation of cell migration (qval2.19E-19)', 'GO:2000145:regulation of cell motility (qval2.82E-19)', 'GO:0050793:regulation of developmental process (qval2.85E-19)', 'GO:0040012:regulation of locomotion (qval3.22E-18)', 'GO:0048583:regulation of response to stimulus (qval2.59E-18)', 'GO:0051270:regulation of cellular component movement (qval2.95E-18)', 'GO:0022603:regulation of anatomical structure morphogenesis (qval2.63E-18)', 'GO:0009653:anatomical structure morphogenesis (qval2.45E-17)', 'GO:0048646:anatomical structure formation involved in morphogenesis (qval4.68E-17)', 'GO:0032502:developmental process (qval1.39E-16)', 'GO:0001525:angiogenesis (qval2.39E-16)', 'GO:0051239:regulation of multicellular organismal process (qval1.55E-15)', 'GO:0007165:signal transduction (qval3.79E-15)', 'GO:0051241:negative regulation of multicellular organismal process (qval7.72E-14)', 'GO:0032879:regulation of localization (qval1.06E-13)', 'GO:0007155:cell adhesion (qval1.76E-13)', 'GO:0048523:negative regulation of cellular process (qval2.3E-13)', 'GO:0022610:biological adhesion (qval2.37E-13)', 'GO:0048519:negative regulation of biological process (qval4.55E-13)', 'GO:0045765:regulation of angiogenesis (qval9.71E-13)', 'GO:0048518:positive regulation of biological process (qval1.08E-12)', 'GO:0007166:cell surface receptor signaling pathway (qval1.39E-12)', 'GO:0042127:regulation of cell proliferation (qval1.62E-12)', 'GO:0050789:regulation of biological process (qval2.5E-12)', 'GO:0016477:cell migration (qval2.46E-12)', 'GO:0065007:biological regulation (qval2.83E-12)', 'GO:0048856:anatomical structure development (qval5.66E-12)', 'GO:0040011:locomotion (qval7.49E-12)', 'GO:1901342:regulation of vasculature development (qval1.05E-11)', 'GO:0048522:positive regulation of cellular process (qval1.37E-11)', 'GO:0030335:positive regulation of cell migration (qval4.21E-11)', 'GO:2000147:positive regulation of cell motility (qval5.47E-11)', 'GO:0051272:positive regulation of cellular component movement (qval5.42E-11)', 'GO:0023051:regulation of signaling (qval5.87E-11)', 'GO:0032956:regulation of actin cytoskeleton organization (qval6.06E-11)', 'GO:0010646:regulation of cell communication (qval6.37E-11)', 'GO:0050794:regulation of cellular process (qval7.74E-11)', 'GO:2000026:regulation of multicellular organismal development (qval9.12E-11)', 'GO:0048870:cell motility (qval9.3E-11)', 'GO:0040017:positive regulation of locomotion (qval1.3E-10)', 'GO:0030198:extracellular matrix organization (qval1.37E-10)', 'GO:0048869:cellular developmental process (qval2.29E-10)', 'GO:0002682:regulation of immune system process (qval2.59E-10)', 'GO:0043062:extracellular structure organization (qval2.9E-10)', 'GO:0032970:regulation of actin filament-based process (qval4.04E-10)', 'GO:0030029:actin filament-based process (qval5.91E-10)', 'GO:0032101:regulation of response to external stimulus (qval7.39E-10)', 'GO:0051128:regulation of cellular component organization (qval7.26E-10)', 'GO:0009966:regulation of signal transduction (qval7.36E-10)', 'GO:0030336:negative regulation of cell migration (qval7.38E-10)', 'GO:0051093:negative regulation of developmental process (qval7.88E-10)', 'GO:0002376:immune system process (qval9.73E-10)', 'GO:2000146:negative regulation of cell motility (qval9.56E-10)', 'GO:0006928:movement of cell or subcellular component (qval1.17E-9)', 'GO:0048584:positive regulation of response to stimulus (qval1.27E-9)', 'GO:0001936:regulation of endothelial cell proliferation (qval1.5E-9)', 'GO:0030155:regulation of cell adhesion (qval1.7E-9)', 'GO:0051271:negative regulation of cellular component movement (qval1.81E-9)', 'GO:0030036:actin cytoskeleton organization (qval2.08E-9)', 'GO:0042221:response to chemical (qval2.15E-9)', 'GO:0010033:response to organic substance (qval3.95E-9)', 'GO:0010632:regulation of epithelial cell migration (qval4.37E-9)', 'GO:0035556:intracellular signal transduction (qval5.88E-9)', 'GO:0040013:negative regulation of locomotion (qval7.21E-9)', 'GO:0065009:regulation of molecular function (qval8.43E-9)', 'GO:0070887:cellular response to chemical stimulus (qval2.08E-8)', 'GO:1901700:response to oxygen-containing compound (qval2.28E-8)', 'GO:0016043:cellular component organization (qval2.67E-8)', 'GO:0071310:cellular response to organic substance (qval3.85E-8)', 'GO:0008360:regulation of cell shape (qval5.24E-8)', 'GO:0110053:regulation of actin filament organization (qval5.67E-8)', 'GO:0071840:cellular component organization or biogenesis (qval5.62E-8)', 'GO:0048585:negative regulation of response to stimulus (qval6.13E-8)', 'GO:0010594:regulation of endothelial cell migration (qval7.34E-8)', 'GO:0050790:regulation of catalytic activity (qval7.93E-8)', 'GO:0032989:cellular component morphogenesis (qval9.58E-8)', 'GO:1902903:regulation of supramolecular fiber organization (qval1.77E-7)', 'GO:0051493:regulation of cytoskeleton organization (qval1.84E-7)', 'GO:0030154:cell differentiation (qval2.99E-7)', 'GO:0045766:positive regulation of angiogenesis (qval3.95E-7)', 'GO:0048589:developmental growth (qval7.87E-7)', 'GO:0051129:negative regulation of cellular component organization (qval8.27E-7)', 'GO:0065008:regulation of biological quality (qval9.53E-7)', 'GO:1901701:cellular response to oxygen-containing compound (qval1.1E-6)', 'GO:0032501:multicellular organismal process (qval1.11E-6)', 'GO:0040007:growth (qval1.18E-6)', 'GO:0031589:cell-substrate adhesion (qval1.36E-6)', 'GO:0044087:regulation of cellular component biogenesis (qval1.54E-6)', 'GO:0008284:positive regulation of cell proliferation (qval1.57E-6)', 'GO:0051094:positive regulation of developmental process (qval1.91E-6)', 'GO:0003013:circulatory system process (qval1.89E-6)', 'GO:0050678:regulation of epithelial cell proliferation (qval1.92E-6)', 'GO:0045595:regulation of cell differentiation (qval1.9E-6)', 'GO:0016525:negative regulation of angiogenesis (qval2E-6)', 'GO:0001775:cell activation (qval2.15E-6)', 'GO:0022604:regulation of cell morphogenesis (qval2.15E-6)', 'GO:2000181:negative regulation of blood vessel morphogenesis (qval2.7E-6)', 'GO:0010942:positive regulation of cell death (qval2.7E-6)', 'GO:0043068:positive regulation of programmed cell death (qval2.87E-6)', 'GO:1901343:negative regulation of vasculature development (qval3.03E-6)', 'GO:0010634:positive regulation of epithelial cell migration (qval3.35E-6)', 'GO:0032231:regulation of actin filament bundle assembly (qval3.42E-6)', 'GO:0060055:angiogenesis involved in wound healing (qval3.49E-6)', 'GO:0048513:animal organ development (qval3.53E-6)', 'GO:1904018:positive regulation of vasculature development (qval3.56E-6)', 'GO:0051240:positive regulation of multicellular organismal process (qval3.54E-6)', 'GO:0006897:endocytosis (qval4.26E-6)', 'GO:0043085:positive regulation of catalytic activity (qval4.3E-6)', 'GO:0043065:positive regulation of apoptotic process (qval4.83E-6)', 'GO:0051336:regulation of hydrolase activity (qval4.93E-6)', 'GO:0050896:response to stimulus (qval4.94E-6)', 'GO:1902533:positive regulation of intracellular signal transduction (qval5.13E-6)', 'GO:0009719:response to endogenous stimulus (qval5.63E-6)', 'GO:0010941:regulation of cell death (qval6.29E-6)', 'GO:0006952:defense response (qval6.33E-6)', 'GO:0000902:cell morphogenesis (qval6.28E-6)', 'GO:0008285:negative regulation of cell proliferation (qval6.66E-6)', 'GO:0045937:positive regulation of phosphate metabolic process (qval6.93E-6)', 'GO:0010562:positive regulation of phosphorus metabolic process (qval6.87E-6)', 'GO:0007167:enzyme linked receptor protein signaling pathway (qval7.02E-6)', 'GO:0044093:positive regulation of molecular function (qval7.92E-6)', 'GO:0007507:heart development (qval8.24E-6)', 'GO:0045321:leukocyte activation (qval8.69E-6)', 'GO:0051056:regulation of small GTPase mediated signal transduction (qval1.42E-5)', 'GO:0002684:positive regulation of immune system process (qval1.59E-5)', 'GO:0043535:regulation of blood vessel endothelial cell migration (qval1.58E-5)', 'GO:0001938:positive regulation of endothelial cell proliferation (qval1.56E-5)', 'GO:0007010:cytoskeleton organization (qval1.67E-5)', 'GO:0009725:response to hormone (qval1.77E-5)', 'GO:0002685:regulation of leukocyte migration (qval1.76E-5)', 'GO:0009888:tissue development (qval1.8E-5)', 'GO:0090066:regulation of anatomical structure size (qval1.79E-5)', 'GO:0042327:positive regulation of phosphorylation (qval1.88E-5)', 'GO:0001934:positive regulation of protein phosphorylation (qval2.2E-5)', 'GO:0010595:positive regulation of endothelial cell migration (qval2.42E-5)', 'GO:0001568:blood vessel development (qval2.79E-5)', 'GO:0110020:regulation of actomyosin structure organization (qval3.31E-5)', 'GO:0098657:import into cell (qval3.31E-5)', 'GO:0032535:regulation of cellular component size (qval3.46E-5)', 'GO:0016192:vesicle-mediated transport (qval3.55E-5)', 'GO:0080134:regulation of response to stress (qval3.71E-5)', 'GO:0034097:response to cytokine (qval3.85E-5)', 'GO:0048771:tissue remodeling (qval3.87E-5)', 'GO:1903670:regulation of sprouting angiogenesis (qval4.63E-5)', 'GO:0043542:endothelial cell migration (qval4.6E-5)', 'GO:0001570:vasculogenesis (qval4.57E-5)', 'GO:1902531:regulation of intracellular signal transduction (qval4.57E-5)', 'GO:0006954:inflammatory response (qval4.74E-5)', 'GO:0042981:regulation of apoptotic process (qval5.3E-5)', 'GO:0002683:negative regulation of immune system process (qval5.46E-5)', 'GO:0033993:response to lipid (qval5.53E-5)', 'GO:0023056:positive regulation of signaling (qval5.51E-5)', 'GO:0051492:regulation of stress fiber assembly (qval5.56E-5)', 'GO:0045785:positive regulation of cell adhesion (qval5.98E-5)', 'GO:0019932:second-messenger-mediated signaling (qval6.56E-5)', 'GO:0030278:regulation of ossification (qval7.28E-5)', 'GO:0003179:heart valve morphogenesis (qval7.63E-5)', 'GO:0010647:positive regulation of cell communication (qval7.63E-5)', 'GO:0071495:cellular response to endogenous stimulus (qval7.73E-5)', 'GO:0010604:positive regulation of macromolecule metabolic process (qval7.83E-5)', 'GO:0001932:regulation of protein phosphorylation (qval7.92E-5)', 'GO:0043067:regulation of programmed cell death (qval8.27E-5)', 'GO:0009967:positive regulation of signal transduction (qval8.24E-5)', 'GO:0034446:substrate adhesion-dependent cell spreading (qval8.64E-5)', 'GO:0007162:negative regulation of cell adhesion (qval8.78E-5)', 'GO:0048660:regulation of smooth muscle cell proliferation (qval1.02E-4)', 'GO:0097435:supramolecular fiber organization (qval1.03E-4)', 'GO:0050679:positive regulation of epithelial cell proliferation (qval1.07E-4)', 'GO:0043087:regulation of GTPase activity (qval1.09E-4)', 'GO:0061299:retina vasculature morphogenesis in camera-type eye (qval1.12E-4)', 'GO:0009887:animal organ morphogenesis (qval1.14E-4)', 'GO:0051247:positive regulation of protein metabolic process (qval1.14E-4)', 'GO:0050921:positive regulation of chemotaxis (qval1.15E-4)', 'GO:0000904:cell morphogenesis involved in differentiation (qval1.15E-4)', 'GO:0042325:regulation of phosphorylation (qval1.14E-4)', 'GO:0009893:positive regulation of metabolic process (qval1.27E-4)', 'GO:0003158:endothelium development (qval1.42E-4)', 'GO:1902904:negative regulation of supramolecular fiber organization (qval1.55E-4)', 'GO:0034341:response to interferon-gamma (qval1.66E-4)', 'GO:0043536:positive regulation of blood vessel endothelial cell migration (qval1.66E-4)', 'GO:0010631:epithelial cell migration (qval1.67E-4)', 'GO:1903672:positive regulation of sprouting angiogenesis (qval1.68E-4)', 'GO:0051494:negative regulation of cytoskeleton organization (qval1.68E-4)', 'GO:0031325:positive regulation of cellular metabolic process (qval1.91E-4)', 'GO:0031401:positive regulation of protein modification process (qval1.99E-4)', 'GO:0032103:positive regulation of response to external stimulus (qval2.15E-4)', 'GO:0032233:positive regulation of actin filament bundle assembly (qval2.44E-4)', 'GO:0032270:positive regulation of cellular protein metabolic process (qval2.45E-4)', 'GO:0046649:lymphocyte activation (qval2.57E-4)', 'GO:0008064:regulation of actin polymerization or depolymerization (qval2.65E-4)', 'GO:0051345:positive regulation of hydrolase activity (qval2.75E-4)', 'GO:0030832:regulation of actin filament length (qval2.88E-4)', 'GO:0051174:regulation of phosphorus metabolic process (qval3.07E-4)', 'GO:0019220:regulation of phosphate metabolic process (qval3.05E-4)', 'GO:0010648:negative regulation of cell communication (qval3.08E-4)', 'GO:0050776:regulation of immune response (qval3.12E-4)', 'GO:1903053:regulation of extracellular matrix organization (qval3.16E-4)', 'GO:0002064:epithelial cell development (qval3.22E-4)', 'GO:0042493:response to drug (qval3.29E-4)', 'GO:0023057:negative regulation of signaling (qval3.28E-4)', 'GO:0071417:cellular response to organonitrogen compound (qval3.45E-4)', 'GO:0006950:response to stress (qval3.75E-4)', 'GO:0043114:regulation of vascular permeability (qval3.83E-4)', 'GO:0014911:positive regulation of smooth muscle cell migration (qval3.81E-4)', 'GO:0022407:regulation of cell-cell adhesion (qval3.99E-4)', 'GO:0035239:tube morphogenesis (qval4.06E-4)', 'GO:1901699:cellular response to nitrogen compound (qval4.12E-4)', 'GO:0002252:immune effector process (qval4.13E-4)', 'GO:0090050:positive regulation of cell migration involved in sprouting angiogenesis (qval4.46E-4)', 'GO:1901652:response to peptide (qval4.46E-4)', 'GO:0050865:regulation of cell activation (qval4.7E-4)', 'GO:0010035:response to inorganic substance (qval4.73E-4)', 'GO:0045597:positive regulation of cell differentiation (qval4.87E-4)', 'GO:0050920:regulation of chemotaxis (qval5.12E-4)', 'GO:0014070:response to organic cyclic compound (qval5.17E-4)', 'GO:0043534:blood vessel endothelial cell migration (qval5.16E-4)', 'GO:0051173:positive regulation of nitrogen compound metabolic process (qval5.37E-4)', 'GO:0019221:cytokine-mediated signaling pathway (qval5.67E-4)', 'GO:0009987:cellular process (qval5.81E-4)', 'GO:0090049:regulation of cell migration involved in sprouting angiogenesis (qval5.8E-4)', 'GO:2000249:regulation of actin cytoskeleton reorganization (qval5.78E-4)', 'GO:0048661:positive regulation of smooth muscle cell proliferation (qval6.39E-4)', 'GO:0014910:regulation of smooth muscle cell migration (qval6.41E-4)', 'GO:0007015:actin filament organization (qval6.39E-4)', 'GO:0050900:leukocyte migration (qval6.58E-4)', 'GO:0035633:maintenance of permeability of blood-brain barrier (qval6.58E-4)', 'GO:0034405:response to fluid shear stress (qval6.55E-4)', 'GO:0090287:regulation of cellular response to growth factor stimulus (qval6.9E-4)', 'GO:0051414:response to cortisol (qval7.05E-4)', 'GO:0035023:regulation of Rho protein signal transduction (qval7.11E-4)', 'GO:0007264:small GTPase mediated signal transduction (qval7.14E-4)', 'GO:0048872:homeostasis of number of cells (qval7.79E-4)', 'GO:0009968:negative regulation of signal transduction (qval8.37E-4)', 'GO:0003180:aortic valve morphogenesis (qval8.37E-4)', 'GO:0071236:cellular response to antibiotic (qval8.51E-4)', 'GO:0002687:positive regulation of leukocyte migration (qval1.01E-3)', 'GO:0019935:cyclic-nucleotide-mediated signaling (qval1.03E-3)', 'GO:0008015:blood circulation (qval1.07E-3)', 'GO:0030098:lymphocyte differentiation (qval1.08E-3)', 'GO:0048468:cell development (qval1.08E-3)', 'GO:1901888:regulation of cell junction assembly (qval1.13E-3)', 'GO:0006909:phagocytosis (qval1.13E-3)', 'GO:0051246:regulation of protein metabolic process (qval1.15E-3)', 'GO:0050727:regulation of inflammatory response (qval1.17E-3)', 'GO:0098609:cell-cell adhesion (qval1.28E-3)', 'GO:0043547:positive regulation of GTPase activity (qval1.38E-3)', 'GO:0048858:cell projection morphogenesis (qval1.41E-3)', 'GO:0002521:leukocyte differentiation (qval1.49E-3)', 'GO:0051716:cellular response to stimulus (qval1.54E-3)', 'GO:0022408:negative regulation of cell-cell adhesion (qval1.61E-3)', 'GO:0043410:positive regulation of MAPK cascade (qval1.71E-3)', 'GO:0007169:transmembrane receptor protein tyrosine kinase signaling pathway (qval1.72E-3)', 'GO:0003014:renal system process (qval1.73E-3)', 'GO:0032102:negative regulation of response to external stimulus (qval1.75E-3)', 'GO:0030030:cell projection organization (qval1.75E-3)', 'GO:0043549:regulation of kinase activity (qval1.87E-3)', 'GO:0045446:endothelial cell differentiation (qval1.9E-3)', 'GO:0032870:cellular response to hormone stimulus (qval1.93E-3)', 'GO:0031399:regulation of protein modification process (qval1.93E-3)', 'GO:1901653:cellular response to peptide (qval1.92E-3)', 'GO:0034330:cell junction organization (qval2.05E-3)', 'GO:0001667:ameboidal-type cell migration (qval2.08E-3)', 'GO:0050878:regulation of body fluid levels (qval2.1E-3)', 'GO:0045216:cell-cell junction organization (qval2.12E-3)', 'GO:0030833:regulation of actin filament polymerization (qval2.24E-3)', 'GO:0048010:vascular endothelial growth factor receptor signaling pathway (qval2.28E-3)', 'GO:0001569:branching involved in blood vessel morphogenesis (qval2.42E-3)', 'GO:0030947:regulation of vascular endothelial growth factor receptor signaling pathway (qval2.41E-3)', 'GO:0033674:positive regulation of kinase activity (qval2.4E-3)', 'GO:0048514:blood vessel morphogenesis (qval2.63E-3)', 'GO:0060411:cardiac septum morphogenesis (qval2.72E-3)', 'GO:0006935:chemotaxis (qval2.85E-3)', 'GO:0120039:plasma membrane bounded cell projection morphogenesis (qval2.91E-3)', 'GO:0032271:regulation of protein polymerization (qval2.9E-3)', 'GO:2000351:regulation of endothelial cell apoptotic process (qval3.02E-3)', 'GO:0032940:secretion by cell (qval3.01E-3)', 'GO:0002009:morphogenesis of an epithelium (qval3.03E-3)', 'GO:0002042:cell migration involved in sprouting angiogenesis (qval3.1E-3)', 'GO:0045123:cellular extravasation (qval3.09E-3)', 'GO:0042330:taxis (qval3.1E-3)', 'GO:0097350:neutrophil clearance (qval3.09E-3)', 'GO:0033043:regulation of organelle organization (qval3.52E-3)', 'GO:0001937:negative regulation of endothelial cell proliferation (qval3.6E-3)', 'GO:0051495:positive regulation of cytoskeleton organization (qval3.6E-3)', 'GO:0007009:plasma membrane organization (qval3.63E-3)', 'GO:0007189:adenylate cyclase-activating G protein-coupled receptor signaling pathway (qval3.64E-3)', 'GO:0032268:regulation of cellular protein metabolic process (qval3.63E-3)', 'GO:0032990:cell part morphogenesis (qval3.68E-3)', 'GO:0045667:regulation of osteoblast differentiation (qval3.99E-3)', 'GO:0030097:hemopoiesis (qval4.03E-3)', 'GO:0031347:regulation of defense response (qval4.13E-3)', 'GO:1903391:regulation of adherens junction organization (qval4.17E-3)', 'GO:1903037:regulation of leukocyte cell-cell adhesion (qval4.36E-3)', 'GO:0050866:negative regulation of cell activation (qval4.45E-3)', 'GO:0046578:regulation of Ras protein signal transduction (qval4.44E-3)', 'GO:0007160:cell-matrix adhesion (qval4.48E-3)', 'GO:0032232:negative regulation of actin filament bundle assembly (qval4.67E-3)', 'GO:1901698:response to nitrogen compound (qval4.76E-3)', 'GO:0051051:negative regulation of transport (qval4.76E-3)', 'GO:0003008:system process (qval4.84E-3)', 'GO:1901655:cellular response to ketone (qval4.92E-3)', 'GO:0071345:cellular response to cytokine stimulus (qval4.94E-3)', 'GO:0008150:biological_process (qval5E-3)', 'GO:1901654:response to ketone (qval4.98E-3)', 'GO:0003151:outflow tract morphogenesis (qval4.97E-3)', 'GO:0009187:cyclic nucleotide metabolic process (qval4.95E-3)', 'GO:0010712:regulation of collagen metabolic process (qval4.94E-3)', 'GO:0072009:nephron epithelium development (qval5.24E-3)', 'GO:0052652:cyclic purine nucleotide metabolic process (qval5.22E-3)', 'GO:0009190:cyclic nucleotide biosynthetic process (qval5.2E-3)', 'GO:0002688:regulation of leukocyte chemotaxis (qval5.5E-3)', 'GO:0001885:endothelial cell development (qval5.6E-3)', 'GO:0046903:secretion (qval6.1E-3)', 'GO:0070663:regulation of leukocyte proliferation (qval6.08E-3)', 'GO:0007187:G protein-coupled receptor signaling pathway, coupled to cyclic nucleotide second messenger (qval6.06E-3)', 'GO:0010810:regulation of cell-substrate adhesion (qval6.04E-3)', 'GO:0051496:positive regulation of stress fiber assembly (qval6.09E-3)', 'GO:0034329:cell junction assembly (qval6.1E-3)', 'GO:0003018:vascular process in circulatory system (qval6.11E-3)', 'GO:0061042:vascular wound healing (qval6.44E-3)', 'GO:0060753:regulation of mast cell chemotaxis (qval6.42E-3)', 'GO:0050867:positive regulation of cell activation (qval6.7E-3)', 'GO:0001101:response to acid chemical (qval6.79E-3)', 'GO:0051489:regulation of filopodium assembly (qval6.79E-3)', 'GO:0043408:regulation of MAPK cascade (qval6.8E-3)', 'GO:0019933:cAMP-mediated signaling (qval6.82E-3)', 'GO:0009607:response to biotic stimulus (qval6.89E-3)', 'GO:2000106:regulation of leukocyte apoptotic process (qval6.97E-3)', 'GO:0045055:regulated exocytosis (qval6.98E-3)', 'GO:0007188:adenylate cyclase-modulating G protein-coupled receptor signaling pathway (qval7.01E-3)', 'GO:0051338:regulation of transferase activity (qval7.04E-3)', 'GO:1902905:positive regulation of supramolecular fiber organization (qval7.27E-3)', 'GO:0010243:response to organonitrogen compound (qval7.51E-3)', 'GO:0002694:regulation of leukocyte activation (qval7.68E-3)', 'GO:0002576:platelet degranulation (qval8.15E-3)', 'GO:0001952:regulation of cell-matrix adhesion (qval8.12E-3)', 'GO:0035690:cellular response to drug (qval8.19E-3)', 'GO:0003184:pulmonary valve morphogenesis (qval8.22E-3)', 'GO:0060429:epithelium development (qval8.47E-3)', 'GO:0007265:Ras protein signal transduction (qval8.47E-3)', 'GO:0045859:regulation of protein kinase activity (qval8.58E-3)', 'GO:0043123:positive regulation of I-kappaB kinase/NF-kappaB signaling (qval8.74E-3)', 'GO:0007411:axon guidance (qval8.86E-3)', 'GO:0010633:negative regulation of epithelial cell migration (qval8.97E-3)', 'GO:0032880:regulation of protein localization (qval9.21E-3)', 'GO:0097485:neuron projection guidance (qval9.31E-3)', 'GO:0045601:regulation of endothelial cell differentiation (qval9.56E-3)', 'GO:0044089:positive regulation of cellular component biogenesis (qval9.71E-3)', 'GO:0046677:response to antibiotic (qval9.85E-3)', 'GO:0045860:positive regulation of protein kinase activity (qval1E-2)', 'GO:0048729:tissue morphogenesis (qval1.01E-2)', 'GO:0042592:homeostatic process (qval1.02E-2)', 'GO:0032060:bleb assembly (qval1.02E-2)', 'GO:0060548:negative regulation of cell death (qval1.04E-2)', 'GO:2000107:negative regulation of leukocyte apoptotic process (qval1.04E-2)', 'GO:0030100:regulation of endocytosis (qval1.08E-2)', 'GO:0006915:apoptotic process (qval1.08E-2)', 'GO:0022612:gland morphogenesis (qval1.09E-2)', 'GO:0008154:actin polymerization or depolymerization (qval1.13E-2)', 'GO:0071346:cellular response to interferon-gamma (qval1.13E-2)', 'GO:0051347:positive regulation of transferase activity (qval1.16E-2)', 'GO:0071363:cellular response to growth factor stimulus (qval1.18E-2)', 'GO:0048754:branching morphogenesis of an epithelial tube (qval1.2E-2)', 'GO:0051130:positive regulation of cellular component organization (qval1.22E-2)', 'GO:0006955:immune response (qval1.25E-2)', 'GO:0048812:neuron projection morphogenesis (qval1.3E-2)', 'GO:0030866:cortical actin cytoskeleton organization (qval1.33E-2)', 'GO:0030279:negative regulation of ossification (qval1.37E-2)', 'GO:0071396:cellular response to lipid (qval1.45E-2)', 'GO:0042692:muscle cell differentiation (qval1.54E-2)', 'GO:0045596:negative regulation of cell differentiation (qval1.56E-2)', 'GO:0061028:establishment of endothelial barrier (qval1.56E-2)', 'GO:0051497:negative regulation of stress fiber assembly (qval1.56E-2)', 'GO:0071711:basement membrane organization (qval1.55E-2)', 'GO:0032835:glomerulus development (qval1.55E-2)', 'GO:1903034:regulation of response to wounding (qval1.55E-2)', 'GO:0043491:protein kinase B signaling (qval1.56E-2)', 'GO:0007528:neuromuscular junction development (qval1.55E-2)', 'GO:0060284:regulation of cell development (qval1.58E-2)', 'GO:2000401:regulation of lymphocyte migration (qval1.59E-2)', 'GO:1903035:negative regulation of response to wounding (qval1.64E-2)', 'GO:0007043:cell-cell junction assembly (qval1.63E-2)', 'GO:0002274:myeloid leukocyte activation (qval1.75E-2)', 'GO:0002696:positive regulation of leukocyte activation (qval1.76E-2)', 'GO:0061041:regulation of wound healing (qval1.78E-2)', 'GO:0007223:Wnt signaling pathway, calcium modulating pathway (qval1.81E-2)', 'GO:0044057:regulation of system process (qval1.82E-2)', 'GO:1905562:regulation of vascular endothelial cell proliferation (qval1.85E-2)', 'GO:0006887:exocytosis (qval1.85E-2)', 'GO:0051491:positive regulation of filopodium assembly (qval1.85E-2)', 'GO:0061138:morphogenesis of a branching epithelium (qval1.92E-2)', 'GO:0010596:negative regulation of endothelial cell migration (qval2.02E-2)', 'GO:1901214:regulation of neuron death (qval2.03E-2)', 'GO:0043393:regulation of protein binding (qval2.03E-2)', 'GO:0010639:negative regulation of organelle organization (qval2.03E-2)', 'GO:0035696:monocyte extravasation (qval2.07E-2)', 'GO:0045944:positive regulation of transcription by RNA polymerase II (qval2.08E-2)', 'GO:0046596:regulation of viral entry into host cell (qval2.08E-2)', 'GO:0002690:positive regulation of leukocyte chemotaxis (qval2.11E-2)', 'GO:0048534:hematopoietic or lymphoid organ development (qval2.17E-2)', 'GO:0045806:negative regulation of endocytosis (qval2.2E-2)', 'GO:1903054:negative regulation of extracellular matrix organization (qval2.2E-2)', 'GO:0072015:glomerular visceral epithelial cell development (qval2.2E-2)', 'GO:0033173:calcineurin-NFAT signaling cascade (qval2.19E-2)', 'GO:0035924:cellular response to vascular endothelial growth factor stimulus (qval2.2E-2)', 'GO:0001818:negative regulation of cytokine production (qval2.23E-2)', 'GO:1903039:positive regulation of leukocyte cell-cell adhesion (qval2.27E-2)', 'GO:0070848:response to growth factor (qval2.27E-2)', 'GO:0051049:regulation of transport (qval2.32E-2)', 'GO:0010605:negative regulation of macromolecule metabolic process (qval2.33E-2)', 'GO:1904035:regulation of epithelial cell apoptotic process (qval2.41E-2)', 'GO:0070665:positive regulation of leukocyte proliferation (qval2.47E-2)', 'GO:0002695:negative regulation of leukocyte activation (qval2.57E-2)', 'GO:2000352:negative regulation of endothelial cell apoptotic process (qval2.62E-2)', 'GO:0090092:regulation of transmembrane receptor protein serine/threonine kinase signaling pathway (qval2.63E-2)', 'GO:0048568:embryonic organ development (qval2.67E-2)', 'GO:0007423:sensory organ development (qval2.67E-2)', 'GO:0043207:response to external biotic stimulus (qval2.66E-2)', 'GO:0031345:negative regulation of cell projection organization (qval2.7E-2)', 'GO:0051050:positive regulation of transport (qval2.74E-2)', 'GO:0001763:morphogenesis of a branching structure (qval2.8E-2)', 'GO:0120035:regulation of plasma membrane bounded cell projection organization (qval2.83E-2)', 'GO:0035024:negative regulation of Rho protein signal transduction (qval2.89E-2)', 'GO:0035584:calcium-mediated signaling using intracellular calcium source (qval2.88E-2)', 'GO:0008630:intrinsic apoptotic signaling pathway in response to DNA damage (qval2.95E-2)', 'GO:0022409:positive regulation of cell-cell adhesion (qval2.95E-2)', 'GO:0060326:cell chemotaxis (qval2.95E-2)', 'GO:0072310:glomerular epithelial cell development (qval3.01E-2)', 'GO:2001204:regulation of osteoclast development (qval3E-2)', 'GO:0035295:tube development (qval3E-2)', 'GO:0090288:negative regulation of cellular response to growth factor stimulus (qval3E-2)', 'GO:0090101:negative regulation of transmembrane receptor protein serine/threonine kinase signaling pathway (qval3.01E-2)', 'GO:0071407:cellular response to organic cyclic compound (qval3.06E-2)', 'GO:0002686:negative regulation of leukocyte migration (qval3.08E-2)', 'GO:0048592:eye morphogenesis (qval3.07E-2)', 'GO:0070482:response to oxygen levels (qval3.11E-2)', 'GO:0044092:negative regulation of molecular function (qval3.11E-2)', 'GO:0051017:actin filament bundle assembly (qval3.1E-2)', 'GO:0061572:actin filament bundle organization (qval3.1E-2)', 'GO:0032944:regulation of mononuclear cell proliferation (qval3.1E-2)', 'GO:0071241:cellular response to inorganic substance (qval3.09E-2)', 'GO:0043009:chordate embryonic development (qval3.11E-2)', 'GO:0046579:positive regulation of Ras protein signal transduction (qval3.17E-2)', 'GO:0043069:negative regulation of programmed cell death (qval3.17E-2)', 'GO:0009605:response to external stimulus (qval3.19E-2)', 'GO:2000377:regulation of reactive oxygen species metabolic process (qval3.28E-2)', 'GO:0045639:positive regulation of myeloid cell differentiation (qval3.3E-2)', 'GO:0051960:regulation of nervous system development (qval3.35E-2)', 'GO:1903708:positive regulation of hemopoiesis (qval3.36E-2)', 'GO:0043066:negative regulation of apoptotic process (qval3.36E-2)', 'GO:0031344:regulation of cell projection organization (qval3.37E-2)']</t>
        </is>
      </c>
      <c r="V13" s="3">
        <f>hyperlink("https://spiral.technion.ac.il/results/MTAwMDA5OQ==/12/GOResultsFUNCTION","link")</f>
        <v/>
      </c>
      <c r="W13" t="inlineStr">
        <is>
          <t>['GO:0005201:extracellular matrix structural constituent (qval2.09E-11)', 'GO:0019838:growth factor binding (qval6.62E-8)', 'GO:0019955:cytokine binding (qval2.11E-6)', 'GO:0030023:extracellular matrix constituent conferring elasticity (qval4.76E-6)', 'GO:0005515:protein binding (qval4.56E-6)', 'GO:0019899:enzyme binding (qval4.13E-6)', 'GO:0005178:integrin binding (qval9.79E-6)', 'GO:0097493:structural molecule activity conferring elasticity (qval2.04E-5)', 'GO:0003779:actin binding (qval2.29E-5)', 'GO:0044877:protein-containing complex binding (qval3.98E-5)', 'GO:0005198:structural molecule activity (qval6.9E-5)', 'GO:0051020:GTPase binding (qval9.5E-5)', 'GO:0017124:SH3 domain binding (qval1.09E-4)', 'GO:0005085:guanyl-nucleotide exchange factor activity (qval1.28E-4)', 'GO:0005102:signaling receptor binding (qval1.25E-4)', 'GO:0005509:calcium ion binding (qval2.13E-4)', 'GO:0050839:cell adhesion molecule binding (qval2.12E-4)', 'GO:0005539:glycosaminoglycan binding (qval6.56E-4)', 'GO:0016849:phosphorus-oxygen lyase activity (qval1.49E-3)', 'GO:0008092:cytoskeletal protein binding (qval2.59E-3)', 'GO:0098772:molecular function regulator (qval2.66E-3)', 'GO:0050431:transforming growth factor beta binding (qval5.01E-3)', 'GO:0005488:binding (qval8.76E-3)', 'GO:0030234:enzyme regulator activity (qval9.02E-3)', 'GO:0046983:protein dimerization activity (qval9.11E-3)', 'GO:0042802:identical protein binding (qval8.81E-3)', 'GO:0019199:transmembrane receptor protein kinase activity (qval9.08E-3)', 'GO:0030695:GTPase regulator activity (qval9.08E-3)', 'GO:0009975:cyclase activity (qval9.01E-3)', 'GO:0042803:protein homodimerization activity (qval9.02E-3)', 'GO:0008134:transcription factor binding (qval9.07E-3)', 'GO:0008201:heparin binding (qval1.25E-2)', 'GO:0060589:nucleoside-triphosphatase regulator activity (qval1.24E-2)', 'GO:0004714:transmembrane receptor protein tyrosine kinase activity (qval1.4E-2)', 'GO:0019904:protein domain specific binding (qval1.43E-2)', 'GO:0005518:collagen binding (qval2.28E-2)', 'GO:0005096:GTPase activator activity (qval2.49E-2)', 'GO:0004713:protein tyrosine kinase activity (qval2.49E-2)', 'GO:0051015:actin filament binding (qval2.69E-2)', 'GO:0015026:coreceptor activity (qval3.29E-2)', 'GO:0004672:protein kinase activity (qval4.24E-2)', 'GO:0008238:exopeptidase activity (qval4.19E-2)', 'GO:0035035:histone acetyltransferase binding (qval5.1E-2)', 'GO:0001968:fibronectin binding (qval4.98E-2)', 'GO:0004185:serine-type carboxypeptidase activity (qval5.53E-2)', 'GO:0038085:vascular endothelial growth factor binding (qval5.41E-2)', 'GO:0033192:calmodulin-dependent protein phosphatase activity (qval5.29E-2)', 'GO:0005520:insulin-like growth factor binding (qval5.62E-2)', 'GO:0019900:kinase binding (qval6.23E-2)', 'GO:0030020:extracellular matrix structural constituent conferring tensile strength (qval8.11E-2)', 'GO:1901681:sulfur compound binding (qval8.91E-2)']</t>
        </is>
      </c>
      <c r="X13" s="3">
        <f>hyperlink("https://spiral.technion.ac.il/results/MTAwMDA5OQ==/12/GOResultsCOMPONENT","link")</f>
        <v/>
      </c>
      <c r="Y13" t="inlineStr">
        <is>
          <t>['GO:0062023:collagen-containing extracellular matrix (qval4.04E-15)', 'GO:0044421:extracellular region part (qval2.34E-14)', 'GO:0031012:extracellular matrix (qval3.14E-13)', 'GO:1903561:extracellular vesicle (qval4.8E-11)', 'GO:0043230:extracellular organelle (qval4E-11)', 'GO:0070062:extracellular exosome (qval3.42E-11)', 'GO:0044459:plasma membrane part (qval3.97E-11)', 'GO:0031982:vesicle (qval6.71E-11)', 'GO:0030054:cell junction (qval8.02E-11)', 'GO:0005925:focal adhesion (qval6.01E-10)', 'GO:0005924:cell-substrate adherens junction (qval6.63E-10)', 'GO:0030055:cell-substrate junction (qval9.8E-10)', 'GO:0005912:adherens junction (qval2.75E-9)', 'GO:0070161:anchoring junction (qval8.61E-9)', 'GO:0005615:extracellular space (qval1.11E-8)', 'GO:0005856:cytoskeleton (qval1.62E-8)', 'GO:0005886:plasma membrane (qval2.74E-8)', 'GO:0044437:vacuolar part (qval1.94E-6)', 'GO:0031226:intrinsic component of plasma membrane (qval3.97E-6)', 'GO:0044444:cytoplasmic part (qval4.4E-6)', 'GO:0009986:cell surface (qval9.74E-6)', 'GO:0015629:actin cytoskeleton (qval1.24E-5)', 'GO:0005788:endoplasmic reticulum lumen (qval1.33E-5)', 'GO:0031410:cytoplasmic vesicle (qval1.39E-5)', 'GO:0097708:intracellular vesicle (qval1.62E-5)', 'GO:0016020:membrane (qval2.28E-5)', 'GO:0005887:integral component of plasma membrane (qval2.38E-5)', 'GO:0044420:extracellular matrix component (qval6.44E-5)', 'GO:0005774:vacuolar membrane (qval7.83E-5)', 'GO:0005576:extracellular region (qval7.75E-5)', 'GO:0098857:membrane microdomain (qval1.43E-4)', 'GO:0045121:membrane raft (qval1.39E-4)', 'GO:0043202:lysosomal lumen (qval1.69E-4)', 'GO:0098589:membrane region (qval2.7E-4)', 'GO:0098805:whole membrane (qval2.69E-4)', 'GO:0005911:cell-cell junction (qval3.51E-4)', 'GO:0098852:lytic vacuole membrane (qval3.53E-4)', 'GO:0005765:lysosomal membrane (qval3.44E-4)', 'GO:0030027:lamellipodium (qval6.39E-4)', 'GO:0044433:cytoplasmic vesicle part (qval6.67E-4)', 'GO:0001726:ruffle (qval6.61E-4)', 'GO:0005604:basement membrane (qval6.53E-4)', 'GO:0030659:cytoplasmic vesicle membrane (qval6.63E-4)', 'GO:0012506:vesicle membrane (qval6.75E-4)', 'GO:0005581:collagen trimer (qval6.98E-4)', 'GO:0098590:plasma membrane region (qval7.7E-4)', 'GO:0005575:cellular_component (qval1.14E-3)', 'GO:0098794:postsynapse (qval1.64E-3)', 'GO:0098588:bounding membrane of organelle (qval2.05E-3)', 'GO:0120025:plasma membrane bounded cell projection (qval2.15E-3)', 'GO:0005775:vacuolar lumen (qval2.42E-3)', 'GO:0005901:caveola (qval2.61E-3)', 'GO:0042383:sarcolemma (qval2.56E-3)', 'GO:0042995:cell projection (qval2.7E-3)', 'GO:0044425:membrane part (qval3.55E-3)', 'GO:0044853:plasma membrane raft (qval4.59E-3)', 'GO:0005768:endosome (qval5.2E-3)', 'GO:1905360:GTPase complex (qval5.93E-3)', 'GO:0005834:heterotrimeric G-protein complex (qval5.83E-3)', 'GO:0005773:vacuole (qval5.98E-3)', 'GO:0043235:receptor complex (qval6.46E-3)', 'GO:0005764:lysosome (qval9.64E-3)', 'GO:0000323:lytic vacuole (qval9.48E-3)', 'GO:0009897:external side of plasma membrane (qval1.03E-2)', 'GO:0044424:intracellular part (qval1.04E-2)', 'GO:0031092:platelet alpha granule membrane (qval1.03E-2)', 'GO:0045180:basal cortex (qval1.56E-2)', 'GO:0005955:calcineurin complex (qval1.53E-2)', 'GO:0031090:organelle membrane (qval1.93E-2)', 'GO:0098552:side of membrane (qval1.91E-2)', 'GO:0044464:cell part (qval2.05E-2)', 'GO:0030139:endocytic vesicle (qval2.14E-2)', 'GO:0042641:actomyosin (qval2.19E-2)', 'GO:0031974:membrane-enclosed lumen (qval2.56E-2)', 'GO:0070013:intracellular organelle lumen (qval2.53E-2)', 'GO:0043233:organelle lumen (qval2.5E-2)']</t>
        </is>
      </c>
    </row>
    <row r="14">
      <c r="A14" s="1" t="n">
        <v>13</v>
      </c>
      <c r="B14" t="n">
        <v>18038</v>
      </c>
      <c r="C14" t="n">
        <v>4143</v>
      </c>
      <c r="D14" t="n">
        <v>83</v>
      </c>
      <c r="E14" t="n">
        <v>6806</v>
      </c>
      <c r="F14" t="n">
        <v>124</v>
      </c>
      <c r="G14" t="n">
        <v>2001</v>
      </c>
      <c r="H14" t="n">
        <v>39</v>
      </c>
      <c r="I14" t="n">
        <v>210</v>
      </c>
      <c r="J14" s="2" t="n">
        <v>-326</v>
      </c>
      <c r="K14" t="n">
        <v>0.371</v>
      </c>
      <c r="L14" t="inlineStr">
        <is>
          <t>AIF1,ALOX5,ANXA1,ANXA5,ARHGAP15,ARHGAP25,ARHGAP31,ARHGDIB,ARRB2,ATP6V0B,ATP6V1B2,BCL6,BEX4,C1orf162,CCL5,CD109,CD37,CD4,CD74,CD93,CHST11,CLEC2B,CLEC7A,COTL1,CSF1,CSF2RA,CTSL,CXCR4,DOCK10,DOCK2,DPYD,DUSP1,DYSF,ELMO1,EMP3,EPB41L3,EVI2A,FAS,FLCN,FLI1,FMNL1,FSCN1,FYB1,GABARAP,GDI1,GIMAP4,GIMAP7,GLIPR2,GMFG,GNS,GRASP,HCLS1,HCST,HIP1,HIPK2,IFI30,IKZF1,IL18BP,IL7R,ITGA4,ITGB2,JAML,LAPTM5,LIMD2,LPCAT1,LPXN,LSP1,LST1,LTB,LYST,LYZ,MARCKS,MCTP1,MOB3A,MS4A7,MSN,NCKAP1L,NFATC1,NLRP1,NOTCH2,NR3C1,PARVG,PFN1,PLEKHO2,PMP22,PPP1R18,QKI,RAPGEF1,RASSF2,RASSF4,RCSD1,RIN3,SELPLG,SFMBT2,SH3BGRL3,SH3BP5,SLA,SOAT1,SP100,SP140,SPI1,ST3GAL5,ST8SIA4,SUSD6,THEMIS2,TIGIT,TIMP1,TMEM140,TMEM273,TPP1,TRAC,TRAF3IP3,TRIM22,TYMP,TYROBP,VIM,VSIR,WAS,WIPF1,WSB1,YPEL3,ZC3H12D,ZEB2,ZSWIM8</t>
        </is>
      </c>
      <c r="M14" t="inlineStr">
        <is>
          <t>[(1, 0), (1, 5), (1, 10), (1, 14), (1, 18), (1, 19), (1, 27), (1, 31), (1, 37), (1, 73), (1, 76), (3, 0), (3, 5), (3, 10), (3, 14), (3, 18), (3, 19), (3, 24), (3, 27), (3, 31), (3, 37), (3, 68), (3, 73), (3, 76), (4, 0), (4, 5), (4, 10), (4, 14), (4, 18), (4, 19), (4, 27), (4, 31), (4, 37), (4, 73), (4, 76), (7, 0), (7, 5), (7, 10), (7, 14), (7, 18), (7, 19), (7, 27), (7, 31), (7, 37), (7, 68), (7, 73), (7, 76), (8, 0), (8, 5), (8, 10), (8, 14), (8, 18), (8, 19), (8, 24), (8, 27), (8, 31), (8, 37), (8, 73), (8, 76), (9, 0), (9, 5), (9, 10), (9, 14), (9, 18), (9, 19), (9, 27), (9, 37), (9, 73), (9, 76), (13, 0), (13, 5), (13, 10), (13, 14), (13, 18), (13, 19), (13, 24), (13, 27), (13, 31), (13, 37), (13, 68), (13, 73), (13, 76), (16, 0), (16, 5), (16, 10), (16, 14), (16, 18), (16, 19), (16, 27), (16, 31), (16, 37), (16, 73), (16, 76), (25, 37), (29, 0), (29, 5), (29, 10), (29, 14), (29, 18), (29, 19), (29, 27), (29, 31), (29, 37), (29, 73), (29, 76), (35, 0), (35, 5), (35, 10), (35, 19), (35, 27), (35, 37), (40, 0), (40, 5), (40, 10), (40, 14), (40, 18), (40, 19), (40, 27), (40, 31), (40, 37), (40, 68), (40, 73), (40, 76), (41, 5), (41, 19), (41, 37), (45, 0), (45, 5), (45, 10), (45, 14), (45, 18), (45, 19), (45, 27), (45, 31), (45, 37), (45, 73), (45, 76), (48, 0), (48, 5), (48, 10), (48, 14), (48, 18), (48, 19), (48, 27), (48, 37), (48, 73), (48, 76), (49, 0), (49, 5), (49, 10), (49, 14), (49, 18), (49, 19), (49, 27), (49, 31), (49, 37), (49, 73), (49, 76), (50, 37), (51, 0), (51, 5), (51, 10), (51, 14), (51, 19), (51, 27), (51, 37), (53, 37), (55, 0), (55, 5), (55, 10), (55, 14), (55, 19), (55, 27), (55, 37), (55, 73), (55, 76), (60, 5), (60, 19), (60, 37), (63, 37), (71, 19), (71, 37), (78, 0), (78, 5), (78, 10), (78, 14), (78, 18), (78, 19), (78, 27), (78, 37), (78, 73), (78, 76), (79, 5), (79, 10), (79, 14), (79, 19), (79, 27), (79, 37), (79, 76), (80, 0), (80, 5), (80, 10), (80, 14), (80, 18), (80, 19), (80, 27), (80, 31), (80, 37), (80, 73), (80, 76)]</t>
        </is>
      </c>
      <c r="N14" t="n">
        <v>259</v>
      </c>
      <c r="O14" t="n">
        <v>0.75</v>
      </c>
      <c r="P14" t="n">
        <v>0.95</v>
      </c>
      <c r="Q14" t="n">
        <v>3</v>
      </c>
      <c r="R14" t="n">
        <v>10000</v>
      </c>
      <c r="S14" t="inlineStr">
        <is>
          <t>15/03/2024, 21:23:58</t>
        </is>
      </c>
      <c r="T14" s="3">
        <f>hyperlink("https://spiral.technion.ac.il/results/MTAwMDA5OQ==/13/GOResultsPROCESS","link")</f>
        <v/>
      </c>
      <c r="U14" t="inlineStr">
        <is>
          <t>['GO:0001775:cell activation (qval2.24E-10)', 'GO:0045321:leukocyte activation (qval1.69E-10)', 'GO:0002376:immune system process (qval1.08E-9)', 'GO:0007165:signal transduction (qval5.88E-9)', 'GO:0002682:regulation of immune system process (qval1.12E-8)', 'GO:0019221:cytokine-mediated signaling pathway (qval1.89E-7)', 'GO:0007166:cell surface receptor signaling pathway (qval1.86E-7)', 'GO:0046649:lymphocyte activation (qval2.53E-6)', 'GO:0050776:regulation of immune response (qval1.86E-5)', 'GO:0048583:regulation of response to stimulus (qval1.76E-5)', 'GO:0051270:regulation of cellular component movement (qval7.11E-5)', 'GO:0002274:myeloid leukocyte activation (qval1.02E-4)', 'GO:0002252:immune effector process (qval9.53E-5)', 'GO:0030029:actin filament-based process (qval1.03E-4)', 'GO:1902107:positive regulation of leukocyte differentiation (qval1.09E-4)', 'GO:1903037:regulation of leukocyte cell-cell adhesion (qval1.92E-4)', 'GO:0040012:regulation of locomotion (qval1.82E-4)', 'GO:2000145:regulation of cell motility (qval1.97E-4)', 'GO:0030155:regulation of cell adhesion (qval2.29E-4)', 'GO:0002684:positive regulation of immune system process (qval2.51E-4)', 'GO:0030334:regulation of cell migration (qval2.46E-4)', 'GO:1903039:positive regulation of leukocyte cell-cell adhesion (qval2.58E-4)', 'GO:0050793:regulation of developmental process (qval2.49E-4)', 'GO:0006955:immune response (qval3.67E-4)', 'GO:1903708:positive regulation of hemopoiesis (qval6.04E-4)', 'GO:0002366:leukocyte activation involved in immune response (qval5.82E-4)', 'GO:0002263:cell activation involved in immune response (qval6.01E-4)', 'GO:0050900:leukocyte migration (qval6.95E-4)', 'GO:0002685:regulation of leukocyte migration (qval7.6E-4)', 'GO:0032944:regulation of mononuclear cell proliferation (qval1.01E-3)', 'GO:0022409:positive regulation of cell-cell adhesion (qval9.99E-4)', 'GO:0006952:defense response (qval9.72E-4)', 'GO:0065009:regulation of molecular function (qval9.5E-4)', 'GO:0050790:regulation of catalytic activity (qval1.1E-3)', 'GO:0002763:positive regulation of myeloid leukocyte differentiation (qval1.13E-3)', 'GO:0032946:positive regulation of mononuclear cell proliferation (qval1.2E-3)', 'GO:0051345:positive regulation of hydrolase activity (qval1.26E-3)', 'GO:0034097:response to cytokine (qval1.23E-3)', 'GO:1902105:regulation of leukocyte differentiation (qval1.2E-3)', 'GO:0043087:regulation of GTPase activity (qval1.21E-3)', 'GO:0030595:leukocyte chemotaxis (qval1.5E-3)', 'GO:0070663:regulation of leukocyte proliferation (qval1.48E-3)', 'GO:0002521:leukocyte differentiation (qval1.61E-3)', 'GO:0045639:positive regulation of myeloid cell differentiation (qval1.71E-3)', 'GO:0045785:positive regulation of cell adhesion (qval1.72E-3)', 'GO:0010941:regulation of cell death (qval1.72E-3)', 'GO:0070665:positive regulation of leukocyte proliferation (qval1.74E-3)', 'GO:0022407:regulation of cell-cell adhesion (qval1.8E-3)', 'GO:0060326:cell chemotaxis (qval2.27E-3)', 'GO:0065008:regulation of biological quality (qval2.24E-3)', 'GO:0051249:regulation of lymphocyte activation (qval2.46E-3)', 'GO:0032879:regulation of localization (qval2.53E-3)', 'GO:2000026:regulation of multicellular organismal development (qval2.49E-3)', 'GO:0042110:T cell activation (qval2.45E-3)', 'GO:0030098:lymphocyte differentiation (qval2.73E-3)', 'GO:0051336:regulation of hydrolase activity (qval2.71E-3)', 'GO:0048584:positive regulation of response to stimulus (qval2.9E-3)', 'GO:0002694:regulation of leukocyte activation (qval2.86E-3)', 'GO:0050794:regulation of cellular process (qval2.83E-3)', 'GO:0007264:small GTPase mediated signal transduction (qval2.87E-3)', 'GO:0006935:chemotaxis (qval2.93E-3)', 'GO:0010942:positive regulation of cell death (qval2.98E-3)', 'GO:0044800:multi-organism membrane fusion (qval2.97E-3)', 'GO:0039663:membrane fusion involved in viral entry into host cell (qval2.92E-3)', 'GO:0019064:fusion of virus membrane with host plasma membrane (qval2.88E-3)', 'GO:0043067:regulation of programmed cell death (qval2.87E-3)', 'GO:0042330:taxis (qval2.83E-3)', 'GO:0043085:positive regulation of catalytic activity (qval3.11E-3)', 'GO:0050670:regulation of lymphocyte proliferation (qval3.14E-3)', 'GO:0002696:positive regulation of leukocyte activation (qval3.15E-3)', 'GO:0002761:regulation of myeloid leukocyte differentiation (qval3.19E-3)', 'GO:2000146:negative regulation of cell motility (qval3.16E-3)', 'GO:2000107:negative regulation of leukocyte apoptotic process (qval3.14E-3)', 'GO:0043547:positive regulation of GTPase activity (qval3.18E-3)', 'GO:0051128:regulation of cellular component organization (qval3.31E-3)', 'GO:0030036:actin cytoskeleton organization (qval3.27E-3)', 'GO:0002688:regulation of leukocyte chemotaxis (qval3.3E-3)', 'GO:0043065:positive regulation of apoptotic process (qval3.29E-3)', 'GO:2000106:regulation of leukocyte apoptotic process (qval3.33E-3)', 'GO:0043068:positive regulation of programmed cell death (qval3.62E-3)', 'GO:1903706:regulation of hemopoiesis (qval3.58E-3)', 'GO:0050867:positive regulation of cell activation (qval3.82E-3)', 'GO:0050920:regulation of chemotaxis (qval3.84E-3)', 'GO:0016477:cell migration (qval3.81E-3)', 'GO:0030099:myeloid cell differentiation (qval3.86E-3)', 'GO:0050778:positive regulation of immune response (qval4.15E-3)', 'GO:0050865:regulation of cell activation (qval4.11E-3)', 'GO:0044093:positive regulation of molecular function (qval4.16E-3)', 'GO:0051251:positive regulation of lymphocyte activation (qval4.18E-3)', 'GO:0043408:regulation of MAPK cascade (qval4.5E-3)', 'GO:0050671:positive regulation of lymphocyte proliferation (qval4.6E-3)', 'GO:0042116:macrophage activation (qval4.69E-3)', 'GO:0040011:locomotion (qval4.7E-3)', 'GO:0044803:multi-organism membrane organization (qval4.72E-3)', 'GO:0042981:regulation of apoptotic process (qval4.91E-3)', 'GO:0042119:neutrophil activation (qval5.09E-3)', 'GO:1902533:positive regulation of intracellular signal transduction (qval5.19E-3)', 'GO:0036230:granulocyte activation (qval5.45E-3)', 'GO:0045637:regulation of myeloid cell differentiation (qval5.73E-3)', 'GO:0016192:vesicle-mediated transport (qval6.05E-3)', 'GO:0051271:negative regulation of cellular component movement (qval6.18E-3)', 'GO:0007159:leukocyte cell-cell adhesion (qval6.18E-3)', 'GO:0045657:positive regulation of monocyte differentiation (qval6.13E-3)', 'GO:1902531:regulation of intracellular signal transduction (qval6.11E-3)', 'GO:0042127:regulation of cell proliferation (qval6.34E-3)', 'GO:0060627:regulation of vesicle-mediated transport (qval6.65E-3)', 'GO:0032655:regulation of interleukin-12 production (qval7.03E-3)', 'GO:0006887:exocytosis (qval7.1E-3)', 'GO:2000448:positive regulation of macrophage migration inhibitory factor signaling pathway (qval7.11E-3)', 'GO:0045055:regulated exocytosis (qval7.26E-3)', 'GO:0002275:myeloid cell activation involved in immune response (qval7.5E-3)', 'GO:0002683:negative regulation of immune system process (qval7.5E-3)', 'GO:0030336:negative regulation of cell migration (qval7.73E-3)', 'GO:0070229:negative regulation of lymphocyte apoptotic process (qval7.93E-3)', 'GO:0050863:regulation of T cell activation (qval7.88E-3)', 'GO:0040013:negative regulation of locomotion (qval8.03E-3)', 'GO:0043410:positive regulation of MAPK cascade (qval8.38E-3)', 'GO:0051250:negative regulation of lymphocyte activation (qval8.55E-3)', 'GO:0007015:actin filament organization (qval8.6E-3)', 'GO:0048523:negative regulation of cellular process (qval8.72E-3)', 'GO:0050870:positive regulation of T cell activation (qval9.08E-3)', 'GO:0051056:regulation of small GTPase mediated signal transduction (qval9.25E-3)', 'GO:0006954:inflammatory response (qval9.3E-3)', 'GO:0008360:regulation of cell shape (qval9.72E-3)', 'GO:0010646:regulation of cell communication (qval9.87E-3)', 'GO:0001932:regulation of protein phosphorylation (qval1.01E-2)', 'GO:0048870:cell motility (qval1.08E-2)', 'GO:0051247:positive regulation of protein metabolic process (qval1.11E-2)', 'GO:0034341:response to interferon-gamma (qval1.14E-2)', 'GO:0071345:cellular response to cytokine stimulus (qval1.21E-2)', 'GO:0023051:regulation of signaling (qval1.24E-2)', 'GO:0043312:neutrophil degranulation (qval1.24E-2)', 'GO:0032535:regulation of cellular component size (qval1.25E-2)', 'GO:0051239:regulation of multicellular organismal process (qval1.29E-2)', 'GO:0002283:neutrophil activation involved in immune response (qval1.32E-2)', 'GO:0030100:regulation of endocytosis (qval1.37E-2)', 'GO:0050789:regulation of biological process (qval1.37E-2)', 'GO:0001934:positive regulation of protein phosphorylation (qval1.4E-2)', 'GO:2000249:regulation of actin cytoskeleton reorganization (qval1.51E-2)', 'GO:0032940:secretion by cell (qval1.57E-2)', 'GO:0070372:regulation of ERK1 and ERK2 cascade (qval1.56E-2)', 'GO:2000446:regulation of macrophage migration inhibitory factor signaling pathway (qval1.63E-2)', 'GO:0071888:macrophage apoptotic process (qval1.62E-2)', 'GO:0045595:regulation of cell differentiation (qval1.71E-2)', 'GO:0051240:positive regulation of multicellular organismal process (qval1.7E-2)', 'GO:0060548:negative regulation of cell death (qval1.7E-2)', 'GO:0043299:leukocyte degranulation (qval1.69E-2)', 'GO:0006928:movement of cell or subcellular component (qval1.76E-2)', 'GO:0007265:Ras protein signal transduction (qval1.75E-2)', 'GO:0043069:negative regulation of programmed cell death (qval1.89E-2)', 'GO:0002695:negative regulation of leukocyte activation (qval1.94E-2)', 'GO:0048872:homeostasis of number of cells (qval2.04E-2)', 'GO:0051246:regulation of protein metabolic process (qval2.21E-2)', 'GO:0051704:multi-organism process (qval2.37E-2)', 'GO:0071621:granulocyte chemotaxis (qval2.37E-2)', 'GO:0051094:positive regulation of developmental process (qval2.48E-2)', 'GO:0016043:cellular component organization (qval2.59E-2)', 'GO:0032930:positive regulation of superoxide anion generation (qval2.6E-2)', 'GO:0001817:regulation of cytokine production (qval2.68E-2)', 'GO:0002764:immune response-regulating signaling pathway (qval2.77E-2)', 'GO:0032675:regulation of interleukin-6 production (qval2.75E-2)', 'GO:0008284:positive regulation of cell proliferation (qval2.83E-2)', 'GO:0045597:positive regulation of cell differentiation (qval2.82E-2)', 'GO:0022603:regulation of anatomical structure morphogenesis (qval2.81E-2)', 'GO:0045629:negative regulation of T-helper 2 cell differentiation (qval2.79E-2)', 'GO:0032270:positive regulation of cellular protein metabolic process (qval2.86E-2)', 'GO:0042327:positive regulation of phosphorylation (qval2.86E-2)', 'GO:0045655:regulation of monocyte differentiation (qval2.89E-2)', 'GO:0071675:regulation of mononuclear cell migration (qval2.92E-2)', 'GO:0071622:regulation of granulocyte chemotaxis (qval2.9E-2)', 'GO:0071840:cellular component organization or biogenesis (qval2.9E-2)', 'GO:0050866:negative regulation of cell activation (qval3.08E-2)', 'GO:0032268:regulation of cellular protein metabolic process (qval3.06E-2)', 'GO:0006897:endocytosis (qval3.09E-2)', 'GO:0045582:positive regulation of T cell differentiation (qval3.13E-2)', 'GO:0000902:cell morphogenesis (qval3.21E-2)', 'GO:0032928:regulation of superoxide anion generation (qval3.21E-2)', 'GO:1904996:positive regulation of leukocyte adhesion to vascular endothelial cell (qval3.2E-2)', 'GO:0036336:dendritic cell migration (qval3.18E-2)', 'GO:0051272:positive regulation of cellular component movement (qval3.2E-2)', 'GO:0042102:positive regulation of T cell proliferation (qval3.19E-2)', 'GO:0001961:positive regulation of cytokine-mediated signaling pathway (qval3.19E-2)', 'GO:0050730:regulation of peptidyl-tyrosine phosphorylation (qval3.18E-2)', 'GO:0009966:regulation of signal transduction (qval3.18E-2)', 'GO:0002697:regulation of immune effector process (qval3.2E-2)', 'GO:0051707:response to other organism (qval3.18E-2)', 'GO:0002687:positive regulation of leukocyte migration (qval3.3E-2)', 'GO:0030218:erythrocyte differentiation (qval3.35E-2)', 'GO:0002690:positive regulation of leukocyte chemotaxis (qval3.4E-2)', 'GO:0070374:positive regulation of ERK1 and ERK2 cascade (qval3.39E-2)', 'GO:0061024:membrane organization (qval3.38E-2)', 'GO:0042325:regulation of phosphorylation (qval3.38E-2)', 'GO:0030225:macrophage differentiation (qval3.42E-2)', 'GO:0050764:regulation of phagocytosis (qval3.49E-2)', 'GO:0035556:intracellular signal transduction (qval3.48E-2)', 'GO:0050921:positive regulation of chemotaxis (qval3.54E-2)', 'GO:0031399:regulation of protein modification process (qval3.57E-2)', 'GO:0043066:negative regulation of apoptotic process (qval3.58E-2)', 'GO:0006911:phagocytosis, engulfment (qval3.69E-2)', 'GO:0097530:granulocyte migration (qval3.75E-2)', 'GO:0033028:myeloid cell apoptotic process (qval3.8E-2)', 'GO:0031401:positive regulation of protein modification process (qval3.84E-2)', 'GO:0002573:myeloid leukocyte differentiation (qval3.89E-2)', 'GO:0070228:regulation of lymphocyte apoptotic process (qval3.88E-2)', 'GO:0007162:negative regulation of cell adhesion (qval4.21E-2)', 'GO:0001773:myeloid dendritic cell activation (qval4.22E-2)', 'GO:0046903:secretion (qval4.21E-2)', 'GO:0045807:positive regulation of endocytosis (qval4.34E-2)', 'GO:0051058:negative regulation of small GTPase mediated signal transduction (qval4.37E-2)', 'GO:0060760:positive regulation of response to cytokine stimulus (qval4.35E-2)', 'GO:0032652:regulation of interleukin-1 production (qval4.33E-2)', 'GO:0032101:regulation of response to external stimulus (qval4.4E-2)', 'GO:0032956:regulation of actin cytoskeleton organization (qval4.4E-2)', 'GO:0002757:immune response-activating signal transduction (qval4.38E-2)', 'GO:0065007:biological regulation (qval4.5E-2)', 'GO:0071887:leukocyte apoptotic process (qval4.58E-2)', 'GO:0002768:immune response-regulating cell surface receptor signaling pathway (qval4.6E-2)', 'GO:0045937:positive regulation of phosphate metabolic process (qval4.68E-2)', 'GO:0010562:positive regulation of phosphorus metabolic process (qval4.65E-2)', 'GO:0008154:actin polymerization or depolymerization (qval4.77E-2)', 'GO:0045621:positive regulation of lymphocyte differentiation (qval4.77E-2)', 'GO:0080134:regulation of response to stress (qval4.82E-2)', 'GO:0090025:regulation of monocyte chemotaxis (qval5.01E-2)', 'GO:0045058:T cell selection (qval4.99E-2)', 'GO:0032663:regulation of interleukin-2 production (qval4.99E-2)', 'GO:0006925:inflammatory cell apoptotic process (qval5.05E-2)', 'GO:1901164:negative regulation of trophoblast cell migration (qval5.02E-2)', 'GO:0009131:pyrimidine nucleoside monophosphate catabolic process (qval5E-2)', 'GO:0009178:pyrimidine deoxyribonucleoside monophosphate catabolic process (qval4.98E-2)', 'GO:0001819:positive regulation of cytokine production (qval5.02E-2)', 'GO:0030335:positive regulation of cell migration (qval5.27E-2)', 'GO:0002250:adaptive immune response (qval5.33E-2)', 'GO:0048869:cellular developmental process (qval5.34E-2)', 'GO:0045672:positive regulation of osteoclast differentiation (qval5.37E-2)', 'GO:0044764:multi-organism cellular process (qval5.35E-2)', 'GO:2000401:regulation of lymphocyte migration (qval5.42E-2)', 'GO:0032872:regulation of stress-activated MAPK cascade (qval5.52E-2)', 'GO:0048519:negative regulation of biological process (qval5.52E-2)', 'GO:0050896:response to stimulus (qval5.58E-2)', 'GO:0099024:plasma membrane invagination (qval5.68E-2)', 'GO:0051174:regulation of phosphorus metabolic process (qval5.71E-2)', 'GO:0019220:regulation of phosphate metabolic process (qval5.69E-2)', 'GO:0097435:supramolecular fiber organization (qval5.7E-2)', 'GO:1904994:regulation of leukocyte adhesion to vascular endothelial cell (qval5.77E-2)', 'GO:0070302:regulation of stress-activated protein kinase signaling cascade (qval5.79E-2)', 'GO:0009607:response to biotic stimulus (qval5.86E-2)', 'GO:0045670:regulation of osteoclast differentiation (qval5.87E-2)', 'GO:0030888:regulation of B cell proliferation (qval5.85E-2)', 'GO:0030833:regulation of actin filament polymerization (qval5.89E-2)', 'GO:0048518:positive regulation of biological process (qval5.94E-2)']</t>
        </is>
      </c>
      <c r="V14" s="3">
        <f>hyperlink("https://spiral.technion.ac.il/results/MTAwMDA5OQ==/13/GOResultsFUNCTION","link")</f>
        <v/>
      </c>
      <c r="W14" t="inlineStr">
        <is>
          <t>['GO:0003779:actin binding (qval4.9E-6)', 'GO:0019899:enzyme binding (qval4.78E-3)', 'GO:0017124:SH3 domain binding (qval4.92E-3)', 'GO:0008092:cytoskeletal protein binding (qval8.77E-3)', 'GO:0060589:nucleoside-triphosphatase regulator activity (qval1.46E-2)', 'GO:0030234:enzyme regulator activity (qval1.59E-2)', 'GO:0030695:GTPase regulator activity (qval1.72E-2)', 'GO:0098772:molecular function regulator (qval2.71E-2)', 'GO:0019955:cytokine binding (qval2.45E-2)', 'GO:0005096:GTPase activator activity (qval3.01E-2)', 'GO:0051015:actin filament binding (qval3.63E-2)', 'GO:0005102:signaling receptor binding (qval3.41E-2)', 'GO:0044877:protein-containing complex binding (qval5.29E-2)', 'GO:0008047:enzyme activator activity (qval5.72E-2)', 'GO:0019904:protein domain specific binding (qval7.03E-2)', 'GO:0051020:GTPase binding (qval8.51E-2)', 'GO:0005515:protein binding (qval9.19E-2)', 'GO:0005085:guanyl-nucleotide exchange factor activity (qval1.19E-1)', 'GO:0019900:kinase binding (qval1.28E-1)', 'GO:0004896:cytokine receptor activity (qval1.26E-1)', 'GO:0042289:MHC class II protein binding (qval1.65E-1)', 'GO:0042802:identical protein binding (qval1.63E-1)', 'GO:0042287:MHC protein binding (qval1.86E-1)']</t>
        </is>
      </c>
      <c r="X14" s="3">
        <f>hyperlink("https://spiral.technion.ac.il/results/MTAwMDA5OQ==/13/GOResultsCOMPONENT","link")</f>
        <v/>
      </c>
      <c r="Y14" t="inlineStr">
        <is>
          <t>['GO:0005884:actin filament (qval3.52E-3)', 'GO:0070062:extracellular exosome (qval6.85E-3)', 'GO:1903561:extracellular vesicle (qval5.54E-3)', 'GO:0043230:extracellular organelle (qval4.2E-3)', 'GO:0012506:vesicle membrane (qval3.41E-3)', 'GO:0030054:cell junction (qval3.39E-3)', 'GO:0005925:focal adhesion (qval2.92E-3)', 'GO:0031982:vesicle (qval2.57E-3)', 'GO:0005924:cell-substrate adherens junction (qval2.4E-3)', 'GO:0030055:cell-substrate junction (qval2.48E-3)', 'GO:0044444:cytoplasmic part (qval2.56E-3)', 'GO:0044433:cytoplasmic vesicle part (qval3.9E-3)', 'GO:0030659:cytoplasmic vesicle membrane (qval3.62E-3)', 'GO:0009986:cell surface (qval3.76E-3)', 'GO:0005856:cytoskeleton (qval3.74E-3)', 'GO:0044437:vacuolar part (qval1.45E-2)', 'GO:0005912:adherens junction (qval2.01E-2)', 'GO:0005829:cytosol (qval2E-2)', 'GO:0016020:membrane (qval2.23E-2)', 'GO:0070161:anchoring junction (qval2.31E-2)', 'GO:0005886:plasma membrane (qval3.99E-2)', 'GO:0031410:cytoplasmic vesicle (qval4.91E-2)', 'GO:0043202:lysosomal lumen (qval4.82E-2)', 'GO:0097708:intracellular vesicle (qval4.77E-2)', 'GO:0030139:endocytic vesicle (qval6.11E-2)', 'GO:0001891:phagocytic cup (qval6.16E-2)', 'GO:0005773:vacuole (qval6.18E-2)']</t>
        </is>
      </c>
    </row>
    <row r="15">
      <c r="A15" s="1" t="n">
        <v>14</v>
      </c>
      <c r="B15" t="n">
        <v>18038</v>
      </c>
      <c r="C15" t="n">
        <v>4143</v>
      </c>
      <c r="D15" t="n">
        <v>83</v>
      </c>
      <c r="E15" t="n">
        <v>6806</v>
      </c>
      <c r="F15" t="n">
        <v>69</v>
      </c>
      <c r="G15" t="n">
        <v>3340</v>
      </c>
      <c r="H15" t="n">
        <v>65</v>
      </c>
      <c r="I15" t="n">
        <v>309</v>
      </c>
      <c r="J15" s="2" t="n">
        <v>-22</v>
      </c>
      <c r="K15" t="n">
        <v>0.382</v>
      </c>
      <c r="L15" t="inlineStr">
        <is>
          <t>ADAM12,ADAMTS2,ANOS1,ANTXR1,ASPN,BGN,BICC1,CDH11,CERCAM,CHPF,CNN2,COL10A1,COL11A1,COL12A1,COL1A1,COL1A2,COL3A1,COL5A1,COL5A2,COL6A3,COL8A1,CTHRC1,DCBLD1,DKK3,DNM1,ENTPD7,FKBP10,GJB2,GLT8D2,GREM1,ISLR,ITGA11,ITGB5,KIF26B,LGALS1,LOX,LOXL1,LOXL2,LUM,MFAP2,MMP14,MRC2,MXRA5,MYH10,NREP,NTM,P3H1,PDGFC,PDPN,PLPP4,PODNL1,POSTN,PRR16,PSD3,PXDN,RGS16,RIN2,SCARF2,SEPTIN11,SLC24A3,SPARC,SPATS2L,SPON2,ST6GALNAC5,SULF1,THBS2,THY1,VGLL3,WNT2</t>
        </is>
      </c>
      <c r="M15" t="inlineStr">
        <is>
          <t>[(0, 43), (0, 58), (1, 12), (1, 17), (1, 33), (1, 34), (1, 42), (1, 43), (1, 46), (1, 58), (1, 67), (2, 12), (2, 17), (2, 33), (2, 34), (2, 42), (2, 43), (2, 58), (3, 12), (3, 17), (3, 33), (3, 34), (3, 42), (3, 43), (3, 46), (3, 58), (3, 62), (3, 67), (4, 12), (4, 17), (4, 33), (4, 34), (4, 42), (4, 43), (4, 58), (5, 33), (5, 43), (5, 58), (6, 12), (6, 17), (6, 33), (6, 34), (6, 42), (6, 43), (6, 58), (6, 67), (7, 12), (7, 17), (7, 33), (7, 34), (7, 42), (7, 43), (7, 58), (7, 67), (8, 12), (8, 17), (8, 33), (8, 34), (8, 42), (8, 43), (8, 46), (8, 58), (8, 67), (9, 17), (9, 33), (9, 34), (9, 42), (9, 43), (9, 58), (10, 58), (11, 12), (11, 17), (11, 33), (11, 34), (11, 42), (11, 43), (11, 58), (11, 67), (13, 12), (13, 17), (13, 33), (13, 34), (13, 42), (13, 43), (13, 46), (13, 58), (13, 62), (13, 67), (14, 12), (14, 17), (14, 33), (14, 34), (14, 42), (14, 43), (14, 46), (14, 58), (14, 67), (15, 17), (15, 33), (15, 34), (15, 43), (15, 58), (16, 12), (16, 17), (16, 33), (16, 34), (16, 42), (16, 43), (16, 58), (20, 12), (20, 17), (20, 33), (20, 34), (20, 42), (20, 43), (20, 46), (20, 58), (20, 67), (21, 12), (21, 17), (21, 33), (21, 34), (21, 42), (21, 43), (21, 58), (24, 33), (24, 58), (25, 58), (26, 43), (27, 12), (27, 17), (27, 33), (27, 34), (27, 42), (27, 43), (27, 46), (27, 58), (29, 12), (29, 17), (29, 33), (29, 34), (29, 42), (29, 43), (29, 46), (29, 58), (29, 67), (35, 12), (35, 17), (35, 33), (35, 34), (35, 42), (35, 43), (35, 58), (37, 33), (37, 34), (37, 58), (39, 58), (40, 12), (40, 17), (40, 33), (40, 34), (40, 42), (40, 43), (40, 58), (40, 67), (41, 33), (41, 58), (44, 12), (44, 33), (44, 34), (44, 42), (44, 43), (44, 58), (45, 12), (45, 17), (45, 33), (45, 34), (45, 42), (45, 43), (45, 58), (47, 33), (47, 58), (48, 12), (48, 17), (48, 33), (48, 34), (48, 42), (48, 43), (48, 58), (48, 67), (49, 12), (49, 17), (49, 33), (49, 34), (49, 42), (49, 43), (49, 58), (49, 67), (50, 33), (50, 58), (51, 17), (51, 33), (51, 58), (52, 12), (52, 17), (52, 33), (52, 34), (52, 42), (52, 43), (52, 46), (52, 58), (52, 67), (53, 17), (53, 33), (53, 34), (53, 42), (53, 43), (53, 58), (54, 12), (54, 17), (54, 33), (54, 34), (54, 42), (54, 43), (54, 58), (55, 17), (55, 33), (55, 34), (55, 42), (55, 43), (55, 58), (57, 12), (57, 17), (57, 33), (57, 34), (57, 42), (57, 43), (57, 46), (57, 58), (57, 67), (59, 12), (59, 33), (59, 34), (59, 42), (59, 43), (59, 46), (59, 58), (59, 67), (60, 58), (65, 58), (66, 12), (66, 17), (66, 33), (66, 34), (66, 42), (66, 43), (66, 58), (66, 67), (69, 12), (69, 17), (69, 33), (69, 34), (69, 42), (69, 43), (69, 58), (71, 33), (71, 43), (71, 58), (72, 43), (72, 58), (73, 33), (73, 58), (74, 33), (74, 43), (74, 58), (76, 58), (77, 12), (77, 17), (77, 33), (77, 34), (77, 42), (77, 43), (77, 46), (77, 58), (77, 67), (78, 12), (78, 17), (78, 33), (78, 34), (78, 42), (78, 43), (78, 58), (79, 17), (79, 33), (79, 34), (79, 42), (79, 43), (79, 58), (80, 12), (80, 17), (80, 33), (80, 34), (80, 42), (80, 43), (80, 46), (80, 58), (80, 62), (80, 67), (82, 33)]</t>
        </is>
      </c>
      <c r="N15" t="n">
        <v>1505</v>
      </c>
      <c r="O15" t="n">
        <v>1</v>
      </c>
      <c r="P15" t="n">
        <v>0.95</v>
      </c>
      <c r="Q15" t="n">
        <v>3</v>
      </c>
      <c r="R15" t="n">
        <v>10000</v>
      </c>
      <c r="S15" t="inlineStr">
        <is>
          <t>15/03/2024, 21:24:11</t>
        </is>
      </c>
      <c r="T15" s="3">
        <f>hyperlink("https://spiral.technion.ac.il/results/MTAwMDA5OQ==/14/GOResultsPROCESS","link")</f>
        <v/>
      </c>
      <c r="U15" t="inlineStr">
        <is>
          <t>['GO:0030198:extracellular matrix organization (qval1.18E-24)', 'GO:0043062:extracellular structure organization (qval2.31E-23)', 'GO:0030199:collagen fibril organization (qval1.64E-22)', 'GO:0097435:supramolecular fiber organization (qval2.02E-8)', 'GO:0007155:cell adhesion (qval2.53E-8)', 'GO:0022610:biological adhesion (qval2.4E-8)', 'GO:0032502:developmental process (qval5.52E-8)', 'GO:0032963:collagen metabolic process (qval5.85E-6)', 'GO:0048856:anatomical structure development (qval1.12E-5)', 'GO:0035987:endodermal cell differentiation (qval9.34E-5)', 'GO:0001501:skeletal system development (qval1.28E-4)', 'GO:0048513:animal organ development (qval1.22E-4)', 'GO:0010810:regulation of cell-substrate adhesion (qval1.17E-4)', 'GO:0016043:cellular component organization (qval1.62E-4)', 'GO:0071840:cellular component organization or biogenesis (qval1.87E-4)', 'GO:0043588:skin development (qval2.29E-4)', 'GO:0001503:ossification (qval2.98E-4)', 'GO:0018057:peptidyl-lysine oxidation (qval4.91E-4)', 'GO:0030324:lung development (qval4.88E-4)', 'GO:0009653:anatomical structure morphogenesis (qval1.18E-3)', 'GO:0001568:blood vessel development (qval1.91E-3)', 'GO:0022603:regulation of anatomical structure morphogenesis (qval4.67E-3)', 'GO:0009611:response to wounding (qval5.12E-3)', 'GO:2000026:regulation of multicellular organismal development (qval4.97E-3)', 'GO:0018158:protein oxidation (qval5.74E-3)', 'GO:0043933:protein-containing complex subunit organization (qval9.04E-3)', 'GO:0009887:animal organ morphogenesis (qval8.73E-3)', 'GO:0060348:bone development (qval9.8E-3)', 'GO:0048592:eye morphogenesis (qval1.05E-2)', 'GO:0031214:biomineral tissue development (qval1.12E-2)', 'GO:0042060:wound healing (qval1.21E-2)', 'GO:0050793:regulation of developmental process (qval1.21E-2)', 'GO:0030282:bone mineralization (qval1.46E-2)', 'GO:0090596:sensory organ morphogenesis (qval1.98E-2)', 'GO:1903225:negative regulation of endodermal cell differentiation (qval1.99E-2)', 'GO:0035989:tendon development (qval1.93E-2)', 'GO:0009888:tissue development (qval2.43E-2)', 'GO:0009612:response to mechanical stimulus (qval2.58E-2)', 'GO:0071230:cellular response to amino acid stimulus (qval2.7E-2)', 'GO:0051239:regulation of multicellular organismal process (qval2.64E-2)', 'GO:0010812:negative regulation of cell-substrate adhesion (qval2.75E-2)', 'GO:0085029:extracellular matrix assembly (qval3.09E-2)', 'GO:0071559:response to transforming growth factor beta (qval3.21E-2)', 'GO:0045992:negative regulation of embryonic development (qval3.38E-2)', 'GO:0001952:regulation of cell-matrix adhesion (qval3.41E-2)', 'GO:0051093:negative regulation of developmental process (qval4.47E-2)', 'GO:0051216:cartilage development (qval4.79E-2)', 'GO:1903224:regulation of endodermal cell differentiation (qval4.81E-2)', 'GO:0001101:response to acid chemical (qval6.08E-2)', 'GO:2000542:negative regulation of gastrulation (qval6.91E-2)', 'GO:0045595:regulation of cell differentiation (qval7.6E-2)', 'GO:0110111:negative regulation of animal organ morphogenesis (qval7.81E-2)', 'GO:0030155:regulation of cell adhesion (qval7.9E-2)', 'GO:0090092:regulation of transmembrane receptor protein serine/threonine kinase signaling pathway (qval8.65E-2)', 'GO:0016477:cell migration (qval9.08E-2)', 'GO:0030334:regulation of cell migration (qval9.01E-2)', 'GO:0007229:integrin-mediated signaling pathway (qval9.77E-2)', 'GO:0010717:regulation of epithelial to mesenchymal transition (qval1.05E-1)', 'GO:0051240:positive regulation of multicellular organismal process (qval1.06E-1)', 'GO:0061448:connective tissue development (qval1.05E-1)', 'GO:0032964:collagen biosynthetic process (qval1.05E-1)', 'GO:0043200:response to amino acid (qval1.26E-1)', 'GO:0034112:positive regulation of homotypic cell-cell adhesion (qval1.31E-1)', 'GO:0001649:osteoblast differentiation (qval1.32E-1)', 'GO:0090287:regulation of cellular response to growth factor stimulus (qval1.34E-1)', 'GO:2000145:regulation of cell motility (qval1.32E-1)', 'GO:0030574:collagen catabolic process (qval1.36E-1)', 'GO:0030168:platelet activation (qval1.34E-1)', 'GO:0030335:positive regulation of cell migration (qval1.46E-1)', 'GO:0071229:cellular response to acid chemical (qval1.71E-1)', 'GO:0043589:skin morphogenesis (qval1.76E-1)', 'GO:0060688:regulation of morphogenesis of a branching structure (qval1.77E-1)', 'GO:0010718:positive regulation of epithelial to mesenchymal transition (qval1.74E-1)', 'GO:0048870:cell motility (qval1.72E-1)', 'GO:2000147:positive regulation of cell motility (qval1.7E-1)']</t>
        </is>
      </c>
      <c r="V15" s="3">
        <f>hyperlink("https://spiral.technion.ac.il/results/MTAwMDA5OQ==/14/GOResultsFUNCTION","link")</f>
        <v/>
      </c>
      <c r="W15" t="inlineStr">
        <is>
          <t>['GO:0005201:extracellular matrix structural constituent (qval2.86E-21)', 'GO:0030020:extracellular matrix structural constituent conferring tensile strength (qval1.03E-12)', 'GO:0005198:structural molecule activity (qval1.62E-11)', 'GO:0005518:collagen binding (qval1.82E-7)', 'GO:0048407:platelet-derived growth factor binding (qval6.55E-5)', 'GO:0004720:protein-lysine 6-oxidase activity (qval4.47E-4)', 'GO:0016641:oxidoreductase activity, acting on the CH-NH2 group of donors, oxygen as acceptor (qval2.08E-2)', 'GO:0050840:extracellular matrix binding (qval2.76E-2)', 'GO:0016638:oxidoreductase activity, acting on the CH-NH2 group of donors (qval2.78E-2)', 'GO:0030021:extracellular matrix structural constituent conferring compression resistance (qval3.41E-2)', 'GO:0044877:protein-containing complex binding (qval4.48E-2)', 'GO:0019838:growth factor binding (qval6.35E-2)', 'GO:0005539:glycosaminoglycan binding (qval6.72E-2)', 'GO:0005178:integrin binding (qval6.94E-2)', 'GO:0046872:metal ion binding (qval1.41E-1)', 'GO:0050839:cell adhesion molecule binding (qval1.36E-1)', 'GO:0043169:cation binding (qval1.75E-1)']</t>
        </is>
      </c>
      <c r="X15" s="3">
        <f>hyperlink("https://spiral.technion.ac.il/results/MTAwMDA5OQ==/14/GOResultsCOMPONENT","link")</f>
        <v/>
      </c>
      <c r="Y15" t="inlineStr">
        <is>
          <t>['GO:0031012:extracellular matrix (qval7.43E-26)', 'GO:0062023:collagen-containing extracellular matrix (qval2.28E-25)', 'GO:0005581:collagen trimer (qval4.32E-15)', 'GO:0005583:fibrillar collagen trimer (qval4E-12)', 'GO:0044420:extracellular matrix component (qval4.34E-12)', 'GO:0044421:extracellular region part (qval1.61E-11)', 'GO:0005615:extracellular space (qval2.05E-11)', 'GO:0005788:endoplasmic reticulum lumen (qval1.08E-10)', 'GO:0005576:extracellular region (qval1.09E-10)', 'GO:0031974:membrane-enclosed lumen (qval4.89E-8)', 'GO:0070013:intracellular organelle lumen (qval4.44E-8)', 'GO:0043233:organelle lumen (qval4.07E-8)', 'GO:0005584:collagen type I trimer (qval2.28E-3)', 'GO:0005588:collagen type V trimer (qval1.26E-2)', 'GO:0044432:endoplasmic reticulum part (qval1.49E-2)', 'GO:0009986:cell surface (qval2.74E-2)', 'GO:0005604:basement membrane (qval3.47E-2)', 'GO:0005925:focal adhesion (qval5.62E-2)', 'GO:0005924:cell-substrate adherens junction (qval5.5E-2)', 'GO:0030055:cell-substrate junction (qval5.67E-2)', 'GO:0005912:adherens junction (qval5.42E-2)', 'GO:0031982:vesicle (qval5.61E-2)', 'GO:0070161:anchoring junction (qval6.12E-2)', 'GO:0070062:extracellular exosome (qval6.68E-2)', 'GO:1903561:extracellular vesicle (qval7.14E-2)', 'GO:0043230:extracellular organelle (qval6.9E-2)']</t>
        </is>
      </c>
    </row>
    <row r="16">
      <c r="A16" s="1" t="n">
        <v>15</v>
      </c>
      <c r="B16" t="n">
        <v>18038</v>
      </c>
      <c r="C16" t="n">
        <v>4143</v>
      </c>
      <c r="D16" t="n">
        <v>83</v>
      </c>
      <c r="E16" t="n">
        <v>6806</v>
      </c>
      <c r="F16" t="n">
        <v>379</v>
      </c>
      <c r="G16" t="n">
        <v>1459</v>
      </c>
      <c r="H16" t="n">
        <v>30</v>
      </c>
      <c r="I16" t="n">
        <v>167</v>
      </c>
      <c r="J16" s="2" t="n">
        <v>-1471</v>
      </c>
      <c r="K16" t="n">
        <v>0.391</v>
      </c>
      <c r="L16" t="inlineStr">
        <is>
          <t>A2M,A4GALT,ABCC9,ADAMTS4,ADAMTS9,ADAMTSL1,ADGRA2,ADGRL2,AEBP1,AFAP1L1,AIF1,AKR1B1,ALOX5,ANXA1,ANXA5,ARHGAP23,ARHGAP29,ARHGDIB,ARL4C,ARPC1B,ATG4C,ATP6V1B2,ATP8B2,AXL,BCAR1,BCL6,BEX3,BEX4,BHLHE41,BMP1,BST2,C11orf96,C12orf57,C1QTNF1,C1R,C1S,C1orf162,C1orf54,C20orf194,C5AR1,CALCRL,CALU,CAMTA2,CAPZB,CAV1,CAVIN1,CAVIN3,CBX6,CCDC71L,CCDC80,CCDC88A,CCL21,CCNL2,CD109,CD248,CD34,CD37,CD4,CD63,CD74,CD93,CD99,CDH5,CDK14,CEBPD,CELF2,CHD3,CHFR,CHRD,CHST1,CHST11,CHSY1,CIC,CIITA,CLEC2B,CNN3,CNRIP1,COL15A1,COL16A1,COL18A1,COL4A1,COL4A2,COL6A1,COL6A2,COL6A3,COPZ2,COTL1,CPQ,CRIP2,CRISPLD2,CSF1R,CSF2RA,CST3,CTSL,CYP1B1,CYP7B1,DENND5A,DOCK11,DOCK2,DPYD,DPYSL2,DRAM1,DYSF,ECE1,ECSCR,EGFL7,EHD2,ELN,EMP3,ENG,ENPEP,ENTPD1,EPAS1,EPB41L3,ERG,ESAM,ETS1,ETV5,EVA1B,FADS2,FAM219A,FAM50A,FAP,FAS,FBLIM1,FBXL5,FERMT2,FGD2,FGFR1,FKBP5,FLCN,FLI1,FLII,FLT1,FLT4,FOXN3,FOXO1,FRMD4A,FSTL1,FZD4,GAA,GABARAP,GAS7,GASK1B,GDI1,GGT5,GLIPR2,GMFG,GNB1,GNB4,GNG11,GNPTG,GNS,GPNMB,GPR162,GPR183,GRASP,GRK5,GYPC,HAPLN3,HCLS1,HDAC7,HEG1,HES4,HIC1,HIF1A,HIGD1B,HSPB2,HTRA1,ID3,IDS,IFI27L2,IFI30,IFI6,IGFBP4,IGFBP5,IGFBP7,IL1R1,ITGA4,ITGAV,JAK1,JAML,KCNJ8,KCTD12,KLF2,KLF6,KLF9,KLHL5,LAIR1,LAMA2,LAMA4,LAMB1,LAPTM5,LCAT,LDOC1,LGALS1,LGMN,LHFPL2,LIMA1,LIMD2,LIX1L,LMNA,LRPAP1,LRRC32,LST1,LTBP3,LXN,LYZ,MACF1,MAF,MAFB,MAGEH1,MAN1A1,MAP3K3,MAP4K4,MAP7D1,MARCKS,MCAM,MCC,MDFIC,MEDAG,MFGE8,MFSD1,MGAT1,MGP,MOB3A,MRC1,MRC2,MS4A6A,MSN,MXD4,MXRA8,MYO5A,MYOF,NAV1,NCKAP1L,NFATC4,NFIC,NID1,NLGN2,NNMT,NOTCH2,NOTCH3,NPC2,NR3C1,NRP1,OAF,OAZ2,ODF3B,OSMR,PALM2-AKAP2,PARVG,PBX3,PCNX1,PCSK5,PDGFRB,PDLIM4,PDLIM7,PDPR,PEA15,PEAK1,PECAM1,PFN1,PGF,PHC2,PHLDB1,PHLDB2,PHTF2,PITPNC1,PKD2,PLD3,PLEKHM2,PLEKHO1,PLEKHO2,PLPP1,PLPPR2,PLSCR3,PLXDC2,PLXND1,PMP22,PPFIBP1,PPP1R18,PPP4R1,PRAF2,PRICKLE2,PRRX1,PSAP,PTPRM,PTPRS,PTTG1IP,QKI,RABAC1,RAPGEF1,RARRES1,RASSF4,RCAN1,RCSD1,REEP5,RFTN1,RGL1,RHOC,RHOJ,RHOQ,RIN3,RNF144A,RNF166,RSPO3,S100A13,S1PR1,SCPEP1,SDC2,SDF4,SEC14L1,SEC24D,SEMA6B,SERPINE1,SFMBT2,SGK1,SH2D3C,SH3BP5,SH3PXD2B,SHANK3,SIPA1,SIRPA,SLA,SLC15A3,SLCO2B1,SLIT2,SORCS2,SPI1,SSC5D,ST3GAL2,ST8SIA4,STAB1,STAT2,STOM,SUSD6,TACC1,TAX1BP3,TBX2,TBXA2R,TCN2,TGFB1,TGFB3,TGFBR2,THBD,THBS3,THEMIS2,TIMP1,TM6SF1,TMEM140,TMEM263,TMEM45A,TNFRSF1A,TP53,TPP1,TPPP3,TRIM22,TSC22D3,TSHZ2,TSPAN11,TSPAN4,TUBB6,TYMP,TYROBP,UGCG,VAMP5,VASH1,VAT1,VCAM1,VEGFC,VIM,WBP1L,WIPF1,WSB1,YPEL3,ZBTB17,ZNF428,ZYX</t>
        </is>
      </c>
      <c r="M16" t="inlineStr">
        <is>
          <t>[(1, 0), (1, 5), (1, 10), (1, 15), (1, 23), (1, 31), (1, 37), (1, 39), (1, 61), (1, 73), (1, 76), (3, 0), (3, 5), (3, 10), (3, 15), (3, 23), (3, 24), (3, 31), (3, 37), (3, 39), (3, 61), (3, 73), (3, 76), (4, 0), (4, 5), (4, 10), (4, 15), (4, 23), (4, 31), (4, 37), (4, 39), (4, 61), (4, 73), (4, 76), (7, 0), (7, 5), (7, 10), (7, 15), (7, 23), (7, 31), (7, 37), (7, 39), (7, 61), (7, 73), (7, 76), (8, 0), (8, 5), (8, 10), (8, 15), (8, 23), (8, 31), (8, 37), (8, 39), (8, 61), (8, 73), (8, 76), (9, 0), (9, 5), (9, 10), (9, 23), (9, 31), (9, 37), (9, 73), (9, 76), (13, 0), (13, 5), (13, 10), (13, 15), (13, 23), (13, 31), (13, 37), (13, 39), (13, 61), (13, 73), (13, 76), (16, 0), (16, 5), (16, 10), (16, 15), (16, 23), (16, 31), (16, 37), (16, 73), (16, 76), (29, 0), (29, 5), (29, 10), (29, 15), (29, 23), (29, 31), (29, 37), (29, 39), (29, 61), (29, 73), (29, 76), (35, 0), (35, 10), (35, 23), (35, 31), (35, 37), (35, 73), (35, 76), (40, 0), (40, 5), (40, 10), (40, 15), (40, 23), (40, 31), (40, 37), (40, 39), (40, 61), (40, 73), (40, 76), (45, 0), (45, 5), (45, 10), (45, 15), (45, 23), (45, 31), (45, 37), (45, 73), (45, 76), (48, 0), (48, 5), (48, 10), (48, 15), (48, 23), (48, 31), (48, 37), (48, 39), (48, 61), (48, 73), (48, 76), (49, 0), (49, 5), (49, 10), (49, 15), (49, 23), (49, 31), (49, 37), (49, 39), (49, 61), (49, 73), (49, 76), (55, 31), (78, 0), (78, 5), (78, 10), (78, 15), (78, 23), (78, 31), (78, 37), (78, 73), (78, 76), (79, 31), (79, 73), (80, 0), (80, 5), (80, 10), (80, 15), (80, 23), (80, 31), (80, 37), (80, 39), (80, 61), (80, 73), (80, 76)]</t>
        </is>
      </c>
      <c r="N16" t="n">
        <v>534</v>
      </c>
      <c r="O16" t="n">
        <v>0.75</v>
      </c>
      <c r="P16" t="n">
        <v>0.95</v>
      </c>
      <c r="Q16" t="n">
        <v>3</v>
      </c>
      <c r="R16" t="n">
        <v>10000</v>
      </c>
      <c r="S16" t="inlineStr">
        <is>
          <t>15/03/2024, 21:24:24</t>
        </is>
      </c>
      <c r="T16" s="3">
        <f>hyperlink("https://spiral.technion.ac.il/results/MTAwMDA5OQ==/15/GOResultsPROCESS","link")</f>
        <v/>
      </c>
      <c r="U16" t="inlineStr">
        <is>
          <t>['GO:0030334:regulation of cell migration (qval3.22E-16)', 'GO:2000145:regulation of cell motility (qval1.14E-15)', 'GO:0051270:regulation of cellular component movement (qval1.2E-14)', 'GO:0050793:regulation of developmental process (qval2.87E-14)', 'GO:0040012:regulation of locomotion (qval2.32E-14)', 'GO:0022603:regulation of anatomical structure morphogenesis (qval6.35E-13)', 'GO:0001525:angiogenesis (qval2.64E-12)', 'GO:0042127:regulation of cell proliferation (qval5.36E-12)', 'GO:0051239:regulation of multicellular organismal process (qval8.23E-12)', 'GO:0032502:developmental process (qval1.05E-11)', 'GO:0051272:positive regulation of cellular component movement (qval2.6E-11)', 'GO:0007155:cell adhesion (qval3.79E-11)', 'GO:2000147:positive regulation of cell motility (qval3.62E-11)', 'GO:0022610:biological adhesion (qval4.36E-11)', 'GO:0030335:positive regulation of cell migration (qval4.18E-11)', 'GO:0040017:positive regulation of locomotion (qval4.27E-11)', 'GO:0009653:anatomical structure morphogenesis (qval1.03E-10)', 'GO:0048646:anatomical structure formation involved in morphogenesis (qval3.25E-10)', 'GO:0030198:extracellular matrix organization (qval6.04E-10)', 'GO:0040011:locomotion (qval8.52E-10)', 'GO:0043062:extracellular structure organization (qval9.87E-10)', 'GO:0016477:cell migration (qval9.48E-10)', 'GO:2000026:regulation of multicellular organismal development (qval1.21E-8)', 'GO:0051241:negative regulation of multicellular organismal process (qval1.23E-8)', 'GO:0045765:regulation of angiogenesis (qval1.31E-8)', 'GO:0048583:regulation of response to stimulus (qval1.65E-8)', 'GO:0048870:cell motility (qval1.69E-8)', 'GO:0007166:cell surface receptor signaling pathway (qval2.92E-8)', 'GO:0032879:regulation of localization (qval4.31E-8)', 'GO:0010632:regulation of epithelial cell migration (qval4.96E-8)', 'GO:0008284:positive regulation of cell proliferation (qval4.86E-8)', 'GO:0048856:anatomical structure development (qval9.61E-8)', 'GO:1901342:regulation of vasculature development (qval1.47E-7)', 'GO:0007165:signal transduction (qval1.43E-7)', 'GO:0002376:immune system process (qval2.4E-7)', 'GO:0006928:movement of cell or subcellular component (qval2.75E-7)', 'GO:0030155:regulation of cell adhesion (qval3.99E-7)', 'GO:0051128:regulation of cellular component organization (qval3.92E-7)', 'GO:0048869:cellular developmental process (qval6.97E-7)', 'GO:0032101:regulation of response to external stimulus (qval9.45E-7)', 'GO:0032956:regulation of actin cytoskeleton organization (qval1.74E-6)', 'GO:0050789:regulation of biological process (qval3.38E-6)', 'GO:0032970:regulation of actin filament-based process (qval3.33E-6)', 'GO:0051093:negative regulation of developmental process (qval4.03E-6)', 'GO:0010594:regulation of endothelial cell migration (qval4.12E-6)', 'GO:0010634:positive regulation of epithelial cell migration (qval4.37E-6)', 'GO:0045766:positive regulation of angiogenesis (qval4.36E-6)', 'GO:0048514:blood vessel morphogenesis (qval5.05E-6)', 'GO:1901700:response to oxygen-containing compound (qval5.41E-6)', 'GO:0048523:negative regulation of cellular process (qval7.29E-6)', 'GO:0010033:response to organic substance (qval7.63E-6)', 'GO:0065007:biological regulation (qval9.28E-6)', 'GO:0045321:leukocyte activation (qval9.11E-6)', 'GO:0050900:leukocyte migration (qval9.53E-6)', 'GO:0009966:regulation of signal transduction (qval1.03E-5)', 'GO:0048584:positive regulation of response to stimulus (qval1.27E-5)', 'GO:0050921:positive regulation of chemotaxis (qval1.49E-5)', 'GO:0031589:cell-substrate adhesion (qval1.74E-5)', 'GO:0048519:negative regulation of biological process (qval1.86E-5)', 'GO:0030336:negative regulation of cell migration (qval2.05E-5)', 'GO:1904018:positive regulation of vasculature development (qval2.13E-5)', 'GO:0051271:negative regulation of cellular component movement (qval2.4E-5)', 'GO:0016043:cellular component organization (qval2.75E-5)', 'GO:0042221:response to chemical (qval3.32E-5)', 'GO:0000902:cell morphogenesis (qval3.31E-5)', 'GO:0023051:regulation of signaling (qval3.35E-5)', 'GO:0001775:cell activation (qval3.74E-5)', 'GO:0071840:cellular component organization or biogenesis (qval4.18E-5)', 'GO:0016192:vesicle-mediated transport (qval4.21E-5)', 'GO:0071310:cellular response to organic substance (qval4.52E-5)', 'GO:0048518:positive regulation of biological process (qval4.63E-5)', 'GO:0050920:regulation of chemotaxis (qval4.57E-5)', 'GO:0110053:regulation of actin filament organization (qval4.71E-5)', 'GO:2000146:negative regulation of cell motility (qval4.65E-5)', 'GO:0040013:negative regulation of locomotion (qval4.69E-5)', 'GO:0010595:positive regulation of endothelial cell migration (qval5.03E-5)', 'GO:0010646:regulation of cell communication (qval5.36E-5)', 'GO:0006935:chemotaxis (qval5.38E-5)', 'GO:0042330:taxis (qval5.97E-5)', 'GO:0048771:tissue remodeling (qval6.36E-5)', 'GO:0050794:regulation of cellular process (qval6.71E-5)', 'GO:0030154:cell differentiation (qval6.69E-5)', 'GO:0030029:actin filament-based process (qval6.66E-5)', 'GO:0032501:multicellular organismal process (qval6.59E-5)', 'GO:0050678:regulation of epithelial cell proliferation (qval6.59E-5)', 'GO:0051094:positive regulation of developmental process (qval7.38E-5)', 'GO:1901701:cellular response to oxygen-containing compound (qval7.74E-5)', 'GO:0007167:enzyme linked receptor protein signaling pathway (qval8.11E-5)', 'GO:0008360:regulation of cell shape (qval1.12E-4)', 'GO:0008285:negative regulation of cell proliferation (qval1.13E-4)', 'GO:0002682:regulation of immune system process (qval1.15E-4)', 'GO:0045055:regulated exocytosis (qval1.14E-4)', 'GO:0035239:tube morphogenesis (qval1.38E-4)', 'GO:0019221:cytokine-mediated signaling pathway (qval1.58E-4)', 'GO:0032989:cellular component morphogenesis (qval1.61E-4)', 'GO:0051240:positive regulation of multicellular organismal process (qval1.6E-4)', 'GO:0043536:positive regulation of blood vessel endothelial cell migration (qval1.6E-4)', 'GO:0007160:cell-matrix adhesion (qval2.17E-4)', 'GO:0090287:regulation of cellular response to growth factor stimulus (qval2.23E-4)', 'GO:0002685:regulation of leukocyte migration (qval2.42E-4)', 'GO:1902903:regulation of supramolecular fiber organization (qval2.5E-4)', 'GO:0010712:regulation of collagen metabolic process (qval2.54E-4)', 'GO:0045595:regulation of cell differentiation (qval2.76E-4)', 'GO:0030036:actin cytoskeleton organization (qval2.81E-4)', 'GO:0061299:retina vasculature morphogenesis in camera-type eye (qval2.99E-4)', 'GO:0045785:positive regulation of cell adhesion (qval3.3E-4)', 'GO:1902533:positive regulation of intracellular signal transduction (qval3.36E-4)', 'GO:0002366:leukocyte activation involved in immune response (qval3.43E-4)', 'GO:0043535:regulation of blood vessel endothelial cell migration (qval3.43E-4)', 'GO:0051493:regulation of cytoskeleton organization (qval3.46E-4)', 'GO:0070887:cellular response to chemical stimulus (qval3.66E-4)', 'GO:0002263:cell activation involved in immune response (qval3.69E-4)', 'GO:0034446:substrate adhesion-dependent cell spreading (qval3.78E-4)', 'GO:0001936:regulation of endothelial cell proliferation (qval3.78E-4)', 'GO:0032940:secretion by cell (qval4.02E-4)', 'GO:1903053:regulation of extracellular matrix organization (qval4.87E-4)', 'GO:0048522:positive regulation of cellular process (qval5.39E-4)', 'GO:0001934:positive regulation of protein phosphorylation (qval5.6E-4)', 'GO:0022604:regulation of cell morphogenesis (qval5.85E-4)', 'GO:0042327:positive regulation of phosphorylation (qval6.74E-4)', 'GO:0002274:myeloid leukocyte activation (qval6.83E-4)', 'GO:0009967:positive regulation of signal transduction (qval7.4E-4)', 'GO:0038084:vascular endothelial growth factor signaling pathway (qval7.38E-4)', 'GO:0033993:response to lipid (qval7.69E-4)', 'GO:0000904:cell morphogenesis involved in differentiation (qval7.86E-4)', 'GO:0001570:vasculogenesis (qval8.23E-4)', 'GO:0002688:regulation of leukocyte chemotaxis (qval8.48E-4)', 'GO:0002252:immune effector process (qval8.51E-4)', 'GO:0002687:positive regulation of leukocyte migration (qval9.49E-4)', 'GO:0006887:exocytosis (qval9.65E-4)', 'GO:0060548:negative regulation of cell death (qval1.08E-3)', 'GO:0046903:secretion (qval1.18E-3)', 'GO:0001817:regulation of cytokine production (qval1.23E-3)', 'GO:0002576:platelet degranulation (qval1.26E-3)', 'GO:1902531:regulation of intracellular signal transduction (qval1.3E-3)', 'GO:0051129:negative regulation of cellular component organization (qval1.34E-3)', 'GO:0007010:cytoskeleton organization (qval1.37E-3)', 'GO:0045937:positive regulation of phosphate metabolic process (qval1.36E-3)', 'GO:0010562:positive regulation of phosphorus metabolic process (qval1.35E-3)', 'GO:0048585:negative regulation of response to stimulus (qval1.38E-3)', 'GO:0048010:vascular endothelial growth factor receptor signaling pathway (qval1.43E-3)', 'GO:2000249:regulation of actin cytoskeleton reorganization (qval1.45E-3)', 'GO:0023056:positive regulation of signaling (qval1.49E-3)', 'GO:0032103:positive regulation of response to external stimulus (qval1.51E-3)', 'GO:1901654:response to ketone (qval1.55E-3)', 'GO:0030278:regulation of ossification (qval1.54E-3)', 'GO:0009719:response to endogenous stimulus (qval1.68E-3)', 'GO:0048513:animal organ development (qval1.72E-3)', 'GO:0043408:regulation of MAPK cascade (qval1.73E-3)', 'GO:0001569:branching involved in blood vessel morphogenesis (qval1.73E-3)', 'GO:0061041:regulation of wound healing (qval1.77E-3)', 'GO:0065008:regulation of biological quality (qval1.82E-3)', 'GO:0007162:negative regulation of cell adhesion (qval1.86E-3)', 'GO:0043410:positive regulation of MAPK cascade (qval1.87E-3)', 'GO:0070374:positive regulation of ERK1 and ERK2 cascade (qval1.87E-3)', 'GO:0050790:regulation of catalytic activity (qval2.15E-3)', 'GO:0002690:positive regulation of leukocyte chemotaxis (qval2.2E-3)', 'GO:1902622:regulation of neutrophil migration (qval2.24E-3)', 'GO:0010647:positive regulation of cell communication (qval2.24E-3)', 'GO:1903670:regulation of sprouting angiogenesis (qval2.3E-3)', 'GO:0014070:response to organic cyclic compound (qval2.49E-3)', 'GO:0031401:positive regulation of protein modification process (qval2.52E-3)', 'GO:1902624:positive regulation of neutrophil migration (qval2.52E-3)', 'GO:0001932:regulation of protein phosphorylation (qval2.64E-3)', 'GO:0051336:regulation of hydrolase activity (qval2.65E-3)', 'GO:1903034:regulation of response to wounding (qval2.66E-3)', 'GO:0080134:regulation of response to stress (qval3.07E-3)', 'GO:0007264:small GTPase mediated signal transduction (qval3.1E-3)', 'GO:0050679:positive regulation of epithelial cell proliferation (qval3.16E-3)', 'GO:0043069:negative regulation of programmed cell death (qval3.32E-3)', 'GO:0002275:myeloid cell activation involved in immune response (qval3.47E-3)', 'GO:0010716:negative regulation of extracellular matrix disassembly (qval3.66E-3)', 'GO:2000106:regulation of leukocyte apoptotic process (qval3.69E-3)', 'GO:0042493:response to drug (qval3.84E-3)', 'GO:2000107:negative regulation of leukocyte apoptotic process (qval3.85E-3)', 'GO:0044087:regulation of cellular component biogenesis (qval4.1E-3)', 'GO:0010941:regulation of cell death (qval4.13E-3)', 'GO:0006897:endocytosis (qval4.38E-3)', 'GO:0007179:transforming growth factor beta receptor signaling pathway (qval4.52E-3)', 'GO:0043066:negative regulation of apoptotic process (qval4.51E-3)', 'GO:0051056:regulation of small GTPase mediated signal transduction (qval4.53E-3)', 'GO:0043299:leukocyte degranulation (qval4.92E-3)', 'GO:0060326:cell chemotaxis (qval5.05E-3)', 'GO:0032102:negative regulation of response to external stimulus (qval5.08E-3)', 'GO:0042981:regulation of apoptotic process (qval5.1E-3)', 'GO:1903054:negative regulation of extracellular matrix organization (qval5.47E-3)', 'GO:1903039:positive regulation of leukocyte cell-cell adhesion (qval6.19E-3)', 'GO:0043312:neutrophil degranulation (qval6.28E-3)', 'GO:0001818:negative regulation of cytokine production (qval6.32E-3)', 'GO:0051247:positive regulation of protein metabolic process (qval6.72E-3)', 'GO:0043067:regulation of programmed cell death (qval6.8E-3)', 'GO:0090066:regulation of anatomical structure size (qval6.8E-3)', 'GO:0002283:neutrophil activation involved in immune response (qval7E-3)', 'GO:0016525:negative regulation of angiogenesis (qval6.97E-3)', 'GO:0030098:lymphocyte differentiation (qval7.07E-3)', 'GO:0002684:positive regulation of immune system process (qval7.3E-3)', 'GO:1903037:regulation of leukocyte cell-cell adhesion (qval7.83E-3)', 'GO:0002248:connective tissue replacement involved in inflammatory response wound healing (qval7.82E-3)', 'GO:0051414:response to cortisol (qval7.78E-3)', 'GO:0035696:monocyte extravasation (qval7.74E-3)', 'GO:1902460:regulation of mesenchymal stem cell proliferation (qval7.7E-3)', 'GO:1902462:positive regulation of mesenchymal stem cell proliferation (qval7.67E-3)', 'GO:0032965:regulation of collagen biosynthetic process (qval7.65E-3)', 'GO:1902893:regulation of pri-miRNA transcription by RNA polymerase II (qval7.69E-3)', 'GO:2000181:negative regulation of blood vessel morphogenesis (qval7.76E-3)', 'GO:0009888:tissue development (qval7.74E-3)', 'GO:0046649:lymphocyte activation (qval7.76E-3)', 'GO:2000377:regulation of reactive oxygen species metabolic process (qval7.73E-3)', 'GO:0051246:regulation of protein metabolic process (qval7.71E-3)', 'GO:0070372:regulation of ERK1 and ERK2 cascade (qval7.83E-3)', 'GO:0070663:regulation of leukocyte proliferation (qval7.88E-3)', 'GO:0071236:cellular response to antibiotic (qval8.12E-3)', 'GO:0006954:inflammatory response (qval8.36E-3)', 'GO:0008064:regulation of actin polymerization or depolymerization (qval8.45E-3)', 'GO:0042119:neutrophil activation (qval8.45E-3)', 'GO:0009987:cellular process (qval8.7E-3)', 'GO:0031399:regulation of protein modification process (qval8.67E-3)', 'GO:0030832:regulation of actin filament length (qval8.79E-3)', 'GO:0009725:response to hormone (qval8.93E-3)', 'GO:0002521:leukocyte differentiation (qval8.93E-3)', 'GO:0034097:response to cytokine (qval9.08E-3)', 'GO:0036230:granulocyte activation (qval9.3E-3)', 'GO:0010935:regulation of macrophage cytokine production (qval9.55E-3)', 'GO:0009887:animal organ morphogenesis (qval9.52E-3)', 'GO:0071495:cellular response to endogenous stimulus (qval9.55E-3)', 'GO:0042325:regulation of phosphorylation (qval9.68E-3)', 'GO:0030279:negative regulation of ossification (qval9.68E-3)', 'GO:0032270:positive regulation of cellular protein metabolic process (qval1.01E-2)', 'GO:0065009:regulation of molecular function (qval1.02E-2)', 'GO:0022409:positive regulation of cell-cell adhesion (qval1.03E-2)', 'GO:0045926:negative regulation of growth (qval1.07E-2)', 'GO:0048844:artery morphogenesis (qval1.11E-2)', 'GO:0032268:regulation of cellular protein metabolic process (qval1.12E-2)', 'GO:0010810:regulation of cell-substrate adhesion (qval1.12E-2)', 'GO:0070665:positive regulation of leukocyte proliferation (qval1.18E-2)', 'GO:0032967:positive regulation of collagen biosynthetic process (qval1.19E-2)', 'GO:0010714:positive regulation of collagen metabolic process (qval1.18E-2)', 'GO:0007169:transmembrane receptor protein tyrosine kinase signaling pathway (qval1.22E-2)', 'GO:0009415:response to water (qval1.23E-2)', 'GO:0030833:regulation of actin filament polymerization (qval1.24E-2)', 'GO:0060312:regulation of blood vessel remodeling (qval1.26E-2)', 'GO:0061304:retinal blood vessel morphogenesis (qval1.26E-2)', 'GO:0097709:connective tissue replacement (qval1.25E-2)', 'GO:0032271:regulation of protein polymerization (qval1.25E-2)', 'GO:0022407:regulation of cell-cell adhesion (qval1.31E-2)', 'GO:0034103:regulation of tissue remodeling (qval1.32E-2)', 'GO:0060411:cardiac septum morphogenesis (qval1.32E-2)', 'GO:0006952:defense response (qval1.32E-2)', 'GO:1902895:positive regulation of pri-miRNA transcription by RNA polymerase II (qval1.34E-2)', 'GO:0045639:positive regulation of myeloid cell differentiation (qval1.35E-2)', 'GO:0032535:regulation of cellular component size (qval1.35E-2)', 'GO:0010575:positive regulation of vascular endothelial growth factor production (qval1.35E-2)', 'GO:0003013:circulatory system process (qval1.39E-2)', 'GO:0017015:regulation of transforming growth factor beta receptor signaling pathway (qval1.43E-2)', 'GO:0050896:response to stimulus (qval1.44E-2)', 'GO:0046677:response to antibiotic (qval1.44E-2)', 'GO:0098657:import into cell (qval1.45E-2)', 'GO:0007178:transmembrane receptor protein serine/threonine kinase signaling pathway (qval1.45E-2)', 'GO:0051489:regulation of filopodium assembly (qval1.49E-2)', 'GO:1901343:negative regulation of vasculature development (qval1.5E-2)', 'GO:0010715:regulation of extracellular matrix disassembly (qval1.5E-2)', 'GO:1901888:regulation of cell junction assembly (qval1.51E-2)', 'GO:0032231:regulation of actin filament bundle assembly (qval1.5E-2)', 'GO:0002040:sprouting angiogenesis (qval1.55E-2)', 'GO:0051491:positive regulation of filopodium assembly (qval1.55E-2)', 'GO:0035987:endodermal cell differentiation (qval1.54E-2)', 'GO:0043171:peptide catabolic process (qval1.54E-2)', 'GO:1903708:positive regulation of hemopoiesis (qval1.54E-2)', 'GO:0007507:heart development (qval1.53E-2)', 'GO:0001952:regulation of cell-matrix adhesion (qval1.55E-2)', 'GO:1903844:regulation of cellular response to transforming growth factor beta stimulus (qval1.65E-2)', 'GO:0070301:cellular response to hydrogen peroxide (qval1.66E-2)', 'GO:0022617:extracellular matrix disassembly (qval1.66E-2)', 'GO:0007275:multicellular organism development (qval1.65E-2)', 'GO:0048568:embryonic organ development (qval1.74E-2)', 'GO:0045216:cell-cell junction organization (qval1.77E-2)', 'GO:0035924:cellular response to vascular endothelial growth factor stimulus (qval1.77E-2)', 'GO:0034330:cell junction organization (qval1.78E-2)', 'GO:0051251:positive regulation of lymphocyte activation (qval1.78E-2)', 'GO:0030512:negative regulation of transforming growth factor beta receptor signaling pathway (qval1.83E-2)', 'GO:0022612:gland morphogenesis (qval1.83E-2)', 'GO:0071455:cellular response to hyperoxia (qval1.86E-2)', 'GO:0043542:endothelial cell migration (qval1.97E-2)', 'GO:0034405:response to fluid shear stress (qval2.05E-2)', 'GO:0003179:heart valve morphogenesis (qval2.27E-2)', 'GO:0071674:mononuclear cell migration (qval2.26E-2)', 'GO:1902107:positive regulation of leukocyte differentiation (qval2.28E-2)', 'GO:1903845:negative regulation of cellular response to transforming growth factor beta stimulus (qval2.29E-2)', 'GO:0034341:response to interferon-gamma (qval2.32E-2)', 'GO:0090109:regulation of cell-substrate junction assembly (qval2.35E-2)', 'GO:0051893:regulation of focal adhesion assembly (qval2.34E-2)', 'GO:0090022:regulation of neutrophil chemotaxis (qval2.35E-2)', 'GO:0010574:regulation of vascular endothelial growth factor production (qval2.34E-2)', 'GO:0051492:regulation of stress fiber assembly (qval2.44E-2)', 'GO:0050818:regulation of coagulation (qval2.43E-2)', 'GO:0071675:regulation of mononuclear cell migration (qval2.47E-2)', 'GO:0071622:regulation of granulocyte chemotaxis (qval2.46E-2)', 'GO:0051174:regulation of phosphorus metabolic process (qval2.46E-2)', 'GO:0019220:regulation of phosphate metabolic process (qval2.45E-2)', 'GO:0001575:globoside metabolic process (qval2.44E-2)', 'GO:0001576:globoside biosynthetic process (qval2.43E-2)', 'GO:0035759:mesangial cell-matrix adhesion (qval2.43E-2)', 'GO:0055017:cardiac muscle tissue growth (qval2.42E-2)', 'GO:0140039:cell-cell adhesion in response to extracellular stimulus (qval2.41E-2)', 'GO:0071417:cellular response to organonitrogen compound (qval2.5E-2)', 'GO:0002683:negative regulation of immune system process (qval2.5E-2)', 'GO:0050670:regulation of lymphocyte proliferation (qval2.55E-2)', 'GO:0090342:regulation of cell aging (qval2.67E-2)', 'GO:0010718:positive regulation of epithelial to mesenchymal transition (qval2.66E-2)', 'GO:0060753:regulation of mast cell chemotaxis (qval2.66E-2)', 'GO:1903035:negative regulation of response to wounding (qval2.71E-2)', 'GO:1901655:cellular response to ketone (qval2.7E-2)', 'GO:0001938:positive regulation of endothelial cell proliferation (qval2.69E-2)', 'GO:0030595:leukocyte chemotaxis (qval2.72E-2)', 'GO:0032944:regulation of mononuclear cell proliferation (qval2.73E-2)', 'GO:0045597:positive regulation of cell differentiation (qval2.86E-2)', 'GO:0010633:negative regulation of epithelial cell migration (qval2.86E-2)', 'GO:0090092:regulation of transmembrane receptor protein serine/threonine kinase signaling pathway (qval3.17E-2)', 'GO:0051130:positive regulation of cellular component organization (qval3.21E-2)', 'GO:0010596:negative regulation of endothelial cell migration (qval3.23E-2)', 'GO:0045860:positive regulation of protein kinase activity (qval3.22E-2)', 'GO:0045123:cellular extravasation (qval3.23E-2)', 'GO:0055093:response to hyperoxia (qval3.22E-2)', 'GO:0010717:regulation of epithelial to mesenchymal transition (qval3.28E-2)', 'GO:0043087:regulation of GTPase activity (qval3.57E-2)', 'GO:0061045:negative regulation of wound healing (qval3.64E-2)', 'GO:0033674:positive regulation of kinase activity (qval3.75E-2)', 'GO:0110020:regulation of actomyosin structure organization (qval3.76E-2)', 'GO:0050867:positive regulation of cell activation (qval3.84E-2)', 'GO:0090050:positive regulation of cell migration involved in sprouting angiogenesis (qval3.87E-2)', 'GO:0051249:regulation of lymphocyte activation (qval3.89E-2)', 'GO:0030500:regulation of bone mineralization (qval3.9E-2)', 'GO:0001558:regulation of cell growth (qval3.9E-2)', 'GO:0006950:response to stress (qval3.96E-2)', 'GO:0009607:response to biotic stimulus (qval3.96E-2)', 'GO:0097305:response to alcohol (qval4.01E-2)', 'GO:0098609:cell-cell adhesion (qval4.18E-2)', 'GO:1903391:regulation of adherens junction organization (qval4.17E-2)', 'GO:0048589:developmental growth (qval4.17E-2)', 'GO:0043254:regulation of protein complex assembly (qval4.16E-2)', 'GO:0048534:hematopoietic or lymphoid organ development (qval4.31E-2)']</t>
        </is>
      </c>
      <c r="V16" s="3">
        <f>hyperlink("https://spiral.technion.ac.il/results/MTAwMDA5OQ==/15/GOResultsFUNCTION","link")</f>
        <v/>
      </c>
      <c r="W16" t="inlineStr">
        <is>
          <t>['GO:0019838:growth factor binding (qval4.76E-10)', 'GO:0019955:cytokine binding (qval2.21E-7)', 'GO:0005201:extracellular matrix structural constituent (qval6.12E-6)', 'GO:0005515:protein binding (qval5.93E-5)', 'GO:0034713:type I transforming growth factor beta receptor binding (qval2.44E-4)', 'GO:0050431:transforming growth factor beta binding (qval4.49E-4)', 'GO:0003779:actin binding (qval4.18E-4)', 'GO:0005102:signaling receptor binding (qval3.78E-4)', 'GO:0005539:glycosaminoglycan binding (qval5.89E-4)', 'GO:0044877:protein-containing complex binding (qval7.95E-4)', 'GO:0030020:extracellular matrix structural constituent conferring tensile strength (qval1.07E-3)', 'GO:0001968:fibronectin binding (qval8.3E-3)', 'GO:0008201:heparin binding (qval1.19E-2)', 'GO:0042802:identical protein binding (qval1.85E-2)', 'GO:0005509:calcium ion binding (qval1.75E-2)', 'GO:0019899:enzyme binding (qval1.68E-2)', 'GO:0008092:cytoskeletal protein binding (qval1.63E-2)', 'GO:0019199:transmembrane receptor protein kinase activity (qval1.62E-2)', 'GO:0005198:structural molecule activity (qval1.56E-2)', 'GO:0050839:cell adhesion molecule binding (qval2.42E-2)', 'GO:0050840:extracellular matrix binding (qval2.58E-2)', 'GO:0005488:binding (qval2.48E-2)', 'GO:0005160:transforming growth factor beta receptor binding (qval2.42E-2)', 'GO:0005172:vascular endothelial growth factor receptor binding (qval3.7E-2)', 'GO:0031682:G-protein gamma-subunit binding (qval3.7E-2)', 'GO:0042803:protein homodimerization activity (qval3.97E-2)', 'GO:0005178:integrin binding (qval4.03E-2)', 'GO:0005520:insulin-like growth factor binding (qval5.31E-2)', 'GO:0008191:metalloendopeptidase inhibitor activity (qval5.38E-2)', 'GO:0005021:vascular endothelial growth factor-activated receptor activity (qval5.3E-2)', 'GO:0004714:transmembrane receptor protein tyrosine kinase activity (qval5.45E-2)', 'GO:0002020:protease binding (qval5.91E-2)', 'GO:0051015:actin filament binding (qval5.95E-2)', 'GO:0017124:SH3 domain binding (qval5.93E-2)', 'GO:0005518:collagen binding (qval7.15E-2)', 'GO:0005114:type II transforming growth factor beta receptor binding (qval6.96E-2)', 'GO:0004713:protein tyrosine kinase activity (qval9.41E-2)', 'GO:1901681:sulfur compound binding (qval1.03E-1)', 'GO:0030234:enzyme regulator activity (qval1.13E-1)']</t>
        </is>
      </c>
      <c r="X16" s="3">
        <f>hyperlink("https://spiral.technion.ac.il/results/MTAwMDA5OQ==/15/GOResultsCOMPONENT","link")</f>
        <v/>
      </c>
      <c r="Y16" t="inlineStr">
        <is>
          <t>['GO:0044421:extracellular region part (qval2.52E-13)', 'GO:0070062:extracellular exosome (qval3E-11)', 'GO:1903561:extracellular vesicle (qval3.54E-11)', 'GO:0043230:extracellular organelle (qval2.74E-11)', 'GO:0062023:collagen-containing extracellular matrix (qval2.85E-10)', 'GO:0005925:focal adhesion (qval2.55E-10)', 'GO:0005924:cell-substrate adherens junction (qval2.56E-10)', 'GO:0030055:cell-substrate junction (qval3.31E-10)', 'GO:0005912:adherens junction (qval4.42E-10)', 'GO:0031982:vesicle (qval4.1E-10)', 'GO:0031012:extracellular matrix (qval5.14E-10)', 'GO:0070161:anchoring junction (qval9.1E-10)', 'GO:0030054:cell junction (qval3.65E-9)', 'GO:0005615:extracellular space (qval6.14E-9)', 'GO:0009986:cell surface (qval2.07E-8)', 'GO:0005576:extracellular region (qval1.49E-7)', 'GO:0043202:lysosomal lumen (qval1.92E-6)', 'GO:0031974:membrane-enclosed lumen (qval2.25E-6)', 'GO:0070013:intracellular organelle lumen (qval2.13E-6)', 'GO:0043233:organelle lumen (qval2.03E-6)', 'GO:0044459:plasma membrane part (qval2.51E-6)', 'GO:0044433:cytoplasmic vesicle part (qval6.71E-6)', 'GO:0005788:endoplasmic reticulum lumen (qval1.53E-5)', 'GO:0044437:vacuolar part (qval2.44E-5)', 'GO:0044444:cytoplasmic part (qval2.43E-5)', 'GO:0005886:plasma membrane (qval2.69E-5)', 'GO:0005856:cytoskeleton (qval3.99E-5)', 'GO:0005775:vacuolar lumen (qval4.69E-5)', 'GO:0015629:actin cytoskeleton (qval8.58E-5)', 'GO:0009897:external side of plasma membrane (qval1.07E-4)', 'GO:0016020:membrane (qval1.18E-3)', 'GO:0005764:lysosome (qval1.18E-3)', 'GO:0000323:lytic vacuole (qval1.15E-3)', 'GO:0005887:integral component of plasma membrane (qval1.35E-3)', 'GO:0031226:intrinsic component of plasma membrane (qval1.49E-3)', 'GO:0098588:bounding membrane of organelle (qval1.5E-3)', 'GO:0098552:side of membrane (qval2.31E-3)', 'GO:0005884:actin filament (qval3.55E-3)', 'GO:0005581:collagen trimer (qval4.2E-3)', 'GO:0005773:vacuole (qval4.12E-3)', 'GO:0030659:cytoplasmic vesicle membrane (qval4.06E-3)', 'GO:0031410:cytoplasmic vesicle (qval4.27E-3)', 'GO:0045180:basal cortex (qval4.58E-3)', 'GO:0097708:intracellular vesicle (qval4.55E-3)', 'GO:0031090:organelle membrane (qval5.66E-3)', 'GO:0012506:vesicle membrane (qval6.13E-3)', 'GO:0044424:intracellular part (qval6.46E-3)', 'GO:0098805:whole membrane (qval6.52E-3)', 'GO:0005774:vacuolar membrane (qval9.19E-3)', 'GO:0043235:receptor complex (qval9.01E-3)', 'GO:0042383:sarcolemma (qval9.12E-3)', 'GO:0044446:intracellular organelle part (qval1.07E-2)', 'GO:0045177:apical part of cell (qval1.34E-2)', 'GO:0032432:actin filament bundle (qval1.45E-2)', 'GO:0005604:basement membrane (qval1.53E-2)', 'GO:0098852:lytic vacuole membrane (qval1.65E-2)', 'GO:0005765:lysosomal membrane (qval1.62E-2)', 'GO:0030667:secretory granule membrane (qval1.76E-2)', 'GO:0044422:organelle part (qval1.98E-2)', 'GO:0005768:endosome (qval1.95E-2)', 'GO:0031904:endosome lumen (qval1.95E-2)', 'GO:0098590:plasma membrane region (qval2.06E-2)', 'GO:0098651:basement membrane collagen trimer (qval2.46E-2)']</t>
        </is>
      </c>
    </row>
    <row r="17">
      <c r="A17" s="1" t="n">
        <v>16</v>
      </c>
      <c r="B17" t="n">
        <v>18038</v>
      </c>
      <c r="C17" t="n">
        <v>4143</v>
      </c>
      <c r="D17" t="n">
        <v>83</v>
      </c>
      <c r="E17" t="n">
        <v>6806</v>
      </c>
      <c r="F17" t="n">
        <v>423</v>
      </c>
      <c r="G17" t="n">
        <v>1602</v>
      </c>
      <c r="H17" t="n">
        <v>32</v>
      </c>
      <c r="I17" t="n">
        <v>168</v>
      </c>
      <c r="J17" s="2" t="n">
        <v>-2200</v>
      </c>
      <c r="K17" t="n">
        <v>0.401</v>
      </c>
      <c r="L17" t="inlineStr">
        <is>
          <t>ABCC9,ABI3BP,ADAMTS10,ADAP2,ADD1,AEBP1,AIF1,AKAP12,AKNA,AKR1B1,ALOX5,ANGPTL2,ANXA5,ANXA6,APBB1IP,APOBEC3C,APOL1,APOL3,AQP1,ARHGAP15,ARHGAP25,ARHGDIB,ARHGEF6,ARPC1B,ATF5,ATP6V1B2,B4GALT1,BEX3,BMP1,BST2,C12orf57,C16orf54,C1QA,C1QB,C1QC,C1QTNF1,C1R,C1S,C1orf162,C3,CALHM2,CALU,CAPZB,CAVIN1,CAVIN3,CBX6,CCDC3,CCDC80,CCL5,CCR4,CD109,CD14,CD163,CD2,CD27,CD302,CD34,CD37,CD3E,CD4,CD63,CD74,CD84,CD93,CD99,CDK14,CFD,CHI3L1,CHRD,CHST11,CIITA,CLEC10A,CLEC11A,CLEC2D,CLEC7A,CNRIP1,COL14A1,COL15A1,COL16A1,COL18A1,COL4A2,COL6A1,COL6A2,COL6A3,CORO1A,CPQ,CPVL,CPXM1,CRISPLD2,CSAD,CSF1,CSF1R,CST3,CTSC,CTSK,CTSL,CXCL12,CYBC1,CYBRD1,CYGB,CYP1B1,CYP7B1,DAPK1,DCN,DLC1,DLG2,DOCK10,DOCK11,DPYD,DPYSL2,DUSP23,EBF1,ECSCR,EFEMP1,EFNA5,EFR3A,EGFL7,EHD2,EID1,EMP3,ENG,EPAS1,EPB41L3,EPHX1,ERG,ETV5,EVA1B,EVI2A,EVL,FAM114A2,FAM126A,FAM20A,FAP,FAS,FBLIM1,FBLN1,FBLN2,FBLN5,FBN1,FEZ1,FGFR1,FHL3,FKBP5,FLII,FMNL1,FMOD,FOLR2,FSTL1,FYB1,FZD4,GAA,GABARAP,GALNS,GAS7,GASK1B,GGT5,GIMAP4,GIMAP6,GIMAP7,GLIPR2,GLMP,GLT8D2,GM2A,GMFG,GNB1,GNB4,GNPTG,GPNMB,GPR34,GPR68,GPSM3,GYPC,GZMA,GZMK,H1FX,HAPLN3,HCLS1,HCST,HEG1,HEXA,HIPK2,HSPA12B,HTRA1,HVCN1,IDS,IFFO1,IFI16,IFI44,IGFBP4,IGFBP7,IKZF1,IL17RA,INAFM1,ITGA4,ITGB2,ITM2A,JAK1,JAML,KANK3,KCNE4,KCNJ8,KCTD12,KLF7,KLHL22,KLRG1,LAIR1,LAMA2,LAMA4,LAMB1,LAMC1,LAPTM4A,LAPTM5,LDOC1,LGMN,LHFPL2,LHFPL6,LIMA1,LIMD2,LINGO1,LIPA,LIX1L,LPAR1,LRP1,LRPAP1,LRRC32,LSP1,LTB,LTBP3,LXN,LY6E,LYZ,MAF,MAFB,MAGEH1,MAP3K12,MAP3K3,MAP4K1,MARCKS,MCC,MCTP1,METTL7A,MFGE8,MFSD1,MGAT1,MGP,MMP2,MOB3A,MRAS,MRC2,MS4A4A,MS4A6A,MS4A7,MSR1,MXD4,MXRA8,MYOF,NAV1,NBL1,NCKAP1L,NDUFA4L2,NFIC,NID1,NLGN2,NLRP1,NNMT,NOTCH2,NPC2,NR2F2,NR3C1,NRP1,NUCB1,OAF,OAZ2,ODF3B,OLFML1,OLFML2B,OSMR,PALM2-AKAP2,PARVG,PCOLCE,PDGFRB,PDPR,PEA15,PEAK1,PEAR1,PFN1,PHC2,PHLDB1,PIK3CD,PIK3IP1,PIK3R5,PKD2,PLBD2,PLD3,PLEKHO2,PLPP1,PLPP3,PLTP,PLXDC2,PLXND1,PMP22,PODN,POLR2A,PPFIBP1,PPP1R18,PRAF2,PRICKLE2,PRNP,PRRX1,PRRX2,PSAP,PTPN2,PTPRS,PTTG1IP,PYGL,QKI,RAB31,RAB34,RAB3IL1,RABAC1,RAMP2,RARRES1,RASGRP2,RASSF4,RBMS3,RBP5,REEP5,RELL1,RGL1,RHOG,RILPL1,RNASE1,RNF144A,S100A13,S100A4,S100PBP,SAMHD1,SCPEP1,SELENOF,SELENON,SEMA6B,SERPINF1,SERPING1,SFRP2,SH3BGRL3,SH3BP5,SH3PXD2B,SIPA1,SLA,SLC15A3,SLC38A7,SLC7A2,SLCO2B1,SLFN5,SLIT2,SLIT3,SMAP2,SNAI2,SOAT1,SP140,SPI1,SPOCK2,SPON1,ST6GALNAC6,STAB1,STAT2,STOM,SUSD6,SYNC,SYNE3,TAX1BP3,TBC1D10C,TBC1D2B,TBX2,TFPI,TGFB3,THBS3,THEMIS2,TIMP1,TIMP2,TM6SF1,TMC8,TMEM140,TMEM263,TMEM273,TMEM43,TMEM45A,TMEM50A,TPP1,TRAC,TRAF3IP3,TRBC2,TRIB2,TRIM22,TRPV2,TSC22D3,TSHZ2,TSPAN4,TUBB6,TWF2,TWSG1,TYMP,TYROBP,UROD,VASH1,VAT1,VCAM1,VENTX,VIM,VKORC1,VSIG4,VSIR,WAS,WBP1L,WDR81,WIPF1,WSB1,YPEL3,ZC3H12D,ZEB2,ZNF264,ZNF512B,ZYX</t>
        </is>
      </c>
      <c r="M17" t="inlineStr">
        <is>
          <t>[(1, 0), (1, 10), (1, 18), (1, 19), (1, 37), (1, 68), (1, 70), (1, 75), (1, 76), (3, 0), (3, 10), (3, 18), (3, 19), (3, 24), (3, 37), (3, 68), (3, 70), (3, 75), (3, 76), (4, 0), (4, 10), (4, 18), (4, 19), (4, 37), (4, 68), (4, 70), (4, 75), (4, 76), (7, 0), (7, 10), (7, 18), (7, 19), (7, 37), (7, 68), (7, 70), (7, 75), (7, 76), (8, 0), (8, 10), (8, 18), (8, 19), (8, 37), (8, 68), (8, 70), (8, 75), (8, 76), (9, 0), (9, 10), (9, 18), (9, 19), (9, 37), (9, 68), (9, 75), (9, 76), (13, 0), (13, 10), (13, 18), (13, 19), (13, 24), (13, 37), (13, 68), (13, 70), (13, 75), (13, 76), (16, 0), (16, 10), (16, 18), (16, 19), (16, 37), (16, 68), (16, 70), (16, 75), (16, 76), (29, 0), (29, 10), (29, 18), (29, 19), (29, 37), (29, 68), (29, 70), (29, 75), (29, 76), (35, 0), (35, 10), (35, 18), (35, 19), (35, 37), (35, 68), (35, 75), (35, 76), (40, 0), (40, 10), (40, 18), (40, 19), (40, 37), (40, 68), (40, 70), (40, 75), (40, 76), (41, 18), (41, 19), (41, 68), (41, 75), (45, 0), (45, 10), (45, 18), (45, 19), (45, 37), (45, 68), (45, 70), (45, 75), (45, 76), (48, 0), (48, 10), (48, 18), (48, 19), (48, 37), (48, 68), (48, 70), (48, 75), (48, 76), (49, 0), (49, 10), (49, 18), (49, 19), (49, 37), (49, 68), (49, 70), (49, 75), (49, 76), (51, 18), (51, 19), (51, 68), (51, 75), (55, 0), (55, 10), (55, 18), (55, 19), (55, 37), (55, 68), (55, 75), (55, 76), (60, 75), (71, 18), (71, 68), (71, 75), (78, 0), (78, 10), (78, 18), (78, 19), (78, 37), (78, 68), (78, 70), (78, 75), (78, 76), (79, 18), (79, 19), (79, 68), (79, 75), (80, 0), (80, 10), (80, 18), (80, 19), (80, 37), (80, 68), (80, 70), (80, 75), (80, 76)]</t>
        </is>
      </c>
      <c r="N17" t="n">
        <v>1615</v>
      </c>
      <c r="O17" t="n">
        <v>0.75</v>
      </c>
      <c r="P17" t="n">
        <v>0.95</v>
      </c>
      <c r="Q17" t="n">
        <v>3</v>
      </c>
      <c r="R17" t="n">
        <v>10000</v>
      </c>
      <c r="S17" t="inlineStr">
        <is>
          <t>15/03/2024, 21:24:38</t>
        </is>
      </c>
      <c r="T17" s="3">
        <f>hyperlink("https://spiral.technion.ac.il/results/MTAwMDA5OQ==/16/GOResultsPROCESS","link")</f>
        <v/>
      </c>
      <c r="U17" t="inlineStr">
        <is>
          <t>['GO:0043062:extracellular structure organization (qval6.2E-12)', 'GO:0030198:extracellular matrix organization (qval4.81E-12)', 'GO:0002252:immune effector process (qval3.23E-11)', 'GO:0002376:immune system process (qval2.84E-10)', 'GO:0001775:cell activation (qval3.23E-10)', 'GO:0045321:leukocyte activation (qval1.65E-9)', 'GO:0050793:regulation of developmental process (qval1.39E-8)', 'GO:0048583:regulation of response to stimulus (qval2.53E-8)', 'GO:0002263:cell activation involved in immune response (qval7.36E-8)', 'GO:0006952:defense response (qval1.06E-7)', 'GO:0007155:cell adhesion (qval1.11E-7)', 'GO:0022610:biological adhesion (qval1.31E-7)', 'GO:0002366:leukocyte activation involved in immune response (qval1.52E-7)', 'GO:0030155:regulation of cell adhesion (qval2.47E-7)', 'GO:0002274:myeloid leukocyte activation (qval2.43E-7)', 'GO:2000145:regulation of cell motility (qval2.68E-7)', 'GO:0042127:regulation of cell proliferation (qval2.96E-7)', 'GO:0040012:regulation of locomotion (qval4.5E-7)', 'GO:0022603:regulation of anatomical structure morphogenesis (qval7.17E-7)', 'GO:0051239:regulation of multicellular organismal process (qval1.25E-6)', 'GO:0051270:regulation of cellular component movement (qval1.25E-6)', 'GO:0043299:leukocyte degranulation (qval1.38E-6)', 'GO:0030334:regulation of cell migration (qval1.38E-6)', 'GO:0002682:regulation of immune system process (qval3.05E-6)', 'GO:0045055:regulated exocytosis (qval3.25E-6)', 'GO:0040013:negative regulation of locomotion (qval3.45E-6)', 'GO:0051271:negative regulation of cellular component movement (qval5.22E-6)', 'GO:0032956:regulation of actin cytoskeleton organization (qval5.68E-6)', 'GO:0006887:exocytosis (qval8.13E-6)', 'GO:0042119:neutrophil activation (qval7.96E-6)', 'GO:2000146:negative regulation of cell motility (qval8.17E-6)', 'GO:0002275:myeloid cell activation involved in immune response (qval8.11E-6)', 'GO:0036230:granulocyte activation (qval8.92E-6)', 'GO:0048518:positive regulation of biological process (qval9.05E-6)', 'GO:0048523:negative regulation of cellular process (qval9.27E-6)', 'GO:0043312:neutrophil degranulation (qval1.14E-5)', 'GO:0002283:neutrophil activation involved in immune response (qval1.36E-5)', 'GO:0032970:regulation of actin filament-based process (qval3.42E-5)', 'GO:0030336:negative regulation of cell migration (qval4.14E-5)', 'GO:0006954:inflammatory response (qval4.77E-5)', 'GO:0032101:regulation of response to external stimulus (qval6.08E-5)', 'GO:0048584:positive regulation of response to stimulus (qval6.11E-5)', 'GO:2000026:regulation of multicellular organismal development (qval6.8E-5)', 'GO:0008284:positive regulation of cell proliferation (qval6.69E-5)', 'GO:0052547:regulation of peptidase activity (qval6.66E-5)', 'GO:0042221:response to chemical (qval6.85E-5)', 'GO:0032502:developmental process (qval6.92E-5)', 'GO:0032940:secretion by cell (qval6.91E-5)', 'GO:0006955:immune response (qval7.32E-5)', 'GO:0051241:negative regulation of multicellular organismal process (qval9.61E-5)', 'GO:0030162:regulation of proteolysis (qval9.55E-5)', 'GO:0048519:negative regulation of biological process (qval1.02E-4)', 'GO:0007166:cell surface receptor signaling pathway (qval1.39E-4)', 'GO:0051336:regulation of hydrolase activity (qval1.66E-4)', 'GO:0010466:negative regulation of peptidase activity (qval1.96E-4)', 'GO:0072376:protein activation cascade (qval2.04E-4)', 'GO:0050776:regulation of immune response (qval3.01E-4)', 'GO:0046903:secretion (qval2.97E-4)', 'GO:0001525:angiogenesis (qval2.94E-4)', 'GO:0050921:positive regulation of chemotaxis (qval3.18E-4)', 'GO:0045765:regulation of angiogenesis (qval3.51E-4)', 'GO:0006956:complement activation (qval3.48E-4)', 'GO:0007165:signal transduction (qval3.53E-4)', 'GO:0031589:cell-substrate adhesion (qval3.48E-4)', 'GO:0050789:regulation of biological process (qval3.43E-4)', 'GO:0010951:negative regulation of endopeptidase activity (qval3.4E-4)', 'GO:1902533:positive regulation of intracellular signal transduction (qval3.53E-4)', 'GO:0007162:negative regulation of cell adhesion (qval3.72E-4)', 'GO:0052548:regulation of endopeptidase activity (qval3.96E-4)', 'GO:0050790:regulation of catalytic activity (qval4.08E-4)', 'GO:0050896:response to stimulus (qval4.43E-4)', 'GO:0002684:positive regulation of immune system process (qval4.79E-4)', 'GO:0040011:locomotion (qval5.57E-4)', 'GO:0048514:blood vessel morphogenesis (qval6.54E-4)', 'GO:0065007:biological regulation (qval7.13E-4)', 'GO:0050920:regulation of chemotaxis (qval8.6E-4)', 'GO:0016477:cell migration (qval8.69E-4)', 'GO:0110053:regulation of actin filament organization (qval8.97E-4)', 'GO:0008064:regulation of actin polymerization or depolymerization (qval1.01E-3)', 'GO:0032879:regulation of localization (qval1.05E-3)', 'GO:0030832:regulation of actin filament length (qval1.06E-3)', 'GO:0006935:chemotaxis (qval1.06E-3)', 'GO:0002683:negative regulation of immune system process (qval1.12E-3)', 'GO:0043410:positive regulation of MAPK cascade (qval1.13E-3)', 'GO:0042330:taxis (qval1.14E-3)', 'GO:0051493:regulation of cytoskeleton organization (qval1.2E-3)', 'GO:0016192:vesicle-mediated transport (qval1.36E-3)', 'GO:0010033:response to organic substance (qval1.36E-3)', 'GO:0009653:anatomical structure morphogenesis (qval1.36E-3)', 'GO:0065009:regulation of molecular function (qval1.39E-3)', 'GO:0040017:positive regulation of locomotion (qval1.41E-3)', 'GO:1901342:regulation of vasculature development (qval1.5E-3)', 'GO:0043408:regulation of MAPK cascade (qval1.66E-3)', 'GO:0022604:regulation of cell morphogenesis (qval1.74E-3)', 'GO:0045861:negative regulation of proteolysis (qval1.78E-3)', 'GO:0006958:complement activation, classical pathway (qval1.79E-3)', 'GO:0008360:regulation of cell shape (qval1.79E-3)', 'GO:0022617:extracellular matrix disassembly (qval1.83E-3)', 'GO:0009966:regulation of signal transduction (qval2.04E-3)', 'GO:0071675:regulation of mononuclear cell migration (qval2.03E-3)', 'GO:0051272:positive regulation of cellular component movement (qval2.09E-3)', 'GO:0046649:lymphocyte activation (qval2.33E-3)', 'GO:0034097:response to cytokine (qval2.5E-3)', 'GO:0010941:regulation of cell death (qval2.95E-3)', 'GO:2000147:positive regulation of cell motility (qval3.06E-3)', 'GO:0051094:positive regulation of developmental process (qval3.1E-3)', 'GO:0048585:negative regulation of response to stimulus (qval3.1E-3)', 'GO:0071310:cellular response to organic substance (qval3.35E-3)', 'GO:0050678:regulation of epithelial cell proliferation (qval3.35E-3)', 'GO:0090025:regulation of monocyte chemotaxis (qval3.32E-3)', 'GO:0045087:innate immune response (qval3.29E-3)', 'GO:0051346:negative regulation of hydrolase activity (qval3.68E-3)', 'GO:0070663:regulation of leukocyte proliferation (qval3.88E-3)', 'GO:0048870:cell motility (qval3.9E-3)', 'GO:0002253:activation of immune response (qval4.03E-3)', 'GO:0010646:regulation of cell communication (qval4.02E-3)', 'GO:0023051:regulation of signaling (qval4.15E-3)', 'GO:0030833:regulation of actin filament polymerization (qval4.22E-3)', 'GO:0001817:regulation of cytokine production (qval4.66E-3)', 'GO:0006928:movement of cell or subcellular component (qval4.72E-3)', 'GO:0070887:cellular response to chemical stimulus (qval4.75E-3)', 'GO:0010712:regulation of collagen metabolic process (qval4.71E-3)', 'GO:0009607:response to biotic stimulus (qval4.7E-3)', 'GO:0035987:endodermal cell differentiation (qval4.73E-3)', 'GO:0048856:anatomical structure development (qval4.69E-3)', 'GO:0045785:positive regulation of cell adhesion (qval4.81E-3)', 'GO:0030510:regulation of BMP signaling pathway (qval4.83E-3)', 'GO:1903037:regulation of leukocyte cell-cell adhesion (qval4.83E-3)', 'GO:0008285:negative regulation of cell proliferation (qval4.9E-3)', 'GO:0097435:supramolecular fiber organization (qval4.89E-3)', 'GO:0030099:myeloid cell differentiation (qval5.01E-3)', 'GO:0030449:regulation of complement activation (qval5.19E-3)', 'GO:0050794:regulation of cellular process (qval5.26E-3)', 'GO:0022407:regulation of cell-cell adhesion (qval5.31E-3)', 'GO:0048646:anatomical structure formation involved in morphogenesis (qval5.28E-3)', 'GO:0060326:cell chemotaxis (qval5.45E-3)', 'GO:0000902:cell morphogenesis (qval5.41E-3)', 'GO:0080134:regulation of response to stress (qval5.5E-3)', 'GO:2000257:regulation of protein activation cascade (qval5.64E-3)', 'GO:0001934:positive regulation of protein phosphorylation (qval5.93E-3)', 'GO:0008154:actin polymerization or depolymerization (qval6.35E-3)', 'GO:0048522:positive regulation of cellular process (qval6.42E-3)', 'GO:0051240:positive regulation of multicellular organismal process (qval6.45E-3)', 'GO:0032103:positive regulation of response to external stimulus (qval6.52E-3)', 'GO:0030029:actin filament-based process (qval6.94E-3)', 'GO:0030335:positive regulation of cell migration (qval7.75E-3)', 'GO:0090287:regulation of cellular response to growth factor stimulus (qval8.19E-3)', 'GO:0051246:regulation of protein metabolic process (qval8.42E-3)', 'GO:0002761:regulation of myeloid leukocyte differentiation (qval8.49E-3)', 'GO:1902903:regulation of supramolecular fiber organization (qval8.56E-3)', 'GO:0010942:positive regulation of cell death (qval8.94E-3)', 'GO:0000904:cell morphogenesis involved in differentiation (qval9.03E-3)', 'GO:0043207:response to external biotic stimulus (qval8.99E-3)', 'GO:1902531:regulation of intracellular signal transduction (qval9.32E-3)', 'GO:0002688:regulation of leukocyte chemotaxis (qval9.6E-3)', 'GO:0098883:synapse pruning (qval9.74E-3)', 'GO:0007160:cell-matrix adhesion (qval1.21E-2)', 'GO:0001932:regulation of protein phosphorylation (qval1.21E-2)', 'GO:0016043:cellular component organization (qval1.32E-2)', 'GO:0051414:response to cortisol (qval1.32E-2)', 'GO:0032944:regulation of mononuclear cell proliferation (qval1.31E-2)', 'GO:0045766:positive regulation of angiogenesis (qval1.33E-2)', 'GO:0051345:positive regulation of hydrolase activity (qval1.37E-2)', 'GO:2001204:regulation of osteoclast development (qval1.36E-2)', 'GO:0030514:negative regulation of BMP signaling pathway (qval1.38E-2)', 'GO:0035239:tube morphogenesis (qval1.49E-2)', 'GO:1902904:negative regulation of supramolecular fiber organization (qval1.48E-2)', 'GO:0030218:erythrocyte differentiation (qval1.55E-2)', 'GO:0009719:response to endogenous stimulus (qval1.56E-2)', 'GO:0051494:negative regulation of cytoskeleton organization (qval1.56E-2)', 'GO:0014911:positive regulation of smooth muscle cell migration (qval1.59E-2)', 'GO:0051707:response to other organism (qval1.63E-2)', 'GO:0045595:regulation of cell differentiation (qval1.67E-2)', 'GO:0051093:negative regulation of developmental process (qval1.68E-2)', 'GO:1901700:response to oxygen-containing compound (qval1.68E-2)', 'GO:0097242:amyloid-beta clearance (qval1.69E-2)', 'GO:0071840:cellular component organization or biogenesis (qval1.72E-2)', 'GO:0032270:positive regulation of cellular protein metabolic process (qval1.79E-2)', 'GO:0043065:positive regulation of apoptotic process (qval1.79E-2)', 'GO:0051129:negative regulation of cellular component organization (qval1.81E-2)', 'GO:0006911:phagocytosis, engulfment (qval1.86E-2)', 'GO:0043086:negative regulation of catalytic activity (qval1.9E-2)', 'GO:0051128:regulation of cellular component organization (qval1.92E-2)', 'GO:0050778:positive regulation of immune response (qval1.94E-2)', 'GO:0032535:regulation of cellular component size (qval1.93E-2)', 'GO:0009967:positive regulation of signal transduction (qval1.93E-2)', 'GO:0051247:positive regulation of protein metabolic process (qval1.94E-2)', 'GO:2000249:regulation of actin cytoskeleton reorganization (qval1.99E-2)', 'GO:0043068:positive regulation of programmed cell death (qval2.02E-2)', 'GO:0042981:regulation of apoptotic process (qval2.03E-2)', 'GO:0043085:positive regulation of catalytic activity (qval2.07E-2)', 'GO:0030036:actin cytoskeleton organization (qval2.18E-2)', 'GO:0042327:positive regulation of phosphorylation (qval2.19E-2)', 'GO:0044273:sulfur compound catabolic process (qval2.22E-2)', 'GO:0009415:response to water (qval2.23E-2)', 'GO:0002690:positive regulation of leukocyte chemotaxis (qval2.23E-2)', 'GO:0042129:regulation of T cell proliferation (qval2.25E-2)', 'GO:0048844:artery morphogenesis (qval2.44E-2)', 'GO:0002685:regulation of leukocyte migration (qval2.5E-2)', 'GO:0048869:cellular developmental process (qval2.58E-2)', 'GO:0043067:regulation of programmed cell death (qval2.6E-2)', 'GO:0007015:actin filament organization (qval2.61E-2)', 'GO:0070613:regulation of protein processing (qval2.64E-2)', 'GO:0002763:positive regulation of myeloid leukocyte differentiation (qval2.66E-2)', 'GO:0034446:substrate adhesion-dependent cell spreading (qval2.65E-2)', 'GO:0090288:negative regulation of cellular response to growth factor stimulus (qval2.74E-2)', 'GO:0032989:cellular component morphogenesis (qval2.78E-2)', 'GO:0050679:positive regulation of epithelial cell proliferation (qval2.81E-2)', 'GO:0030837:negative regulation of actin filament polymerization (qval2.91E-2)', 'GO:1903317:regulation of protein maturation (qval2.95E-2)', 'GO:0050670:regulation of lymphocyte proliferation (qval3.04E-2)', 'GO:0002687:positive regulation of leukocyte migration (qval3.15E-2)', 'GO:0070665:positive regulation of leukocyte proliferation (qval3.13E-2)', 'GO:0032663:regulation of interleukin-2 production (qval3.17E-2)', 'GO:0014910:regulation of smooth muscle cell migration (qval3.16E-2)', 'GO:1904018:positive regulation of vasculature development (qval3.18E-2)', 'GO:0032268:regulation of cellular protein metabolic process (qval3.18E-2)', 'GO:0010647:positive regulation of cell communication (qval3.23E-2)', 'GO:1905049:negative regulation of metallopeptidase activity (qval3.24E-2)', 'GO:0070100:negative regulation of chemokine-mediated signaling pathway (qval3.23E-2)', 'GO:0071671:regulation of smooth muscle cell chemotaxis (qval3.21E-2)', 'GO:0046836:glycolipid transport (qval3.2E-2)', 'GO:0010810:regulation of cell-substrate adhesion (qval3.34E-2)', 'GO:1901136:carbohydrate derivative catabolic process (qval3.41E-2)', 'GO:0002673:regulation of acute inflammatory response (qval3.45E-2)', 'GO:0002920:regulation of humoral immune response (qval3.45E-2)', 'GO:0050865:regulation of cell activation (qval3.45E-2)', 'GO:0023056:positive regulation of signaling (qval3.5E-2)', 'GO:0071345:cellular response to cytokine stimulus (qval3.55E-2)', 'GO:0006950:response to stress (qval3.63E-2)', 'GO:0098657:import into cell (qval3.67E-2)', 'GO:0045937:positive regulation of phosphate metabolic process (qval3.69E-2)', 'GO:0010562:positive regulation of phosphorus metabolic process (qval3.67E-2)', 'GO:0032271:regulation of protein polymerization (qval3.68E-2)', 'GO:1904645:response to amyloid-beta (qval3.7E-2)', 'GO:0022411:cellular component disassembly (qval3.7E-2)', 'GO:0140039:cell-cell adhesion in response to extracellular stimulus (qval3.8E-2)', 'GO:0099024:plasma membrane invagination (qval3.91E-2)', 'GO:0009968:negative regulation of signal transduction (qval3.92E-2)', 'GO:0009887:animal organ morphogenesis (qval4.02E-2)', 'GO:0042325:regulation of phosphorylation (qval4.02E-2)', 'GO:2000107:negative regulation of leukocyte apoptotic process (qval4.07E-2)', 'GO:0044093:positive regulation of molecular function (qval4.2E-2)', 'GO:0043542:endothelial cell migration (qval4.22E-2)', 'GO:0010631:epithelial cell migration (qval4.49E-2)', 'GO:0044092:negative regulation of molecular function (qval4.49E-2)', 'GO:0033628:regulation of cell adhesion mediated by integrin (qval4.51E-2)', 'GO:1902284:neuron projection extension involved in neuron projection guidance (qval4.5E-2)', 'GO:0048846:axon extension involved in axon guidance (qval4.48E-2)', 'GO:0070374:positive regulation of ERK1 and ERK2 cascade (qval4.59E-2)', 'GO:0090101:negative regulation of transmembrane receptor protein serine/threonine kinase signaling pathway (qval4.85E-2)', 'GO:0071495:cellular response to endogenous stimulus (qval4.85E-2)', 'GO:0090026:positive regulation of monocyte chemotaxis (qval4.86E-2)', 'GO:0032930:positive regulation of superoxide anion generation (qval4.84E-2)', 'GO:0007568:aging (qval4.9E-2)', 'GO:0071622:regulation of granulocyte chemotaxis (qval4.91E-2)', 'GO:0090322:regulation of superoxide metabolic process (qval4.98E-2)', 'GO:0032501:multicellular organismal process (qval5.05E-2)', 'GO:0034341:response to interferon-gamma (qval5.4E-2)', 'GO:0002694:regulation of leukocyte activation (qval5.7E-2)', 'GO:0007411:axon guidance (qval5.7E-2)', 'GO:0010632:regulation of epithelial cell migration (qval5.71E-2)']</t>
        </is>
      </c>
      <c r="V17" s="3">
        <f>hyperlink("https://spiral.technion.ac.il/results/MTAwMDA5OQ==/16/GOResultsFUNCTION","link")</f>
        <v/>
      </c>
      <c r="W17" t="inlineStr">
        <is>
          <t>['GO:0005201:extracellular matrix structural constituent (qval2.39E-15)', 'GO:0044877:protein-containing complex binding (qval1.19E-6)', 'GO:0005198:structural molecule activity (qval2.3E-5)', 'GO:0019955:cytokine binding (qval2.86E-5)', 'GO:0061134:peptidase regulator activity (qval3.96E-5)', 'GO:0005518:collagen binding (qval3.57E-5)', 'GO:0005539:glycosaminoglycan binding (qval3.93E-5)', 'GO:0030234:enzyme regulator activity (qval5.84E-5)', 'GO:0005515:protein binding (qval1.12E-4)', 'GO:0005178:integrin binding (qval1.17E-4)', 'GO:0098772:molecular function regulator (qval1.45E-4)', 'GO:0019838:growth factor binding (qval2.71E-4)', 'GO:0008191:metalloendopeptidase inhibitor activity (qval4.64E-4)', 'GO:0005102:signaling receptor binding (qval8.13E-4)', 'GO:0030020:extracellular matrix structural constituent conferring tensile strength (qval1.68E-3)', 'GO:0061135:endopeptidase regulator activity (qval1.75E-3)', 'GO:0004866:endopeptidase inhibitor activity (qval3.19E-3)', 'GO:0005509:calcium ion binding (qval3.33E-3)', 'GO:0003779:actin binding (qval3.22E-3)', 'GO:0050431:transforming growth factor beta binding (qval4.3E-3)', 'GO:0030414:peptidase inhibitor activity (qval4.26E-3)', 'GO:0043394:proteoglycan binding (qval4.58E-3)', 'GO:0042802:identical protein binding (qval4.44E-3)', 'GO:0008201:heparin binding (qval4.39E-3)', 'GO:1901681:sulfur compound binding (qval4.39E-3)', 'GO:0001540:amyloid-beta binding (qval4.68E-3)', 'GO:0001968:fibronectin binding (qval6.59E-3)', 'GO:0030023:extracellular matrix constituent conferring elasticity (qval6.53E-3)', 'GO:0097493:structural molecule activity conferring elasticity (qval1.59E-2)', 'GO:0004857:enzyme inhibitor activity (qval2.39E-2)', 'GO:0042803:protein homodimerization activity (qval3.64E-2)', 'GO:0008236:serine-type peptidase activity (qval3.96E-2)', 'GO:0016504:peptidase activator activity (qval4.01E-2)', 'GO:0017171:serine hydrolase activity (qval4.17E-2)', 'GO:0008047:enzyme activator activity (qval4.27E-2)', 'GO:0051015:actin filament binding (qval4.41E-2)', 'GO:0050839:cell adhesion molecule binding (qval6.03E-2)', 'GO:0008238:exopeptidase activity (qval7.78E-2)', 'GO:0015026:coreceptor activity (qval8.67E-2)']</t>
        </is>
      </c>
      <c r="X17" s="3">
        <f>hyperlink("https://spiral.technion.ac.il/results/MTAwMDA5OQ==/16/GOResultsCOMPONENT","link")</f>
        <v/>
      </c>
      <c r="Y17" t="inlineStr">
        <is>
          <t>['GO:0044421:extracellular region part (qval5.27E-21)', 'GO:0062023:collagen-containing extracellular matrix (qval2.29E-20)', 'GO:0031012:extracellular matrix (qval3.06E-19)', 'GO:1903561:extracellular vesicle (qval6.66E-15)', 'GO:0043230:extracellular organelle (qval5.54E-15)', 'GO:0005615:extracellular space (qval5.17E-15)', 'GO:0070062:extracellular exosome (qval5.62E-15)', 'GO:0005576:extracellular region (qval3.13E-13)', 'GO:0031982:vesicle (qval3.54E-10)', 'GO:0043202:lysosomal lumen (qval1.99E-9)', 'GO:0005775:vacuolar lumen (qval1.45E-8)', 'GO:0005925:focal adhesion (qval4.47E-8)', 'GO:0044437:vacuolar part (qval4.43E-8)', 'GO:0005924:cell-substrate adherens junction (qval4.41E-8)', 'GO:0030055:cell-substrate junction (qval5.83E-8)', 'GO:0005788:endoplasmic reticulum lumen (qval5.35E-7)', 'GO:0031974:membrane-enclosed lumen (qval1.1E-6)', 'GO:0070013:intracellular organelle lumen (qval1.04E-6)', 'GO:0043233:organelle lumen (qval9.83E-7)', 'GO:0005581:collagen trimer (qval1.14E-6)', 'GO:0009986:cell surface (qval9.38E-6)', 'GO:0030054:cell junction (qval1.41E-5)', 'GO:0070161:anchoring junction (qval1.71E-5)', 'GO:0005912:adherens junction (qval2.42E-5)', 'GO:0005886:plasma membrane (qval2.99E-5)', 'GO:0044433:cytoplasmic vesicle part (qval5.25E-5)', 'GO:0044420:extracellular matrix component (qval5.17E-5)', 'GO:0044459:plasma membrane part (qval5.34E-5)', 'GO:0009897:external side of plasma membrane (qval1.59E-4)', 'GO:0098552:side of membrane (qval4.91E-4)', 'GO:0005589:collagen type VI trimer (qval8.96E-4)', 'GO:0005604:basement membrane (qval1.78E-3)', 'GO:0005764:lysosome (qval4.64E-3)', 'GO:0000323:lytic vacuole (qval4.5E-3)', 'GO:0098852:lytic vacuole membrane (qval4.48E-3)', 'GO:0005765:lysosomal membrane (qval4.35E-3)', 'GO:0005856:cytoskeleton (qval4.51E-3)', 'GO:0012506:vesicle membrane (qval4.45E-3)', 'GO:0030659:cytoplasmic vesicle membrane (qval5.57E-3)', 'GO:0005774:vacuolar membrane (qval6.2E-3)', 'GO:0036021:endolysosome lumen (qval6.53E-3)', 'GO:0042101:T cell receptor complex (qval7.2E-3)', 'GO:0030667:secretory granule membrane (qval8.99E-3)', 'GO:0005575:cellular_component (qval1.42E-2)', 'GO:0072562:blood microparticle (qval1.41E-2)', 'GO:0005773:vacuole (qval1.41E-2)', 'GO:0001891:phagocytic cup (qval1.48E-2)', 'GO:0031362:anchored component of external side of plasma membrane (qval2.02E-2)', 'GO:0044444:cytoplasmic part (qval2.23E-2)', 'GO:0005602:complement component C1 complex (qval2.29E-2)', 'GO:1990682:CSF1-CSF1R complex (qval2.25E-2)', 'GO:0044853:plasma membrane raft (qval2.97E-2)', 'GO:0016020:membrane (qval3.5E-2)', 'GO:0031904:endosome lumen (qval3.51E-2)']</t>
        </is>
      </c>
    </row>
    <row r="18">
      <c r="A18" s="1" t="n">
        <v>17</v>
      </c>
      <c r="B18" t="n">
        <v>18038</v>
      </c>
      <c r="C18" t="n">
        <v>4143</v>
      </c>
      <c r="D18" t="n">
        <v>83</v>
      </c>
      <c r="E18" t="n">
        <v>6806</v>
      </c>
      <c r="F18" t="n">
        <v>526</v>
      </c>
      <c r="G18" t="n">
        <v>1757</v>
      </c>
      <c r="H18" t="n">
        <v>31</v>
      </c>
      <c r="I18" t="n">
        <v>159</v>
      </c>
      <c r="J18" s="2" t="n">
        <v>-2263</v>
      </c>
      <c r="K18" t="n">
        <v>0.403</v>
      </c>
      <c r="L18" t="inlineStr">
        <is>
          <t>A2M,A4GALT,ABCC9,ACTN1,ADAM33,ADAMTS1,ADAMTS10,ADAMTS4,ADAMTS9,ADAMTSL1,ADAMTSL4,ADCY4,ADD1,ADGRA2,AEBP1,AFAP1L1,AHNAK,AKAP12,AKAP13,AKR1B1,AKT3,ALKBH5,AMOTL1,ANGPTL1,ANKRD11,ANXA1,ANXA5,ANXA6,AP2M1,APOL1,AQP1,ARHGAP1,ARHGAP10,ARHGAP23,ARHGAP24,ARHGAP29,ARHGEF10,ARHGEF17,ARHGEF25,ARHGEF6,ARID5B,ARMCX1,ATP2B4,ATP8B2,AXL,BAG2,BBX,BCL2,BCL6B,BEX4,BLVRA,BMERB1,BMPR2,BNC2,BOC,BST2,C12orf57,C1QA,C1QB,C1R,C1S,C20orf194,CALCOCO1,CALCRL,CAPZB,CAV1,CAVIN1,CAVIN2,CAVIN3,CBLB,CBX6,CCDC102A,CCDC80,CCDC88A,CCL2,CCL21,CCN1,CD109,CD200,CD34,CD4,CD63,CD93,CD99,CDH5,CDK9,CDS2,CEBPD,CELF2,CHST1,CHST3,CIC,CILP,CLDN5,CLEC14A,CLEC2B,CLIC4,CNN3,CNRIP1,COL4A1,COL4A2,COL6A1,COL6A2,COX7A1,CPA3,CPQ,CPXM2,CRIP2,CRISPLD2,CSF1,CSF1R,CST3,CTSF,CYB5R3,CYYR1,DAAM2,DAPK1,DCTN1,DDR2,DEGS1,DENND5A,DGKG,DIPK1B,DLC1,DLG4,DOCK11,DPYD,DPYSL2,DYNC1LI2,DYSF,ECE1,ECSCR,EFNA5,EGFL7,EHD2,EID1,ELK3,ELN,EMP3,ENG,ENTPD1,EOGT,EPHX1,ERG,EVA1B,EVL,EZH1,FAM102B,FAM107A,FAM110B,FAM126A,FAM20C,FAM219A,FBLN5,FBXL5,FBXO32,FERMT2,FGD5,FGF2,FGFR1,FHL3,FKBP5,FLCN,FLI1,FLII,FLT4,FOXN3,FREM1,FRY,FSTL3,GAA,GABARAP,GABARAPL2,GAS7,GASK1A,GATA2,GDI1,GIMAP4,GINM1,GJA1,GJC1,GLI3,GLIPR1,GLIPR2,GNAO1,GNAQ,GNB1,GNB4,GNG11,GNS,GPR4,GPX3,GRASP,GRB10,GRK5,GSN,GUCY1A1,GUCY1B1,GYPC,HACD4,HAPLN3,HDGFL3,HEYL,HHEX,HIC1,HIGD1B,HIPK1,HIPK3,HIVEP2,HK1,HMBOX1,HSPA12B,HSPB2,HSPG2,HTRA1,IDS,IFFO1,IFI6,IGFBP4,IGFBP7,IL18BP,IL1R1,INAFM1,INPP5B,IRF2BPL,ITGA1,ITGA7,ITGB3,ITPR1,ITPRIP,ITPRIPL2,JAK1,JAM2,JAZF1,KANK3,KAT2B,KCNJ8,KCTD12,KIAA1755,KLC1,KLF2,KLF6,KLF9,KLHL5,LAMA4,LAMB2,LAMC1,LAP3,LCAT,LDOC1,LGMN,LHFPL2,LHFPL6,LIMA1,LIMCH1,LIX1L,LMNA,LMO2,LMO4,LRPAP1,LTBP3,LXN,LY96,MACF1,MAF,MAFB,MAN1A1,MAP1B,MAP3K3,MAP3K6,MAP3K8,MAP7D1,MAPRE2,MARCH2,MARVELD1,MCAM,MCC,MCTP1,MDFIC,MEF2A,MEF2C,MEF2D,MEOX1,MFGE8,MFSD1,MGP,MMRN2,MOB3A,MPDZ,MPEG1,MRAS,MRC1,MS4A6A,MS4A7,MSN,MSR1,MXRA8,MYO5A,NAP1L5,NCKAP1L,NFATC1,NFATC4,NFIC,NHSL2,NIBAN1,NID1,NLGN2,NNMT,NPC2,NPR1,NR2F2,NR3C1,NRP1,NUCB1,NUMBL,OAZ2,OSMR,PACS1,PACSIN2,PAFAH1B1,PALM2-AKAP2,PALMD,PAPLN,PBX3,PBXIP1,PCNX1,PDE1A,PDE2A,PDE4D,PDE5A,PDE7B,PDLIM7,PEA15,PEAK1,PEAR1,PECAM1,PER1,PER3,PFN1,PGF,PHC2,PHF1,PHF2,PHF21A,PHLDB1,PHLDB2,PIP4K2A,PITPNC1,PKD2,PLD3,PLEKHM2,PLEKHO1,PLEKHO2,PLPP1,PLPP3,PLPPR2,PLSCR4,PLXND1,PMP22,PNMA1,PODXL,POU6F1,PPFIBP1,PPP1R18,PPP4R1,PRAF2,PREX2,PRICKLE1,PRICKLE2,PRKACA,PRMT2,PRNP,PTGER3,PTP4A3,PTPRM,PTPRS,PTTG1IP,PXDC1,QKI,RAB12,RAB13,RAB27A,RAB34,RABAC1,RAMP2,RAPGEF1,RASGRP2,RASIP1,RASSF2,RASSF8,RBMS3,REEP5,RELL1,RGL1,RGMA,RGS5,RHOC,RHOJ,RHOQ,RIMKLB,RIN3,RIPOR1,RNASE1,RNF144A,RNF152,RNF19A,ROCK1,RRAS,RSPO3,S100A13,S100B,S100PBP,S1PR1,SAMHD1,SARAF,SASH1,SAV1,SCPEP1,SDC2,SDF4,SELE,SELENON,SERINC1,SERPING1,SETBP1,SFMBT2,SGCB,SGCE,SGK1,SGSM2,SIPA1,SIRPA,SKI,SLC38A2,SLC8A1,SLCO2A1,SLCO2B1,SLFN5,SLIT2,SLIT3,SMARCD3,SMG6,SNX1,SORBS3,SOX5,SOX7,SPARCL1,SPART,SPRY1,SSBP2,SSC5D,SSH1,ST6GALNAC6,STAB1,STAT3,STOM,SUSD6,SWAP70,SYNPO,SYT11,TACC1,TAX1BP3,TBC1D1,TBXA2R,TCF4,TCN2,TGFB3,TGFBR2,TGM2,THBD,THBS3,THBS4,THSD7A,TIE1,TLN1,TMEM109,TMEM140,TMEM263,TMEM43,TMEM50A,TMTC1,TNFRSF1A,TNFSF12,TNIP2,TNS2,TNXB,TP53,TPP1,TRIB2,TRIM22,TSC22D3,TSHZ2,TSPAN18,TSPAN2,TSPAN4,TTC28,TUBB6,UGCG,UROD,VAMP2,VAMP5,VAT1,VCAM1,VIM,VPS13D,VSIR,VWF,WASF2,WDR81,WIPF1,WNK1,WSB1,WWTR1,YPEL3,ZBTB16,ZBTB17,ZDHHC17,ZEB1,ZFHX3,ZNF264,ZNF358,ZNF362,ZNF428,ZSWIM8,ZYG11B,ZYX</t>
        </is>
      </c>
      <c r="M18" t="inlineStr">
        <is>
          <t>[(1, 0), (1, 5), (1, 11), (1, 15), (1, 31), (1, 37), (1, 44), (1, 54), (1, 76), (3, 0), (3, 5), (3, 11), (3, 15), (3, 21), (3, 31), (3, 37), (3, 44), (3, 54), (3, 69), (3, 76), (4, 0), (4, 5), (4, 11), (4, 15), (4, 31), (4, 37), (4, 44), (4, 54), (4, 76), (7, 0), (7, 5), (7, 11), (7, 15), (7, 31), (7, 37), (7, 44), (7, 54), (7, 76), (8, 0), (8, 5), (8, 11), (8, 15), (8, 31), (8, 37), (8, 44), (8, 54), (8, 76), (9, 0), (9, 5), (9, 11), (9, 15), (9, 31), (9, 37), (9, 44), (9, 54), (9, 76), (13, 0), (13, 5), (13, 11), (13, 15), (13, 21), (13, 31), (13, 37), (13, 44), (13, 54), (13, 69), (13, 76), (16, 0), (16, 5), (16, 11), (16, 15), (16, 31), (16, 37), (16, 44), (16, 54), (16, 76), (29, 0), (29, 5), (29, 11), (29, 15), (29, 31), (29, 37), (29, 44), (29, 54), (29, 76), (35, 0), (35, 5), (35, 11), (35, 15), (35, 31), (35, 54), (35, 76), (40, 0), (40, 5), (40, 11), (40, 15), (40, 31), (40, 37), (40, 44), (40, 54), (40, 76), (41, 15), (41, 31), (45, 0), (45, 5), (45, 11), (45, 15), (45, 31), (45, 37), (45, 44), (45, 54), (45, 76), (48, 0), (48, 5), (48, 11), (48, 15), (48, 31), (48, 37), (48, 44), (48, 54), (48, 76), (49, 0), (49, 5), (49, 11), (49, 15), (49, 31), (49, 37), (49, 44), (49, 54), (49, 76), (51, 31), (55, 0), (55, 11), (55, 15), (55, 31), (55, 54), (55, 76), (78, 0), (78, 5), (78, 11), (78, 15), (78, 31), (78, 37), (78, 44), (78, 54), (78, 76), (79, 0), (79, 15), (79, 31), (79, 76), (80, 0), (80, 5), (80, 11), (80, 15), (80, 31), (80, 37), (80, 44), (80, 54), (80, 76)]</t>
        </is>
      </c>
      <c r="N18" t="n">
        <v>2545</v>
      </c>
      <c r="O18" t="n">
        <v>0.75</v>
      </c>
      <c r="P18" t="n">
        <v>0.95</v>
      </c>
      <c r="Q18" t="n">
        <v>3</v>
      </c>
      <c r="R18" t="n">
        <v>10000</v>
      </c>
      <c r="S18" t="inlineStr">
        <is>
          <t>15/03/2024, 21:24:52</t>
        </is>
      </c>
      <c r="T18" s="3">
        <f>hyperlink("https://spiral.technion.ac.il/results/MTAwMDA5OQ==/17/GOResultsPROCESS","link")</f>
        <v/>
      </c>
      <c r="U18" t="inlineStr">
        <is>
          <t>['GO:0030334:regulation of cell migration (qval1.99E-17)', 'GO:2000145:regulation of cell motility (qval1.52E-16)', 'GO:0051270:regulation of cellular component movement (qval2.92E-16)', 'GO:0040012:regulation of locomotion (qval2.17E-15)', 'GO:0032502:developmental process (qval2.01E-15)', 'GO:0009653:anatomical structure morphogenesis (qval5.02E-15)', 'GO:0050793:regulation of developmental process (qval1.97E-14)', 'GO:0022603:regulation of anatomical structure morphogenesis (qval2.1E-14)', 'GO:0032879:regulation of localization (qval7.46E-13)', 'GO:0048646:anatomical structure formation involved in morphogenesis (qval2.11E-12)', 'GO:0051239:regulation of multicellular organismal process (qval3.99E-12)', 'GO:0048869:cellular developmental process (qval8.83E-12)', 'GO:0048856:anatomical structure development (qval8.64E-12)', 'GO:0048583:regulation of response to stimulus (qval1.83E-11)', 'GO:0045765:regulation of angiogenesis (qval3.21E-11)', 'GO:1901342:regulation of vasculature development (qval2.3E-10)', 'GO:2000026:regulation of multicellular organismal development (qval7.52E-10)', 'GO:0048519:negative regulation of biological process (qval1.46E-9)', 'GO:2000147:positive regulation of cell motility (qval1.84E-9)', 'GO:0030335:positive regulation of cell migration (qval1.76E-9)', 'GO:0009966:regulation of signal transduction (qval2.39E-9)', 'GO:0051241:negative regulation of multicellular organismal process (qval2.3E-9)', 'GO:0023051:regulation of signaling (qval2.22E-9)', 'GO:0048523:negative regulation of cellular process (qval2.21E-9)', 'GO:0007155:cell adhesion (qval2.41E-9)', 'GO:0040017:positive regulation of locomotion (qval2.61E-9)', 'GO:0050789:regulation of biological process (qval2.72E-9)', 'GO:0010646:regulation of cell communication (qval2.76E-9)', 'GO:0022610:biological adhesion (qval2.82E-9)', 'GO:0051272:positive regulation of cellular component movement (qval3.31E-9)', 'GO:0030029:actin filament-based process (qval3.32E-9)', 'GO:0001525:angiogenesis (qval3.49E-9)', 'GO:0007165:signal transduction (qval4.87E-9)', 'GO:0048518:positive regulation of biological process (qval5.7E-9)', 'GO:0065007:biological regulation (qval5.89E-9)', 'GO:0010632:regulation of epithelial cell migration (qval8.9E-9)', 'GO:0030036:actin cytoskeleton organization (qval1.15E-8)', 'GO:0003013:circulatory system process (qval2.45E-8)', 'GO:0048522:positive regulation of cellular process (qval4.45E-8)', 'GO:0032501:multicellular organismal process (qval5.5E-8)', 'GO:0043062:extracellular structure organization (qval6.21E-8)', 'GO:0030198:extracellular matrix organization (qval7.83E-8)', 'GO:0051128:regulation of cellular component organization (qval8.88E-8)', 'GO:0032970:regulation of actin filament-based process (qval1.36E-7)', 'GO:0032956:regulation of actin cytoskeleton organization (qval1.41E-7)', 'GO:0042127:regulation of cell proliferation (qval1.55E-7)', 'GO:0065009:regulation of molecular function (qval1.6E-7)', 'GO:0050794:regulation of cellular process (qval1.82E-7)', 'GO:0051093:negative regulation of developmental process (qval2.18E-7)', 'GO:0007166:cell surface receptor signaling pathway (qval2.23E-7)', 'GO:0050790:regulation of catalytic activity (qval2.19E-7)', 'GO:0016043:cellular component organization (qval2.46E-7)', 'GO:0030336:negative regulation of cell migration (qval2.65E-7)', 'GO:0071840:cellular component organization or biogenesis (qval2.61E-7)', 'GO:0051129:negative regulation of cellular component organization (qval4.26E-7)', 'GO:0016525:negative regulation of angiogenesis (qval4.33E-7)', 'GO:0032989:cellular component morphogenesis (qval4.76E-7)', 'GO:0071495:cellular response to endogenous stimulus (qval5.11E-7)', 'GO:0031589:cell-substrate adhesion (qval5.04E-7)', 'GO:1901343:negative regulation of vasculature development (qval5.14E-7)', 'GO:2000181:negative regulation of blood vessel morphogenesis (qval5.49E-7)', 'GO:0010594:regulation of endothelial cell migration (qval5.41E-7)', 'GO:1902903:regulation of supramolecular fiber organization (qval6.71E-7)', 'GO:1901700:response to oxygen-containing compound (qval6.76E-7)', 'GO:0051271:negative regulation of cellular component movement (qval7.6E-7)', 'GO:0035556:intracellular signal transduction (qval7.59E-7)', 'GO:0007010:cytoskeleton organization (qval8.07E-7)', 'GO:0110053:regulation of actin filament organization (qval8.2E-7)', 'GO:2000146:negative regulation of cell motility (qval8.08E-7)', 'GO:0032231:regulation of actin filament bundle assembly (qval8E-7)', 'GO:0032101:regulation of response to external stimulus (qval8.64E-7)', 'GO:0001936:regulation of endothelial cell proliferation (qval8.83E-7)', 'GO:0070887:cellular response to chemical stimulus (qval8.88E-7)', 'GO:0071310:cellular response to organic substance (qval1.09E-6)', 'GO:0051493:regulation of cytoskeleton organization (qval1.75E-6)', 'GO:0042221:response to chemical (qval1.82E-6)', 'GO:0110020:regulation of actomyosin structure organization (qval1.98E-6)', 'GO:0043087:regulation of GTPase activity (qval3.69E-6)', 'GO:0010033:response to organic substance (qval3.72E-6)', 'GO:0016477:cell migration (qval4.12E-6)', 'GO:0051492:regulation of stress fiber assembly (qval4.33E-6)', 'GO:0009719:response to endogenous stimulus (qval4.91E-6)', 'GO:0043085:positive regulation of catalytic activity (qval5.87E-6)', 'GO:0040013:negative regulation of locomotion (qval6.72E-6)', 'GO:0044087:regulation of cellular component biogenesis (qval8.35E-6)', 'GO:1901701:cellular response to oxygen-containing compound (qval8.72E-6)', 'GO:0003018:vascular process in circulatory system (qval1.04E-5)', 'GO:0003179:heart valve morphogenesis (qval1.16E-5)', 'GO:0045766:positive regulation of angiogenesis (qval1.16E-5)', 'GO:0048870:cell motility (qval1.15E-5)', 'GO:0048585:negative regulation of response to stimulus (qval1.29E-5)', 'GO:0006928:movement of cell or subcellular component (qval1.35E-5)', 'GO:0045595:regulation of cell differentiation (qval1.49E-5)', 'GO:0051336:regulation of hydrolase activity (qval1.49E-5)', 'GO:0030154:cell differentiation (qval1.86E-5)', 'GO:0044093:positive regulation of molecular function (qval2.05E-5)', 'GO:0040011:locomotion (qval2.05E-5)', 'GO:0048468:cell development (qval2.58E-5)', 'GO:1901888:regulation of cell junction assembly (qval2.66E-5)', 'GO:0048584:positive regulation of response to stimulus (qval2.63E-5)', 'GO:0007160:cell-matrix adhesion (qval3E-5)', 'GO:0032233:positive regulation of actin filament bundle assembly (qval3.34E-5)', 'GO:0010634:positive regulation of epithelial cell migration (qval3.63E-5)', 'GO:0032870:cellular response to hormone stimulus (qval4.4E-5)', 'GO:0061138:morphogenesis of a branching epithelium (qval5.42E-5)', 'GO:0090066:regulation of anatomical structure size (qval5.45E-5)', 'GO:0048858:cell projection morphogenesis (qval6.17E-5)', 'GO:0030155:regulation of cell adhesion (qval6.38E-5)', 'GO:0019932:second-messenger-mediated signaling (qval6.49E-5)', 'GO:1904018:positive regulation of vasculature development (qval6.66E-5)', 'GO:0051094:positive regulation of developmental process (qval8.26E-5)', 'GO:0048589:developmental growth (qval8.74E-5)', 'GO:0010604:positive regulation of macromolecule metabolic process (qval8.97E-5)', 'GO:0043114:regulation of vascular permeability (qval8.94E-5)', 'GO:0001763:morphogenesis of a branching structure (qval9.49E-5)', 'GO:0051056:regulation of small GTPase mediated signal transduction (qval9.59E-5)', 'GO:0001932:regulation of protein phosphorylation (qval1.06E-4)', 'GO:0051338:regulation of transferase activity (qval1.09E-4)', 'GO:0040007:growth (qval1.16E-4)', 'GO:0048754:branching morphogenesis of an epithelial tube (qval1.19E-4)', 'GO:0042325:regulation of phosphorylation (qval1.19E-4)', 'GO:0016192:vesicle-mediated transport (qval1.31E-4)', 'GO:0048771:tissue remodeling (qval1.32E-4)', 'GO:0048513:animal organ development (qval1.43E-4)', 'GO:0051494:negative regulation of cytoskeleton organization (qval1.46E-4)', 'GO:0120039:plasma membrane bounded cell projection morphogenesis (qval1.5E-4)', 'GO:1903391:regulation of adherens junction organization (qval1.5E-4)', 'GO:0071417:cellular response to organonitrogen compound (qval1.54E-4)', 'GO:0065008:regulation of biological quality (qval1.74E-4)', 'GO:1902531:regulation of intracellular signal transduction (qval1.74E-4)', 'GO:0051240:positive regulation of multicellular organismal process (qval1.73E-4)', 'GO:0032990:cell part morphogenesis (qval1.74E-4)', 'GO:0010595:positive regulation of endothelial cell migration (qval1.77E-4)', 'GO:0007167:enzyme linked receptor protein signaling pathway (qval1.85E-4)', 'GO:0043116:negative regulation of vascular permeability (qval2E-4)', 'GO:0009187:cyclic nucleotide metabolic process (qval2.02E-4)', 'GO:0051246:regulation of protein metabolic process (qval2.69E-4)', 'GO:0034330:cell junction organization (qval2.94E-4)', 'GO:0009893:positive regulation of metabolic process (qval2.92E-4)', 'GO:1901699:cellular response to nitrogen compound (qval3.42E-4)', 'GO:0031399:regulation of protein modification process (qval3.67E-4)', 'GO:0043547:positive regulation of GTPase activity (qval3.69E-4)', 'GO:0051174:regulation of phosphorus metabolic process (qval3.93E-4)', 'GO:0019220:regulation of phosphate metabolic process (qval3.9E-4)', 'GO:0030030:cell projection organization (qval3.94E-4)', 'GO:0051414:response to cortisol (qval4.15E-4)', 'GO:0010633:negative regulation of epithelial cell migration (qval4.14E-4)', 'GO:0046068:cGMP metabolic process (qval4.63E-4)', 'GO:0008285:negative regulation of cell proliferation (qval4.61E-4)', 'GO:0043549:regulation of kinase activity (qval4.62E-4)', 'GO:0090287:regulation of cellular response to growth factor stimulus (qval4.78E-4)', 'GO:0051247:positive regulation of protein metabolic process (qval4.97E-4)', 'GO:1902904:negative regulation of supramolecular fiber organization (qval4.96E-4)', 'GO:0051345:positive regulation of hydrolase activity (qval5.2E-4)', 'GO:0006897:endocytosis (qval5.21E-4)', 'GO:0031325:positive regulation of cellular metabolic process (qval5.5E-4)', 'GO:0032103:positive regulation of response to external stimulus (qval6.05E-4)', 'GO:1902905:positive regulation of supramolecular fiber organization (qval6.12E-4)', 'GO:0045937:positive regulation of phosphate metabolic process (qval6.28E-4)', 'GO:0010562:positive regulation of phosphorus metabolic process (qval6.24E-4)', 'GO:0010035:response to inorganic substance (qval6.48E-4)', 'GO:0008360:regulation of cell shape (qval6.76E-4)', 'GO:0009967:positive regulation of signal transduction (qval7.2E-4)', 'GO:0002685:regulation of leukocyte migration (qval7.18E-4)', 'GO:0050678:regulation of epithelial cell proliferation (qval7.23E-4)', 'GO:0042327:positive regulation of phosphorylation (qval7.47E-4)', 'GO:1903670:regulation of sprouting angiogenesis (qval7.59E-4)', 'GO:0001934:positive regulation of protein phosphorylation (qval7.81E-4)', 'GO:0001938:positive regulation of endothelial cell proliferation (qval7.89E-4)', 'GO:0051173:positive regulation of nitrogen compound metabolic process (qval8.21E-4)', 'GO:0033993:response to lipid (qval8.62E-4)', 'GO:0019935:cyclic-nucleotide-mediated signaling (qval9.05E-4)', 'GO:0090049:regulation of cell migration involved in sprouting angiogenesis (qval1.01E-3)', 'GO:0034103:regulation of tissue remodeling (qval1.1E-3)', 'GO:0001952:regulation of cell-matrix adhesion (qval1.09E-3)', 'GO:0030278:regulation of ossification (qval1.1E-3)', 'GO:0043542:endothelial cell migration (qval1.1E-3)', 'GO:0009968:negative regulation of signal transduction (qval1.14E-3)', 'GO:0010596:negative regulation of endothelial cell migration (qval1.14E-3)', 'GO:0008284:positive regulation of cell proliferation (qval1.14E-3)', 'GO:0014070:response to organic cyclic compound (qval1.17E-3)', 'GO:0045123:cellular extravasation (qval1.18E-3)', 'GO:0009888:tissue development (qval1.2E-3)', 'GO:0009725:response to hormone (qval1.22E-3)', 'GO:0060325:face morphogenesis (qval1.22E-3)', 'GO:0045806:negative regulation of endocytosis (qval1.22E-3)', 'GO:0010648:negative regulation of cell communication (qval1.26E-3)', 'GO:0050921:positive regulation of chemotaxis (qval1.34E-3)', 'GO:0023057:negative regulation of signaling (qval1.35E-3)', 'GO:0051051:negative regulation of transport (qval1.34E-3)', 'GO:0045859:regulation of protein kinase activity (qval1.34E-3)', 'GO:0090109:regulation of cell-substrate junction assembly (qval1.36E-3)', 'GO:0051893:regulation of focal adhesion assembly (qval1.36E-3)', 'GO:0030100:regulation of endocytosis (qval1.44E-3)', 'GO:0051496:positive regulation of stress fiber assembly (qval1.47E-3)', 'GO:0032270:positive regulation of cellular protein metabolic process (qval1.48E-3)', 'GO:0034329:cell junction assembly (qval1.5E-3)', 'GO:0090050:positive regulation of cell migration involved in sprouting angiogenesis (qval1.51E-3)', 'GO:0007264:small GTPase mediated signal transduction (qval1.52E-3)', 'GO:0048660:regulation of smooth muscle cell proliferation (qval1.54E-3)', 'GO:0031401:positive regulation of protein modification process (qval1.57E-3)', 'GO:0003008:system process (qval1.57E-3)', 'GO:0032268:regulation of cellular protein metabolic process (qval1.78E-3)', 'GO:0003180:aortic valve morphogenesis (qval1.8E-3)', 'GO:0051495:positive regulation of cytoskeleton organization (qval1.93E-3)', 'GO:0002376:immune system process (qval1.95E-3)', 'GO:0010631:epithelial cell migration (qval1.96E-3)', 'GO:0010243:response to organonitrogen compound (qval2E-3)', 'GO:0035239:tube morphogenesis (qval2.07E-3)', 'GO:1901653:cellular response to peptide (qval2.22E-3)', 'GO:0022604:regulation of cell morphogenesis (qval2.36E-3)', 'GO:0023056:positive regulation of signaling (qval2.56E-3)', 'GO:0009214:cyclic nucleotide catabolic process (qval2.78E-3)', 'GO:0060411:cardiac septum morphogenesis (qval2.91E-3)', 'GO:1901698:response to nitrogen compound (qval2.91E-3)', 'GO:0048812:neuron projection morphogenesis (qval2.93E-3)', 'GO:0098657:import into cell (qval3.06E-3)', 'GO:1901654:response to ketone (qval3.21E-3)', 'GO:0000902:cell morphogenesis (qval3.19E-3)', 'GO:0001568:blood vessel development (qval3.22E-3)', 'GO:0003014:renal system process (qval3.2E-3)', 'GO:0070848:response to growth factor (qval3.25E-3)', 'GO:0043535:regulation of blood vessel endothelial cell migration (qval3.24E-3)', 'GO:0009887:animal organ morphogenesis (qval3.32E-3)', 'GO:0051347:positive regulation of transferase activity (qval3.53E-3)', 'GO:0033674:positive regulation of kinase activity (qval3.53E-3)', 'GO:0010647:positive regulation of cell communication (qval3.54E-3)', 'GO:0060055:angiogenesis involved in wound healing (qval3.8E-3)', 'GO:1902533:positive regulation of intracellular signal transduction (qval4.33E-3)', 'GO:0009987:cellular process (qval4.33E-3)', 'GO:0045785:positive regulation of cell adhesion (qval4.55E-3)', 'GO:0071559:response to transforming growth factor beta (qval4.71E-3)', 'GO:0033043:regulation of organelle organization (qval4.73E-3)', 'GO:0071363:cellular response to growth factor stimulus (qval4.78E-3)', 'GO:0050920:regulation of chemotaxis (qval4.76E-3)', 'GO:0051130:positive regulation of cellular component organization (qval4.79E-3)', 'GO:0051049:regulation of transport (qval4.82E-3)', 'GO:0060627:regulation of vesicle-mediated transport (qval4.97E-3)', 'GO:0045597:positive regulation of cell differentiation (qval5.17E-3)', 'GO:0001570:vasculogenesis (qval5.2E-3)', 'GO:0051716:cellular response to stimulus (qval5.37E-3)', 'GO:0042493:response to drug (qval5.88E-3)', 'GO:0061028:establishment of endothelial barrier (qval6.27E-3)', 'GO:0001569:branching involved in blood vessel morphogenesis (qval6.25E-3)', 'GO:0002064:epithelial cell development (qval6.75E-3)', 'GO:0061061:muscle structure development (qval6.72E-3)', 'GO:1903140:regulation of establishment of endothelial barrier (qval6.88E-3)', 'GO:1901550:regulation of endothelial cell development (qval6.85E-3)', 'GO:0044089:positive regulation of cellular component biogenesis (qval6.88E-3)', 'GO:0045860:positive regulation of protein kinase activity (qval7.1E-3)', 'GO:0060255:regulation of macromolecule metabolic process (qval7.16E-3)', 'GO:0007265:Ras protein signal transduction (qval7.55E-3)', 'GO:0007187:G protein-coupled receptor signaling pathway, coupled to cyclic nucleotide second messenger (qval7.55E-3)', 'GO:0032535:regulation of cellular component size (qval7.94E-3)', 'GO:0003151:outflow tract morphogenesis (qval8.6E-3)', 'GO:0080134:regulation of response to stress (qval8.64E-3)', 'GO:1905562:regulation of vascular endothelial cell proliferation (qval8.93E-3)', 'GO:0019933:cAMP-mediated signaling (qval8.99E-3)', 'GO:0048010:vascular endothelial growth factor receptor signaling pathway (qval9.01E-3)', 'GO:0002688:regulation of leukocyte chemotaxis (qval9E-3)', 'GO:0043534:blood vessel endothelial cell migration (qval9.08E-3)', 'GO:0060412:ventricular septum morphogenesis (qval9.04E-3)', 'GO:0019222:regulation of metabolic process (qval9.47E-3)', 'GO:1903672:positive regulation of sprouting angiogenesis (qval9.82E-3)', 'GO:0034333:adherens junction assembly (qval9.78E-3)', 'GO:0045778:positive regulation of ossification (qval9.89E-3)', 'GO:0007009:plasma membrane organization (qval9.85E-3)', 'GO:0001775:cell activation (qval1.02E-2)', 'GO:0007507:heart development (qval1.06E-2)', 'GO:0035633:maintenance of permeability of blood-brain barrier (qval1.08E-2)', 'GO:0002682:regulation of immune system process (qval1.08E-2)', 'GO:0032272:negative regulation of protein polymerization (qval1.08E-2)', 'GO:0044057:regulation of system process (qval1.09E-2)', 'GO:0002042:cell migration involved in sprouting angiogenesis (qval1.11E-2)', 'GO:0002687:positive regulation of leukocyte migration (qval1.14E-2)', 'GO:0007517:muscle organ development (qval1.16E-2)', 'GO:0090288:negative regulation of cellular response to growth factor stimulus (qval1.21E-2)', 'GO:0007188:adenylate cyclase-modulating G protein-coupled receptor signaling pathway (qval1.23E-2)', 'GO:0061299:retina vasculature morphogenesis in camera-type eye (qval1.24E-2)', 'GO:0002576:platelet degranulation (qval1.26E-2)', 'GO:0048872:homeostasis of number of cells (qval1.25E-2)', 'GO:0001885:endothelial cell development (qval1.26E-2)', 'GO:0060840:artery development (qval1.25E-2)', 'GO:0010605:negative regulation of macromolecule metabolic process (qval1.25E-2)', 'GO:0008064:regulation of actin polymerization or depolymerization (qval1.29E-2)', 'GO:0030837:negative regulation of actin filament polymerization (qval1.36E-2)', 'GO:0030832:regulation of actin filament length (qval1.36E-2)', 'GO:0072673:lamellipodium morphogenesis (qval1.38E-2)', 'GO:0046069:cGMP catabolic process (qval1.37E-2)', 'GO:0022614:membrane to membrane docking (qval1.37E-2)', 'GO:1903053:regulation of extracellular matrix organization (qval1.42E-2)', 'GO:0007044:cell-substrate junction assembly (qval1.42E-2)', 'GO:0008015:blood circulation (qval1.46E-2)', 'GO:0050896:response to stimulus (qval1.49E-2)', 'GO:0001667:ameboidal-type cell migration (qval1.49E-2)', 'GO:0050727:regulation of inflammatory response (qval1.62E-2)', 'GO:0010639:negative regulation of organelle organization (qval1.85E-2)', 'GO:0007169:transmembrane receptor protein tyrosine kinase signaling pathway (qval1.92E-2)', 'GO:0008150:biological_process (qval1.97E-2)', 'GO:0045216:cell-cell junction organization (qval1.99E-2)', 'GO:0045601:regulation of endothelial cell differentiation (qval2.04E-2)', 'GO:0031400:negative regulation of protein modification process (qval2.06E-2)', 'GO:0007189:adenylate cyclase-activating G protein-coupled receptor signaling pathway (qval2.07E-2)', 'GO:0014812:muscle cell migration (qval2.1E-2)', 'GO:1901652:response to peptide (qval2.14E-2)', 'GO:0051451:myoblast migration (qval2.34E-2)', 'GO:0010810:regulation of cell-substrate adhesion (qval2.33E-2)', 'GO:0070613:regulation of protein processing (qval2.39E-2)', 'GO:0048545:response to steroid hormone (qval2.45E-2)', 'GO:1903142:positive regulation of establishment of endothelial barrier (qval2.5E-2)', 'GO:1901552:positive regulation of endothelial cell development (qval2.49E-2)', 'GO:0090257:regulation of muscle system process (qval2.56E-2)', 'GO:0031345:negative regulation of cell projection organization (qval2.63E-2)', 'GO:0007599:hemostasis (qval2.63E-2)', 'GO:0032271:regulation of protein polymerization (qval2.67E-2)', 'GO:0030866:cortical actin cytoskeleton organization (qval2.7E-2)', 'GO:1903317:regulation of protein maturation (qval2.71E-2)', 'GO:0050900:leukocyte migration (qval2.87E-2)', 'GO:0048661:positive regulation of smooth muscle cell proliferation (qval2.88E-2)', 'GO:0019221:cytokine-mediated signaling pathway (qval2.87E-2)', 'GO:0002009:morphogenesis of an epithelium (qval2.92E-2)', 'GO:0043536:positive regulation of blood vessel endothelial cell migration (qval2.94E-2)', 'GO:0042326:negative regulation of phosphorylation (qval2.98E-2)', 'GO:0045019:negative regulation of nitric oxide biosynthetic process (qval3.01E-2)', 'GO:1904406:negative regulation of nitric oxide metabolic process (qval3E-2)', 'GO:0010649:regulation of cell communication by electrical coupling (qval3E-2)', 'GO:0009415:response to water (qval2.99E-2)', 'GO:0120032:regulation of plasma membrane bounded cell projection assembly (qval3E-2)', 'GO:0098609:cell-cell adhesion (qval3.01E-2)', 'GO:0080090:regulation of primary metabolic process (qval3.01E-2)', 'GO:0050880:regulation of blood vessel size (qval3.01E-2)', 'GO:0035296:regulation of tube diameter (qval3E-2)', 'GO:0097746:regulation of blood vessel diameter (qval2.99E-2)', 'GO:0034332:adherens junction organization (qval3.02E-2)', 'GO:0007179:transforming growth factor beta receptor signaling pathway (qval3.09E-2)', 'GO:0072523:purine-containing compound catabolic process (qval3.19E-2)', 'GO:0035150:regulation of tube size (qval3.19E-2)', 'GO:0051171:regulation of nitrogen compound metabolic process (qval3.27E-2)', 'GO:0060491:regulation of cell projection assembly (qval3.26E-2)', 'GO:0050878:regulation of body fluid levels (qval3.41E-2)', 'GO:0001937:negative regulation of endothelial cell proliferation (qval3.41E-2)', 'GO:1903034:regulation of response to wounding (qval3.42E-2)', 'GO:0048873:homeostasis of number of cells within a tissue (qval3.49E-2)', 'GO:0010611:regulation of cardiac muscle hypertrophy (qval3.52E-2)', 'GO:0001933:negative regulation of protein phosphorylation (qval3.62E-2)', 'GO:0086064:cell communication by electrical coupling involved in cardiac conduction (qval3.76E-2)', 'GO:0003158:endothelium development (qval3.82E-2)', 'GO:0086103:G protein-coupled receptor signaling pathway involved in heart process (qval3.81E-2)', 'GO:0030835:negative regulation of actin filament depolymerization (qval3.86E-2)', 'GO:0009261:ribonucleotide catabolic process (qval3.84E-2)', 'GO:0006954:inflammatory response (qval3.84E-2)', 'GO:0071560:cellular response to transforming growth factor beta stimulus (qval3.87E-2)', 'GO:0099554:trans-synaptic signaling by soluble gas, modulating synaptic transmission (qval3.91E-2)', 'GO:0099555:trans-synaptic signaling by nitric oxide, modulating synaptic transmission (qval3.9E-2)', 'GO:0001868:regulation of complement activation, lectin pathway (qval3.89E-2)', 'GO:0001869:negative regulation of complement activation, lectin pathway (qval3.88E-2)', 'GO:0060364:frontal suture morphogenesis (qval3.87E-2)', 'GO:0035759:mesangial cell-matrix adhesion (qval3.86E-2)', 'GO:0060872:semicircular canal development (qval3.85E-2)', 'GO:0033633:negative regulation of cell-cell adhesion mediated by integrin (qval3.84E-2)', 'GO:1990683:DNA double-strand break attachment to nuclear envelope (qval3.83E-2)', 'GO:0050679:positive regulation of epithelial cell proliferation (qval3.83E-2)', 'GO:0045732:positive regulation of protein catabolic process (qval3.85E-2)', 'GO:0031323:regulation of cellular metabolic process (qval3.89E-2)', 'GO:0030111:regulation of Wnt signaling pathway (qval3.94E-2)', 'GO:0051497:negative regulation of stress fiber assembly (qval3.95E-2)', 'GO:0120033:negative regulation of plasma membrane bounded cell projection assembly (qval3.94E-2)', 'GO:0071711:basement membrane organization (qval3.92E-2)', 'GO:0010941:regulation of cell death (qval3.97E-2)', 'GO:0045936:negative regulation of phosphate metabolic process (qval3.97E-2)', 'GO:0045321:leukocyte activation (qval4.01E-2)', 'GO:0010563:negative regulation of phosphorus metabolic process (qval4.06E-2)']</t>
        </is>
      </c>
      <c r="V18" s="3">
        <f>hyperlink("https://spiral.technion.ac.il/results/MTAwMDA5OQ==/17/GOResultsFUNCTION","link")</f>
        <v/>
      </c>
      <c r="W18" t="inlineStr">
        <is>
          <t>['GO:0005515:protein binding (qval1.21E-7)', 'GO:0005539:glycosaminoglycan binding (qval1.52E-5)', 'GO:0019838:growth factor binding (qval2.15E-5)', 'GO:0019899:enzyme binding (qval2.97E-5)', 'GO:0005201:extracellular matrix structural constituent (qval2.4E-5)', 'GO:0005488:binding (qval7.34E-5)', 'GO:0044877:protein-containing complex binding (qval1.07E-3)', 'GO:0005509:calcium ion binding (qval9.41E-4)', 'GO:0050839:cell adhesion molecule binding (qval1E-3)', 'GO:0019955:cytokine binding (qval1.17E-3)', 'GO:0008201:heparin binding (qval1.57E-3)', 'GO:0042802:identical protein binding (qval2.87E-3)', 'GO:0005198:structural molecule activity (qval2.7E-3)', 'GO:0005102:signaling receptor binding (qval3.36E-3)', 'GO:0008092:cytoskeletal protein binding (qval5.42E-3)', 'GO:0003779:actin binding (qval8.61E-3)', 'GO:0034713:type I transforming growth factor beta receptor binding (qval1.41E-2)', 'GO:0005085:guanyl-nucleotide exchange factor activity (qval1.88E-2)', 'GO:0005178:integrin binding (qval1.78E-2)', 'GO:0030695:GTPase regulator activity (qval1.88E-2)', 'GO:0060589:nucleoside-triphosphatase regulator activity (qval1.86E-2)', 'GO:0042803:protein homodimerization activity (qval2.36E-2)', 'GO:1901681:sulfur compound binding (qval2.41E-2)', 'GO:0051020:GTPase binding (qval2.37E-2)', 'GO:0019199:transmembrane receptor protein kinase activity (qval2.59E-2)', 'GO:0019900:kinase binding (qval3.61E-2)', 'GO:0097493:structural molecule activity conferring elasticity (qval3.89E-2)', 'GO:0097367:carbohydrate derivative binding (qval5.29E-2)', 'GO:0019904:protein domain specific binding (qval5.39E-2)', 'GO:0015026:coreceptor activity (qval5.6E-2)', 'GO:0004672:protein kinase activity (qval6.06E-2)', 'GO:0019001:guanyl nucleotide binding (qval6.43E-2)', 'GO:0032561:guanyl ribonucleotide binding (qval6.24E-2)', 'GO:0005096:GTPase activator activity (qval6.09E-2)', 'GO:0031682:G-protein gamma-subunit binding (qval6.71E-2)', "GO:0004114:3',5'-cyclic-nucleotide phosphodiesterase activity (qval6.71E-2)", 'GO:0098772:molecular function regulator (qval7.25E-2)', 'GO:0005172:vascular endothelial growth factor receptor binding (qval7.8E-2)', 'GO:0050431:transforming growth factor beta binding (qval7.63E-2)', 'GO:0030234:enzyme regulator activity (qval7.5E-2)', 'GO:0005518:collagen binding (qval8.09E-2)', 'GO:0004112:cyclic-nucleotide phosphodiesterase activity (qval8.64E-2)', 'GO:0050840:extracellular matrix binding (qval8.54E-2)', 'GO:0016773:phosphotransferase activity, alcohol group as acceptor (qval8.57E-2)', 'GO:0004383:guanylate cyclase activity (qval8.93E-2)', 'GO:1990409:adrenomedullin binding (qval9.11E-2)']</t>
        </is>
      </c>
      <c r="X18" s="3">
        <f>hyperlink("https://spiral.technion.ac.il/results/MTAwMDA5OQ==/17/GOResultsCOMPONENT","link")</f>
        <v/>
      </c>
      <c r="Y18" t="inlineStr">
        <is>
          <t>['GO:0005925:focal adhesion (qval8.7E-13)', 'GO:0005924:cell-substrate adherens junction (qval5.37E-13)', 'GO:0030055:cell-substrate junction (qval6.02E-13)', 'GO:0062023:collagen-containing extracellular matrix (qval5.85E-13)', 'GO:0030054:cell junction (qval7.67E-12)', 'GO:0031012:extracellular matrix (qval8.86E-11)', 'GO:0044421:extracellular region part (qval7.83E-11)', 'GO:0005912:adherens junction (qval7.5E-11)', 'GO:0070161:anchoring junction (qval2.22E-10)', 'GO:0070062:extracellular exosome (qval2.4E-9)', 'GO:1903561:extracellular vesicle (qval3.92E-9)', 'GO:0043230:extracellular organelle (qval3.71E-9)', 'GO:0031982:vesicle (qval8.69E-9)', 'GO:0005886:plasma membrane (qval3.69E-8)', 'GO:0005856:cytoskeleton (qval1.46E-7)', 'GO:0044459:plasma membrane part (qval8.6E-6)', 'GO:0044444:cytoplasmic part (qval9E-6)', 'GO:0005615:extracellular space (qval1.61E-5)', 'GO:0098857:membrane microdomain (qval1.57E-5)', 'GO:0045121:membrane raft (qval1.49E-5)', 'GO:0098589:membrane region (qval2.96E-5)', 'GO:0015629:actin cytoskeleton (qval7.49E-5)', 'GO:0042383:sarcolemma (qval7.81E-5)', 'GO:0005901:caveola (qval8.61E-5)', 'GO:0005764:lysosome (qval4.97E-4)', 'GO:0000323:lytic vacuole (qval4.78E-4)', 'GO:0005911:cell-cell junction (qval6.55E-4)', 'GO:0031410:cytoplasmic vesicle (qval6.46E-4)', 'GO:0044853:plasma membrane raft (qval7.01E-4)', 'GO:0097708:intracellular vesicle (qval6.99E-4)', 'GO:0098805:whole membrane (qval1.15E-3)', 'GO:0044424:intracellular part (qval1.19E-3)', 'GO:0042641:actomyosin (qval1.34E-3)', 'GO:0001726:ruffle (qval1.42E-3)', 'GO:0009986:cell surface (qval1.8E-3)', 'GO:0005604:basement membrane (qval1.82E-3)', 'GO:0005788:endoplasmic reticulum lumen (qval1.88E-3)', 'GO:0044437:vacuolar part (qval1.85E-3)', 'GO:0001725:stress fiber (qval2.03E-3)', 'GO:0097517:contractile actin filament bundle (qval1.98E-3)', 'GO:0005829:cytosol (qval1.96E-3)', 'GO:0005773:vacuole (qval2.42E-3)', 'GO:0044433:cytoplasmic vesicle part (qval3.04E-3)', 'GO:0030027:lamellipodium (qval3.33E-3)', 'GO:0016020:membrane (qval3.86E-3)', 'GO:0032432:actin filament bundle (qval3.94E-3)', 'GO:0043202:lysosomal lumen (qval4.97E-3)', 'GO:0031226:intrinsic component of plasma membrane (qval6.77E-3)', 'GO:0098590:plasma membrane region (qval7.38E-3)', 'GO:0042995:cell projection (qval7.43E-3)', 'GO:0048471:perinuclear region of cytoplasm (qval8.67E-3)', 'GO:0033093:Weibel-Palade body (qval9.69E-3)', 'GO:0045180:basal cortex (qval9.51E-3)', 'GO:0005768:endosome (qval1.06E-2)', 'GO:0030659:cytoplasmic vesicle membrane (qval1.14E-2)', 'GO:0120025:plasma membrane bounded cell projection (qval1.36E-2)', 'GO:0072562:blood microparticle (qval1.52E-2)', 'GO:0005887:integral component of plasma membrane (qval1.81E-2)', 'GO:0012506:vesicle membrane (qval1.85E-2)', 'GO:0005576:extracellular region (qval2.22E-2)', 'GO:0043209:myelin sheath (qval2.49E-2)', 'GO:0008074:guanylate cyclase complex, soluble (qval2.83E-2)', 'GO:0005602:complement component C1 complex (qval2.79E-2)', 'GO:1990682:CSF1-CSF1R complex (qval2.75E-2)', 'GO:0005774:vacuolar membrane (qval2.93E-2)']</t>
        </is>
      </c>
    </row>
    <row r="19">
      <c r="A19" s="1" t="n">
        <v>18</v>
      </c>
      <c r="B19" t="n">
        <v>18038</v>
      </c>
      <c r="C19" t="n">
        <v>4143</v>
      </c>
      <c r="D19" t="n">
        <v>83</v>
      </c>
      <c r="E19" t="n">
        <v>6806</v>
      </c>
      <c r="F19" t="n">
        <v>266</v>
      </c>
      <c r="G19" t="n">
        <v>1870</v>
      </c>
      <c r="H19" t="n">
        <v>38</v>
      </c>
      <c r="I19" t="n">
        <v>159</v>
      </c>
      <c r="J19" s="2" t="n">
        <v>-931</v>
      </c>
      <c r="K19" t="n">
        <v>0.409</v>
      </c>
      <c r="L19" t="inlineStr">
        <is>
          <t>ADCY7,AIF1,AKR1B1,ALOX5,ANKDD1A,ANXA1,ANXA5,ARHGAP15,ARHGAP25,ARHGAP31,ARHGAP45,ARHGAP9,ARHGDIB,ARRB2,ATP6V0B,ATP6V1B2,BATF3,BCKDK,BCL6,BEX4,BIN2,BLVRA,C16orf54,C1orf122,C1orf162,C3AR1,C5AR1,C5AR2,CASP4,CCL19,CCL5,CD109,CD14,CD300A,CD37,CD3D,CD3E,CD40,CD52,CD53,CD68,CD7,CD74,CD93,CDK14,CFLAR,CHFR,CHST11,CLEC2B,CLEC2D,CLIC2,CLN8,CORO1A,COTL1,CREM,CSF1,CSF2RA,CSF2RB,CTSL,CXCR4,CYLD,CYTH4,CYTIP,DENND5A,DLG4,DMXL2,DOCK10,DOCK2,DOCK4,DPYD,DRAM1,DUSP1,DYSF,ELL2,EMILIN2,EMP3,EPB41L3,EVI2A,EVI2B,FAM124A,FAM126A,FAM219A,FAM49A,FBXL5,FCER1G,FERMT3,FLCN,FLI1,FLT1,FMNL1,FNBP1,FNIP2,FOSL2,FPR1,FSCN1,FYB1,GABARAP,GATAD2B,GBP5,GDI1,GLIPR2,GLUL,GNG2,GNS,GPR183,GPSM3,GRASP,GYPC,H1FX,HAS1,HCLS1,HCST,HIF1A,HIPK2,HK1,HK3,ICAM1,IFI30,IFITM2,IGFLR1,IKZF1,IL13RA2,IL1R1,IL1RL1,IL7R,ITGA4,ITGB2,ITK,JAML,KCNC3,KLF6,KLHL6,LAP3,LAPTM5,LIMD2,LPCAT1,LSP1,LST1,LY96,LYST,LYZ,MAP3K8,MAP4K4,MARCKS,MKNK1,MOB3A,MS4A7,MSN,MYO1F,MYO9B,NCF4,NCKAP1L,NDRG1,NFATC1,NFIL3,NIBAN1,NKX3-1,NLRP1,NOTCH2,NR3C1,NRGN,NXF1,OGFRL1,OSBPL8,PAFAH1B1,PAPLN,PARVG,PCNX1,PER1,PFN1,PHC2,PICALM,PIK3R5,PITPNC1,PLEKHB2,PLEKHM2,PLEKHO2,PPP1R18,PREX1,PRF1,PRKCB,PRKCH,PTGIR,PTPN1,PTPN2,PTPN7,PTPRE,PYGL,QKI,RAB13,RAPGEF1,RASGRP1,RASSF2,RASSF4,RASSF5,RCSD1,RFLNB,RFTN1,RGS10,RHBDD2,RHOG,RILPL2,RIN3,RIPOR2,RUNX3,S100A4,SBNO2,SCN1B,SDCBP,SEC14L1,SERPINE1,SFMBT2,SGK1,SH2B3,SH3BGRL3,SH3BP5,SIGLEC9,SIRPA,SLA,SLC15A3,SLC16A10,SLCO5A1,SMAP2,SOAT1,SOCS3,SP100,SP140,SPHK1,SPI1,SPOCK2,SRGN,ST3GAL5,ST8SIA4,STARD8,SUSD6,TBC1D1,TBC1D10C,THBD,THEMIS2,TIMP1,TMEM167B,TMEM273,TMEM91,TNFRSF14,TNFRSF18,TNIP2,TPP1,TRAC,TRIM38,TYMP,TYROBP,UPP1,USP4,VAPA,VIM,VKORC1,VSIR,WAS,WIPF1,WSB1,YPEL3,ZBTB17,ZEB2,ZFP36,ZNF385A,ZSWIM8</t>
        </is>
      </c>
      <c r="M19" t="inlineStr">
        <is>
          <t>[(1, 0), (1, 5), (1, 10), (1, 14), (1, 15), (1, 27), (1, 37), (1, 47), (3, 0), (3, 5), (3, 10), (3, 14), (3, 15), (3, 24), (3, 27), (3, 37), (3, 47), (3, 76), (4, 0), (4, 5), (4, 10), (4, 14), (4, 15), (4, 27), (4, 37), (4, 47), (7, 0), (7, 5), (7, 10), (7, 14), (7, 15), (7, 27), (7, 37), (7, 47), (8, 0), (8, 5), (8, 10), (8, 14), (8, 15), (8, 27), (8, 37), (8, 47), (9, 0), (9, 5), (9, 10), (9, 14), (9, 27), (9, 37), (9, 47), (13, 0), (13, 5), (13, 10), (13, 14), (13, 15), (13, 24), (13, 27), (13, 31), (13, 37), (13, 47), (13, 56), (13, 73), (13, 76), (16, 0), (16, 5), (16, 10), (16, 14), (16, 15), (16, 27), (16, 37), (16, 47), (25, 27), (29, 0), (29, 5), (29, 10), (29, 14), (29, 15), (29, 27), (29, 37), (29, 47), (35, 0), (35, 5), (35, 10), (35, 14), (35, 27), (35, 37), (35, 47), (40, 0), (40, 5), (40, 10), (40, 14), (40, 15), (40, 27), (40, 37), (40, 47), (41, 5), (41, 27), (41, 37), (45, 0), (45, 5), (45, 10), (45, 14), (45, 15), (45, 27), (45, 37), (45, 47), (48, 0), (48, 5), (48, 10), (48, 14), (48, 15), (48, 27), (48, 37), (48, 47), (49, 0), (49, 5), (49, 10), (49, 14), (49, 15), (49, 27), (49, 37), (49, 47), (50, 27), (51, 5), (51, 10), (51, 27), (51, 37), (53, 5), (53, 27), (55, 0), (55, 5), (55, 10), (55, 14), (55, 27), (55, 37), (55, 47), (60, 5), (60, 10), (60, 27), (60, 37), (71, 27), (71, 37), (78, 0), (78, 5), (78, 10), (78, 14), (78, 27), (78, 37), (79, 5), (79, 10), (79, 27), (79, 37), (80, 0), (80, 5), (80, 10), (80, 14), (80, 15), (80, 27), (80, 37), (80, 47)]</t>
        </is>
      </c>
      <c r="N19" t="n">
        <v>273</v>
      </c>
      <c r="O19" t="n">
        <v>0.5</v>
      </c>
      <c r="P19" t="n">
        <v>0.95</v>
      </c>
      <c r="Q19" t="n">
        <v>3</v>
      </c>
      <c r="R19" t="n">
        <v>10000</v>
      </c>
      <c r="S19" t="inlineStr">
        <is>
          <t>15/03/2024, 21:25:06</t>
        </is>
      </c>
      <c r="T19" s="3">
        <f>hyperlink("https://spiral.technion.ac.il/results/MTAwMDA5OQ==/18/GOResultsPROCESS","link")</f>
        <v/>
      </c>
      <c r="U19" t="inlineStr">
        <is>
          <t>['GO:0002376:immune system process (qval8.66E-23)', 'GO:0002682:regulation of immune system process (qval1.03E-22)', 'GO:0001775:cell activation (qval2.15E-22)', 'GO:0045321:leukocyte activation (qval1.8E-21)', 'GO:0007165:signal transduction (qval2.6E-18)', 'GO:0002684:positive regulation of immune system process (qval2.61E-16)', 'GO:0050776:regulation of immune response (qval1.74E-15)', 'GO:0048583:regulation of response to stimulus (qval7.95E-15)', 'GO:0002274:myeloid leukocyte activation (qval3.49E-13)', 'GO:0040012:regulation of locomotion (qval2.51E-12)', 'GO:0007166:cell surface receptor signaling pathway (qval2.37E-12)', 'GO:2000145:regulation of cell motility (qval9.63E-12)', 'GO:0051270:regulation of cellular component movement (qval9.93E-12)', 'GO:0030334:regulation of cell migration (qval1.46E-11)', 'GO:0048584:positive regulation of response to stimulus (qval1.46E-11)', 'GO:1902531:regulation of intracellular signal transduction (qval3.2E-11)', 'GO:0002366:leukocyte activation involved in immune response (qval4.17E-11)', 'GO:0002263:cell activation involved in immune response (qval4.62E-11)', 'GO:0002685:regulation of leukocyte migration (qval2.4E-10)', 'GO:0002252:immune effector process (qval2.51E-10)', 'GO:0050789:regulation of biological process (qval3.47E-10)', 'GO:0065007:biological regulation (qval3.42E-10)', 'GO:0050794:regulation of cellular process (qval4.1E-10)', 'GO:0043547:positive regulation of GTPase activity (qval4.19E-10)', 'GO:0046649:lymphocyte activation (qval4.82E-10)', 'GO:0043087:regulation of GTPase activity (qval7.43E-10)', 'GO:0042119:neutrophil activation (qval7.57E-10)', 'GO:0035556:intracellular signal transduction (qval7.38E-10)', 'GO:0034097:response to cytokine (qval8.46E-10)', 'GO:0036230:granulocyte activation (qval8.56E-10)', 'GO:1902533:positive regulation of intracellular signal transduction (qval8.79E-10)', 'GO:0045055:regulated exocytosis (qval1.35E-9)', 'GO:0006887:exocytosis (qval1.9E-9)', 'GO:0050790:regulation of catalytic activity (qval2.33E-9)', 'GO:0002275:myeloid cell activation involved in immune response (qval2.32E-9)', 'GO:0019221:cytokine-mediated signaling pathway (qval2.27E-9)', 'GO:0060326:cell chemotaxis (qval3.1E-9)', 'GO:0006935:chemotaxis (qval3.14E-9)', 'GO:0042330:taxis (qval3.53E-9)', 'GO:0043299:leukocyte degranulation (qval4.14E-9)', 'GO:0050778:positive regulation of immune response (qval4.24E-9)', 'GO:0032879:regulation of localization (qval4.45E-9)', 'GO:0006955:immune response (qval4.97E-9)', 'GO:0006952:defense response (qval5.28E-9)', 'GO:0051345:positive regulation of hydrolase activity (qval5.21E-9)', 'GO:0043312:neutrophil degranulation (qval5.89E-9)', 'GO:0065009:regulation of molecular function (qval6.76E-9)', 'GO:0002283:neutrophil activation involved in immune response (qval7.01E-9)', 'GO:0032940:secretion by cell (qval7.66E-9)', 'GO:0001817:regulation of cytokine production (qval1.05E-8)', 'GO:0043408:regulation of MAPK cascade (qval1.94E-8)', 'GO:0080134:regulation of response to stress (qval3.18E-8)', 'GO:0051272:positive regulation of cellular component movement (qval3.19E-8)', 'GO:0050865:regulation of cell activation (qval3.28E-8)', 'GO:0009966:regulation of signal transduction (qval3.49E-8)', 'GO:0032101:regulation of response to external stimulus (qval3.66E-8)', 'GO:0044093:positive regulation of molecular function (qval4.77E-8)', 'GO:0006954:inflammatory response (qval4.74E-8)', 'GO:0040017:positive regulation of locomotion (qval5.26E-8)', 'GO:0010646:regulation of cell communication (qval5.87E-8)', 'GO:2000147:positive regulation of cell motility (qval6.21E-8)', 'GO:0046903:secretion (qval6.94E-8)', 'GO:0043085:positive regulation of catalytic activity (qval7.23E-8)', 'GO:0023051:regulation of signaling (qval1.06E-7)', 'GO:0030335:positive regulation of cell migration (qval1.13E-7)', 'GO:0050896:response to stimulus (qval1.34E-7)', 'GO:0031347:regulation of defense response (qval1.73E-7)', 'GO:0030155:regulation of cell adhesion (qval1.77E-7)', 'GO:0050900:leukocyte migration (qval1.87E-7)', 'GO:0010033:response to organic substance (qval1.93E-7)', 'GO:0009967:positive regulation of signal transduction (qval2.5E-7)', 'GO:0030595:leukocyte chemotaxis (qval2.56E-7)', 'GO:0071345:cellular response to cytokine stimulus (qval2.63E-7)', 'GO:0051336:regulation of hydrolase activity (qval2.61E-7)', 'GO:0001932:regulation of protein phosphorylation (qval2.84E-7)', 'GO:0010941:regulation of cell death (qval3.03E-7)', 'GO:0051239:regulation of multicellular organismal process (qval3.68E-7)', 'GO:0071310:cellular response to organic substance (qval3.94E-7)', 'GO:0002694:regulation of leukocyte activation (qval3.96E-7)', 'GO:0002687:positive regulation of leukocyte migration (qval3.93E-7)', 'GO:0043067:regulation of programmed cell death (qval4.56E-7)', 'GO:0048518:positive regulation of biological process (qval5.89E-7)', 'GO:0001934:positive regulation of protein phosphorylation (qval7.05E-7)', 'GO:0042981:regulation of apoptotic process (qval8.36E-7)', 'GO:1903039:positive regulation of leukocyte cell-cell adhesion (qval8.63E-7)', 'GO:0042221:response to chemical (qval8.87E-7)', 'GO:1903037:regulation of leukocyte cell-cell adhesion (qval1E-6)', 'GO:0045785:positive regulation of cell adhesion (qval1.66E-6)', 'GO:0042327:positive regulation of phosphorylation (qval1.67E-6)', 'GO:0010647:positive regulation of cell communication (qval1.76E-6)', 'GO:0023056:positive regulation of signaling (qval2.06E-6)', 'GO:0002757:immune response-activating signal transduction (qval2.13E-6)', 'GO:0031401:positive regulation of protein modification process (qval2.15E-6)', 'GO:0002764:immune response-regulating signaling pathway (qval2.29E-6)', 'GO:0031399:regulation of protein modification process (qval2.28E-6)', 'GO:0050793:regulation of developmental process (qval2.74E-6)', 'GO:0002688:regulation of leukocyte chemotaxis (qval2.82E-6)', 'GO:0045937:positive regulation of phosphate metabolic process (qval3.06E-6)', 'GO:0010562:positive regulation of phosphorus metabolic process (qval3.03E-6)', 'GO:0042325:regulation of phosphorylation (qval3.19E-6)', 'GO:0001819:positive regulation of cytokine production (qval3.26E-6)', 'GO:0051249:regulation of lymphocyte activation (qval3.38E-6)', 'GO:0030029:actin filament-based process (qval3.47E-6)', 'GO:0032268:regulation of cellular protein metabolic process (qval3.5E-6)', 'GO:0016192:vesicle-mediated transport (qval3.82E-6)', 'GO:0050920:regulation of chemotaxis (qval3.82E-6)', 'GO:0051246:regulation of protein metabolic process (qval3.8E-6)', 'GO:0042127:regulation of cell proliferation (qval4.09E-6)', 'GO:0048523:negative regulation of cellular process (qval4.12E-6)', 'GO:0042110:T cell activation (qval4.77E-6)', 'GO:0070372:regulation of ERK1 and ERK2 cascade (qval5.19E-6)', 'GO:0048519:negative regulation of biological process (qval6.37E-6)', 'GO:0070887:cellular response to chemical stimulus (qval6.35E-6)', 'GO:0002521:leukocyte differentiation (qval6.38E-6)', 'GO:0022407:regulation of cell-cell adhesion (qval6.92E-6)', 'GO:0043410:positive regulation of MAPK cascade (qval8.02E-6)', 'GO:0002696:positive regulation of leukocyte activation (qval8.95E-6)', 'GO:0022409:positive regulation of cell-cell adhesion (qval9.01E-6)', 'GO:0032944:regulation of mononuclear cell proliferation (qval1.2E-5)', 'GO:0001959:regulation of cytokine-mediated signaling pathway (qval1.32E-5)', 'GO:0065008:regulation of biological quality (qval1.48E-5)', 'GO:0048522:positive regulation of cellular process (qval1.51E-5)', 'GO:0060627:regulation of vesicle-mediated transport (qval1.57E-5)', 'GO:0050867:positive regulation of cell activation (qval1.57E-5)', 'GO:0051247:positive regulation of protein metabolic process (qval1.57E-5)', 'GO:1902622:regulation of neutrophil migration (qval1.62E-5)', 'GO:0050727:regulation of inflammatory response (qval1.65E-5)', 'GO:0051240:positive regulation of multicellular organismal process (qval1.82E-5)', 'GO:0002250:adaptive immune response (qval1.88E-5)', 'GO:0002683:negative regulation of immune system process (qval2E-5)', 'GO:0032270:positive regulation of cellular protein metabolic process (qval2.15E-5)', 'GO:0051251:positive regulation of lymphocyte activation (qval2.15E-5)', 'GO:0009607:response to biotic stimulus (qval2.2E-5)', 'GO:0043069:negative regulation of programmed cell death (qval2.31E-5)', 'GO:0040011:locomotion (qval2.32E-5)', 'GO:0002253:activation of immune response (qval2.43E-5)', 'GO:0060759:regulation of response to cytokine stimulus (qval2.52E-5)', 'GO:0050730:regulation of peptidyl-tyrosine phosphorylation (qval2.57E-5)', 'GO:0051056:regulation of small GTPase mediated signal transduction (qval3.08E-5)', 'GO:0070663:regulation of leukocyte proliferation (qval3.07E-5)', 'GO:0043207:response to external biotic stimulus (qval3.08E-5)', 'GO:0051174:regulation of phosphorus metabolic process (qval3.79E-5)', 'GO:0019220:regulation of phosphate metabolic process (qval3.76E-5)', 'GO:0002697:regulation of immune effector process (qval3.97E-5)', 'GO:0043066:negative regulation of apoptotic process (qval3.97E-5)', 'GO:0032946:positive regulation of mononuclear cell proliferation (qval4.17E-5)', 'GO:0071622:regulation of granulocyte chemotaxis (qval4.35E-5)', 'GO:0048585:negative regulation of response to stimulus (qval4.47E-5)', 'GO:0050670:regulation of lymphocyte proliferation (qval4.92E-5)', 'GO:0034341:response to interferon-gamma (qval5E-5)', 'GO:0060548:negative regulation of cell death (qval5.27E-5)', 'GO:0030100:regulation of endocytosis (qval7.06E-5)', 'GO:0050866:negative regulation of cell activation (qval8.61E-5)', 'GO:0050863:regulation of T cell activation (qval8.64E-5)', 'GO:0002690:positive regulation of leukocyte chemotaxis (qval9.04E-5)', 'GO:0002768:immune response-regulating cell surface receptor signaling pathway (qval9E-5)', 'GO:0070665:positive regulation of leukocyte proliferation (qval9.79E-5)', 'GO:0016477:cell migration (qval1.03E-4)', 'GO:2000026:regulation of multicellular organismal development (qval1.04E-4)', 'GO:0006950:response to stress (qval1.11E-4)', 'GO:0030099:myeloid cell differentiation (qval1.18E-4)', 'GO:0050870:positive regulation of T cell activation (qval1.45E-4)', 'GO:0030098:lymphocyte differentiation (qval1.44E-4)', 'GO:0030036:actin cytoskeleton organization (qval1.63E-4)', 'GO:0097529:myeloid leukocyte migration (qval1.78E-4)', 'GO:0009987:cellular process (qval2.06E-4)', 'GO:0050671:positive regulation of lymphocyte proliferation (qval2.45E-4)', 'GO:0071621:granulocyte chemotaxis (qval2.59E-4)', 'GO:1902107:positive regulation of leukocyte differentiation (qval2.61E-4)', 'GO:0042592:homeostatic process (qval3.03E-4)', 'GO:1902624:positive regulation of neutrophil migration (qval3.03E-4)', 'GO:1904018:positive regulation of vasculature development (qval3.38E-4)', 'GO:0002429:immune response-activating cell surface receptor signaling pathway (qval3.38E-4)', 'GO:0051094:positive regulation of developmental process (qval3.52E-4)', 'GO:2000107:negative regulation of leukocyte apoptotic process (qval3.68E-4)', 'GO:0008284:positive regulation of cell proliferation (qval3.85E-4)', 'GO:0032872:regulation of stress-activated MAPK cascade (qval4.47E-4)', 'GO:0090022:regulation of neutrophil chemotaxis (qval4.47E-4)', 'GO:0071675:regulation of mononuclear cell migration (qval4.9E-4)', 'GO:0045766:positive regulation of angiogenesis (qval5.16E-4)', 'GO:0070302:regulation of stress-activated protein kinase signaling cascade (qval5.14E-4)', 'GO:0051716:cellular response to stimulus (qval5.43E-4)', 'GO:1903708:positive regulation of hemopoiesis (qval5.44E-4)', 'GO:1901342:regulation of vasculature development (qval5.59E-4)', 'GO:0070374:positive regulation of ERK1 and ERK2 cascade (qval5.7E-4)', 'GO:0001961:positive regulation of cytokine-mediated signaling pathway (qval6.31E-4)', 'GO:0050921:positive regulation of chemotaxis (qval6.74E-4)', 'GO:0002695:negative regulation of leukocyte activation (qval7.67E-4)', 'GO:0045088:regulation of innate immune response (qval7.7E-4)', 'GO:0051250:negative regulation of lymphocyte activation (qval8.16E-4)', 'GO:0042116:macrophage activation (qval8.13E-4)', 'GO:0036336:dendritic cell migration (qval8.15E-4)', 'GO:0009968:negative regulation of signal transduction (qval8.15E-4)', 'GO:0097530:granulocyte migration (qval8.13E-4)', 'GO:0001771:immunological synapse formation (qval8.12E-4)', 'GO:0048870:cell motility (qval8.52E-4)', 'GO:0002699:positive regulation of immune effector process (qval8.85E-4)', 'GO:0051128:regulation of cellular component organization (qval9.23E-4)', 'GO:0022603:regulation of anatomical structure morphogenesis (qval9.48E-4)', 'GO:0071222:cellular response to lipopolysaccharide (qval9.48E-4)', 'GO:0051173:positive regulation of nitrogen compound metabolic process (qval9.95E-4)', 'GO:0048872:homeostasis of number of cells (qval1E-3)', 'GO:1902105:regulation of leukocyte differentiation (qval1.05E-3)', 'GO:0045059:positive thymic T cell selection (qval1.2E-3)', 'GO:0030593:neutrophil chemotaxis (qval1.25E-3)', 'GO:0001776:leukocyte homeostasis (qval1.27E-3)', 'GO:0060760:positive regulation of response to cytokine stimulus (qval1.26E-3)', 'GO:1903706:regulation of hemopoiesis (qval1.36E-3)', 'GO:0010604:positive regulation of macromolecule metabolic process (qval1.36E-3)', 'GO:0032496:response to lipopolysaccharide (qval1.38E-3)', 'GO:0031325:positive regulation of cellular metabolic process (qval1.43E-3)', 'GO:2000106:regulation of leukocyte apoptotic process (qval1.47E-3)', 'GO:1904035:regulation of epithelial cell apoptotic process (qval1.46E-3)', 'GO:0042113:B cell activation (qval1.48E-3)', 'GO:0090023:positive regulation of neutrophil chemotaxis (qval1.52E-3)', 'GO:0071396:cellular response to lipid (qval1.53E-3)', 'GO:0061515:myeloid cell development (qval1.54E-3)', 'GO:0061024:membrane organization (qval1.54E-3)', 'GO:1902532:negative regulation of intracellular signal transduction (qval1.56E-3)', 'GO:0050731:positive regulation of peptidyl-tyrosine phosphorylation (qval1.57E-3)', 'GO:0002430:complement receptor mediated signaling pathway (qval1.65E-3)', 'GO:0071219:cellular response to molecule of bacterial origin (qval1.71E-3)', 'GO:0045765:regulation of angiogenesis (qval1.82E-3)', 'GO:0050864:regulation of B cell activation (qval1.84E-3)', 'GO:1904892:regulation of STAT cascade (qval1.84E-3)', 'GO:0008219:cell death (qval2.22E-3)', 'GO:0071624:positive regulation of granulocyte chemotaxis (qval2.22E-3)', 'GO:0043368:positive T cell selection (qval2.28E-3)', 'GO:0070555:response to interleukin-1 (qval2.36E-3)', 'GO:0030888:regulation of B cell proliferation (qval2.56E-3)', 'GO:2000146:negative regulation of cell motility (qval2.6E-3)', 'GO:0002237:response to molecule of bacterial origin (qval2.62E-3)', 'GO:0051179:localization (qval2.64E-3)', 'GO:1990266:neutrophil migration (qval2.77E-3)', 'GO:0045806:negative regulation of endocytosis (qval2.78E-3)', 'GO:0043409:negative regulation of MAPK cascade (qval2.88E-3)', 'GO:0010648:negative regulation of cell communication (qval2.97E-3)', 'GO:0045637:regulation of myeloid cell differentiation (qval3.09E-3)', 'GO:0023057:negative regulation of signaling (qval3.09E-3)', 'GO:0032535:regulation of cellular component size (qval3.22E-3)', 'GO:0048869:cellular developmental process (qval3.28E-3)', 'GO:0071674:mononuclear cell migration (qval3.73E-3)', 'GO:0006928:movement of cell or subcellular component (qval3.71E-3)', 'GO:0046328:regulation of JNK cascade (qval3.87E-3)', 'GO:0040013:negative regulation of locomotion (qval3.95E-3)', 'GO:0009893:positive regulation of metabolic process (qval3.96E-3)', 'GO:0050764:regulation of phagocytosis (qval3.98E-3)', 'GO:0009131:pyrimidine nucleoside monophosphate catabolic process (qval4.18E-3)', 'GO:0009178:pyrimidine deoxyribonucleoside monophosphate catabolic process (qval4.17E-3)', 'GO:0032103:positive regulation of response to external stimulus (qval4.49E-3)', 'GO:0008360:regulation of cell shape (qval4.5E-3)', 'GO:0046634:regulation of alpha-beta T cell activation (qval4.57E-3)', 'GO:0006968:cellular defense response (qval4.58E-3)', 'GO:1900015:regulation of cytokine production involved in inflammatory response (qval4.56E-3)', 'GO:0045597:positive regulation of cell differentiation (qval4.58E-3)', 'GO:0045859:regulation of protein kinase activity (qval4.7E-3)', 'GO:1901700:response to oxygen-containing compound (qval4.73E-3)', 'GO:0002573:myeloid leukocyte differentiation (qval4.83E-3)', 'GO:0070229:negative regulation of lymphocyte apoptotic process (qval4.9E-3)', 'GO:0002407:dendritic cell chemotaxis (qval4.91E-3)', 'GO:0045860:positive regulation of protein kinase activity (qval4.91E-3)', 'GO:0030336:negative regulation of cell migration (qval4.95E-3)', 'GO:0070373:negative regulation of ERK1 and ERK2 cascade (qval4.98E-3)', 'GO:0071216:cellular response to biotic stimulus (qval5.41E-3)', 'GO:0045639:positive regulation of myeloid cell differentiation (qval5.48E-3)', 'GO:0045595:regulation of cell differentiation (qval5.81E-3)', 'GO:0032652:regulation of interleukin-1 production (qval5.86E-3)', 'GO:0010759:positive regulation of macrophage chemotaxis (qval6.15E-3)', 'GO:0006909:phagocytosis (qval6.4E-3)', 'GO:0071383:cellular response to steroid hormone stimulus (qval6.38E-3)', 'GO:0007264:small GTPase mediated signal transduction (qval6.39E-3)', 'GO:0002819:regulation of adaptive immune response (qval6.52E-3)', 'GO:0046578:regulation of Ras protein signal transduction (qval6.7E-3)', 'GO:0046425:regulation of JAK-STAT cascade (qval6.73E-3)', 'GO:0043405:regulation of MAP kinase activity (qval6.72E-3)', 'GO:0050869:negative regulation of B cell activation (qval7.38E-3)', 'GO:0046627:negative regulation of insulin receptor signaling pathway (qval7.36E-3)', 'GO:0002577:regulation of antigen processing and presentation (qval7.53E-3)', 'GO:0051271:negative regulation of cellular component movement (qval7.61E-3)', 'GO:1901701:cellular response to oxygen-containing compound (qval7.62E-3)', 'GO:0042509:regulation of tyrosine phosphorylation of STAT protein (qval7.94E-3)', 'GO:1901698:response to nitrogen compound (qval8.43E-3)', 'GO:0071347:cellular response to interleukin-1 (qval8.57E-3)', 'GO:0007159:leukocyte cell-cell adhesion (qval8.98E-3)', 'GO:0045061:thymic T cell selection (qval9.2E-3)', 'GO:0045123:cellular extravasation (qval9.16E-3)', 'GO:1900077:negative regulation of cellular response to insulin stimulus (qval9.47E-3)', 'GO:0009605:response to external stimulus (qval9.55E-3)', 'GO:0002763:positive regulation of myeloid leukocyte differentiation (qval9.78E-3)', 'GO:0007162:negative regulation of cell adhesion (qval9.93E-3)', 'GO:1900744:regulation of p38MAPK cascade (qval1.07E-2)', 'GO:0032680:regulation of tumor necrosis factor production (qval1.08E-2)', 'GO:1904996:positive regulation of leukocyte adhesion to vascular endothelial cell (qval1.1E-2)', 'GO:0033993:response to lipid (qval1.13E-2)', 'GO:0001818:negative regulation of cytokine production (qval1.13E-2)', 'GO:0006810:transport (qval1.16E-2)', 'GO:0038178:complement component C5a signaling pathway (qval1.19E-2)', 'GO:0002457:T cell antigen processing and presentation (qval1.19E-2)', 'GO:2000448:positive regulation of macrophage migration inhibitory factor signaling pathway (qval1.18E-2)', 'GO:0033364:mast cell secretory granule organization (qval1.18E-2)', 'GO:0046636:negative regulation of alpha-beta T cell activation (qval1.18E-2)', 'GO:0071346:cellular response to interferon-gamma (qval1.2E-2)', 'GO:0002460:adaptive immune response based on somatic recombination of immune receptors built from immunoglobulin superfamily domains (qval1.25E-2)', 'GO:0071384:cellular response to corticosteroid stimulus (qval1.25E-2)', 'GO:0050868:negative regulation of T cell activation (qval1.25E-2)', 'GO:0032651:regulation of interleukin-1 beta production (qval1.28E-2)', 'GO:1903555:regulation of tumor necrosis factor superfamily cytokine production (qval1.28E-2)', 'GO:0070266:necroptotic process (qval1.28E-2)', 'GO:0012501:programmed cell death (qval1.28E-2)', 'GO:0002064:epithelial cell development (qval1.31E-2)', 'GO:0010243:response to organonitrogen compound (qval1.32E-2)', 'GO:0051234:establishment of localization (qval1.34E-2)', 'GO:1904894:positive regulation of STAT cascade (qval1.34E-2)', 'GO:0061043:regulation of vascular wound healing (qval1.34E-2)', 'GO:0009159:deoxyribonucleoside monophosphate catabolic process (qval1.34E-2)', 'GO:0009176:pyrimidine deoxyribonucleoside monophosphate metabolic process (qval1.33E-2)', 'GO:0045580:regulation of T cell differentiation (qval1.38E-2)', 'GO:0051051:negative regulation of transport (qval1.42E-2)', 'GO:0002761:regulation of myeloid leukocyte differentiation (qval1.44E-2)', 'GO:0032102:negative regulation of response to external stimulus (qval1.51E-2)', 'GO:0050777:negative regulation of immune response (qval1.51E-2)', 'GO:1901655:cellular response to ketone (qval1.51E-2)', 'GO:0045582:positive regulation of T cell differentiation (qval1.51E-2)', 'GO:0080135:regulation of cellular response to stress (qval1.55E-2)', 'GO:0030890:positive regulation of B cell proliferation (qval1.59E-2)', 'GO:0032269:negative regulation of cellular protein metabolic process (qval1.61E-2)', 'GO:0042102:positive regulation of T cell proliferation (qval1.6E-2)', 'GO:0001933:negative regulation of protein phosphorylation (qval1.64E-2)', 'GO:0051241:negative regulation of multicellular organismal process (qval1.7E-2)', 'GO:0061041:regulation of wound healing (qval1.72E-2)', 'GO:0045807:positive regulation of endocytosis (qval1.72E-2)', 'GO:0001773:myeloid dendritic cell activation (qval1.72E-2)', 'GO:0031400:negative regulation of protein modification process (qval1.77E-2)', 'GO:0070099:regulation of chemokine-mediated signaling pathway (qval1.78E-2)', 'GO:0046626:regulation of insulin receptor signaling pathway (qval1.79E-2)', 'GO:0043406:positive regulation of MAP kinase activity (qval1.82E-2)', 'GO:0051707:response to other organism (qval1.83E-2)', 'GO:1905523:positive regulation of macrophage migration (qval2E-2)', 'GO:0070265:necrotic cell death (qval2E-2)', 'GO:0097300:programmed necrotic cell death (qval1.99E-2)', 'GO:0045089:positive regulation of innate immune response (qval2.08E-2)', 'GO:0033674:positive regulation of kinase activity (qval2.11E-2)', 'GO:0048878:chemical homeostasis (qval2.11E-2)', 'GO:0002221:pattern recognition receptor signaling pathway (qval2.14E-2)', 'GO:1903038:negative regulation of leukocyte cell-cell adhesion (qval2.14E-2)', 'GO:0031349:positive regulation of defense response (qval2.24E-2)', 'GO:0090025:regulation of monocyte chemotaxis (qval2.29E-2)', 'GO:0045058:T cell selection (qval2.29E-2)', 'GO:0006915:apoptotic process (qval2.28E-2)', 'GO:0002604:regulation of dendritic cell antigen processing and presentation (qval2.31E-2)', 'GO:0045060:negative thymic T cell selection (qval2.3E-2)', 'GO:0033632:regulation of cell-cell adhesion mediated by integrin (qval2.3E-2)', 'GO:0045581:negative regulation of T cell differentiation (qval2.3E-2)', 'GO:1901654:response to ketone (qval2.44E-2)', 'GO:0002703:regulation of leukocyte mediated immunity (qval2.53E-2)', 'GO:0043549:regulation of kinase activity (qval2.53E-2)', 'GO:0033628:regulation of cell adhesion mediated by integrin (qval2.53E-2)', 'GO:0010758:regulation of macrophage chemotaxis (qval2.6E-2)', 'GO:2000351:regulation of endothelial cell apoptotic process (qval2.79E-2)', 'GO:0090066:regulation of anatomical structure size (qval2.79E-2)', 'GO:0032649:regulation of interferon-gamma production (qval2.83E-2)', 'GO:0051049:regulation of transport (qval2.9E-2)', 'GO:2000446:regulation of macrophage migration inhibitory factor signaling pathway (qval2.9E-2)', 'GO:1902226:regulation of macrophage colony-stimulating factor signaling pathway (qval2.89E-2)', 'GO:0046074:dTMP catabolic process (qval2.88E-2)', 'GO:0071888:macrophage apoptotic process (qval2.87E-2)', 'GO:0050851:antigen receptor-mediated signaling pathway (qval2.89E-2)', 'GO:0043383:negative T cell selection (qval2.9E-2)', 'GO:1904994:regulation of leukocyte adhesion to vascular endothelial cell (qval2.92E-2)', 'GO:0002825:regulation of T-helper 1 type immune response (qval2.91E-2)', 'GO:0002224:toll-like receptor signaling pathway (qval2.93E-2)', 'GO:0043370:regulation of CD4-positive, alpha-beta T cell differentiation (qval2.98E-2)', 'GO:0030833:regulation of actin filament polymerization (qval2.99E-2)', 'GO:1900076:regulation of cellular response to insulin stimulus (qval3.05E-2)', 'GO:0045621:positive regulation of lymphocyte differentiation (qval3.08E-2)', 'GO:0030168:platelet activation (qval3.07E-2)', 'GO:0002704:negative regulation of leukocyte mediated immunity (qval3.24E-2)', 'GO:0002285:lymphocyte activation involved in immune response (qval3.25E-2)', 'GO:2000406:positive regulation of T cell migration (qval3.28E-2)', 'GO:0048261:negative regulation of receptor-mediated endocytosis (qval3.27E-2)', 'GO:0051248:negative regulation of protein metabolic process (qval3.36E-2)', 'GO:0051704:multi-organism process (qval3.36E-2)', 'GO:0030217:T cell differentiation (qval3.4E-2)', 'GO:0002720:positive regulation of cytokine production involved in immune response (qval3.5E-2)', 'GO:0030218:erythrocyte differentiation (qval3.49E-2)', 'GO:0002091:negative regulation of receptor internalization (qval3.55E-2)', 'GO:0042532:negative regulation of tyrosine phosphorylation of STAT protein (qval3.54E-2)', 'GO:0030183:B cell differentiation (qval3.56E-2)', 'GO:0007265:Ras protein signal transduction (qval3.57E-2)', 'GO:0031324:negative regulation of cellular metabolic process (qval3.62E-2)', 'GO:0002269:leukocyte activation involved in inflammatory response (qval3.64E-2)', 'GO:0001774:microglial cell activation (qval3.63E-2)', 'GO:0043122:regulation of I-kappaB kinase/NF-kappaB signaling (qval3.64E-2)', 'GO:0048259:regulation of receptor-mediated endocytosis (qval3.72E-2)', 'GO:0050853:B cell receptor signaling pathway (qval3.73E-2)', 'GO:0050678:regulation of epithelial cell proliferation (qval3.73E-2)', 'GO:0042326:negative regulation of phosphorylation (qval3.76E-2)']</t>
        </is>
      </c>
      <c r="V19" s="3">
        <f>hyperlink("https://spiral.technion.ac.il/results/MTAwMDA5OQ==/18/GOResultsFUNCTION","link")</f>
        <v/>
      </c>
      <c r="W19" t="inlineStr">
        <is>
          <t>['GO:0060589:nucleoside-triphosphatase regulator activity (qval4.46E-7)', 'GO:0030695:GTPase regulator activity (qval4.75E-7)', 'GO:0005096:GTPase activator activity (qval1.06E-5)', 'GO:0019899:enzyme binding (qval8.63E-6)', 'GO:0005515:protein binding (qval9.27E-6)', 'GO:0030234:enzyme regulator activity (qval9.52E-6)', 'GO:0008047:enzyme activator activity (qval2.54E-4)', 'GO:0098772:molecular function regulator (qval3.44E-4)', 'GO:0051020:GTPase binding (qval1.83E-3)', 'GO:0003779:actin binding (qval3.34E-3)', 'GO:0001847:opsonin receptor activity (qval5.86E-3)', 'GO:0004875:complement receptor activity (qval6.21E-3)', 'GO:0008289:lipid binding (qval7.48E-3)', 'GO:0017124:SH3 domain binding (qval7.28E-3)', 'GO:0019900:kinase binding (qval9.76E-3)', 'GO:0019955:cytokine binding (qval1.09E-2)', 'GO:0005085:guanyl-nucleotide exchange factor activity (qval1.1E-2)', 'GO:0060089:molecular transducer activity (qval1.47E-2)', 'GO:0038023:signaling receptor activity (qval1.59E-2)', 'GO:0004896:cytokine receptor activity (qval2.04E-2)', 'GO:0019901:protein kinase binding (qval2.1E-2)', 'GO:0008092:cytoskeletal protein binding (qval3.48E-2)', 'GO:0005102:signaling receptor binding (qval3.97E-2)', 'GO:0004878:complement component C5a receptor activity (qval4.48E-2)', 'GO:0009032:thymidine phosphorylase activity (qval4.3E-2)', 'GO:0005543:phospholipid binding (qval6.12E-2)', 'GO:0005536:glucose binding (qval6.69E-2)', 'GO:0019904:protein domain specific binding (qval7.01E-2)', 'GO:0044877:protein-containing complex binding (qval8.86E-2)', 'GO:0005488:binding (qval1.39E-1)']</t>
        </is>
      </c>
      <c r="X19" s="3">
        <f>hyperlink("https://spiral.technion.ac.il/results/MTAwMDA5OQ==/18/GOResultsCOMPONENT","link")</f>
        <v/>
      </c>
      <c r="Y19" t="inlineStr">
        <is>
          <t>['GO:0044433:cytoplasmic vesicle part (qval7.73E-9)', 'GO:0005886:plasma membrane (qval3.78E-8)', 'GO:0016020:membrane (qval4.49E-7)', 'GO:0030054:cell junction (qval4.29E-7)', 'GO:0044444:cytoplasmic part (qval3.91E-7)', 'GO:0005829:cytosol (qval5.03E-7)', 'GO:0012506:vesicle membrane (qval1.86E-6)', 'GO:0030659:cytoplasmic vesicle membrane (qval2.93E-6)', 'GO:0030667:secretory granule membrane (qval1.53E-5)', 'GO:0098588:bounding membrane of organelle (qval1.41E-5)', 'GO:0044459:plasma membrane part (qval1.55E-5)', 'GO:0098805:whole membrane (qval1.51E-5)', 'GO:0009897:external side of plasma membrane (qval1.48E-5)', 'GO:0098552:side of membrane (qval2.01E-5)', 'GO:0030055:cell-substrate junction (qval1.25E-4)', 'GO:0101003:ficolin-1-rich granule membrane (qval3.19E-4)', 'GO:0005925:focal adhesion (qval3.33E-4)', 'GO:0005924:cell-substrate adherens junction (qval3.41E-4)', 'GO:0031090:organelle membrane (qval3.71E-4)', 'GO:0005884:actin filament (qval3.81E-4)', 'GO:0099568:cytoplasmic region (qval6.39E-4)', 'GO:0070062:extracellular exosome (qval7.5E-4)', 'GO:0005764:lysosome (qval7.36E-4)', 'GO:0000323:lytic vacuole (qval7.05E-4)', 'GO:1903561:extracellular vesicle (qval8.65E-4)', 'GO:0043230:extracellular organelle (qval8.44E-4)', 'GO:0031982:vesicle (qval8.67E-4)', 'GO:0030139:endocytic vesicle (qval1.53E-3)', 'GO:0005773:vacuole (qval1.65E-3)', 'GO:0044437:vacuolar part (qval1.67E-3)', 'GO:0042629:mast cell granule (qval2.15E-3)', 'GO:0005856:cytoskeleton (qval2.15E-3)', 'GO:0001891:phagocytic cup (qval2.38E-3)', 'GO:0005912:adherens junction (qval3.06E-3)', 'GO:0005938:cell cortex (qval3.08E-3)', 'GO:0034774:secretory granule lumen (qval3.68E-3)', 'GO:0070161:anchoring junction (qval4.41E-3)', 'GO:0060205:cytoplasmic vesicle lumen (qval5.98E-3)', 'GO:0031983:vesicle lumen (qval6.03E-3)', 'GO:0044425:membrane part (qval6.1E-3)', 'GO:0009986:cell surface (qval9.63E-3)', 'GO:0001772:immunological synapse (qval1.23E-2)', 'GO:0043235:receptor complex (qval2.15E-2)', 'GO:0005774:vacuolar membrane (qval2.83E-2)', 'GO:0070821:tertiary granule membrane (qval3.22E-2)']</t>
        </is>
      </c>
    </row>
    <row r="20">
      <c r="A20" s="1" t="n">
        <v>19</v>
      </c>
      <c r="B20" t="n">
        <v>18038</v>
      </c>
      <c r="C20" t="n">
        <v>4143</v>
      </c>
      <c r="D20" t="n">
        <v>83</v>
      </c>
      <c r="E20" t="n">
        <v>6806</v>
      </c>
      <c r="F20" t="n">
        <v>329</v>
      </c>
      <c r="G20" t="n">
        <v>1640</v>
      </c>
      <c r="H20" t="n">
        <v>28</v>
      </c>
      <c r="I20" t="n">
        <v>133</v>
      </c>
      <c r="J20" s="2" t="n">
        <v>-1366</v>
      </c>
      <c r="K20" t="n">
        <v>0.424</v>
      </c>
      <c r="L20" t="inlineStr">
        <is>
          <t>A2M,ABCC9,ACTA2,ACTN1,ACTR1A,ADAM33,ADAMTS1,ADARB1,ADD1,AEBP1,AFF1,AHNAK,AKAP12,AKAP13,AKT3,AMOTL1,ANXA1,ANXA6,APOL1,ARHGAP1,ARHGAP23,ARHGEF17,ARHGEF25,ARID5B,ARMCX1,ATL3,ATP8B2,AXL,BCL2,BEX4,BLVRA,BOC,C12orf57,C1QA,C1R,C1RL,C1S,C20orf194,C4orf3,CADM4,CALD1,CAP2,CAPZB,CAV1,CAV2,CAVIN1,CAVIN3,CBX6,CCDC80,CCL2,CD63,CD99,CEBPD,CIC,CILP,CLDN5,CLEC14A,CLIC4,CNN3,COL4A2,COL6A1,COL6A2,COLEC12,COX7A1,CPQ,CRISPLD2,CTSF,CYB5R3,CYBRD1,DAAM2,DEGS1,DOCK11,DPYD,DPYSL2,DPYSL3,DYNC1LI2,ECE1,EFEMP1,EFNA5,EGFL7,EHD2,EID1,ELK3,ENTPD1,EOGT,EPHX1,EPN2,F13A1,FAM102B,FAM110B,FAM20C,FBLN5,FER,FGF7,FGFR1,FGL2,FHL3,FLCN,FLII,FLYWCH2,FOLR2,FOSL2,FYTTD1,GAS7,GASK1A,GLI3,GLIPR1,GNAI2,GNAQ,GPX3,GRK5,GSN,GUCY1A1,HIC1,HSPB2,IDS,IFI6,IGFBP4,IGFBP7,IGSF21,IL18BP,IL33,ILK,INAFM1,IRF2BPL,ITGA7,ITPR1,JAK1,JAM2,JAM3,KCTD12,KLC1,KLF9,KLHL21,LAMA4,LAMB2,LAMC1,LIMA1,LIX1L,LMNA,LRPAP1,LTBP3,LY96,MAF,MAP3K3,MAP3K8,MAP7D1,MAPRE2,MCAM,MDFIC,MEF2A,MEF2C,MFGE8,MFSD1,MGP,MMRN2,MRAS,MRGPRF,MRVI1,MS4A6A,MSN,MSRB3,MTCH1,NFATC1,NFATC4,NFIC,NIBAN1,NID1,NLGN2,NNMT,NPR2,NR1D2,NR3C1,NUMBL,OAZ2,OSMR,PAFAH1B1,PALM2-AKAP2,PBX3,PDLIM7,PDPR,PDZRN3,PEA15,PEAK1,PECAM1,PELI3,PER1,PFN1,PHC3,PHLDB1,PHYHD1,PINK1,PIP5K1C,PKD2,PLA2G2A,PLAAT4,PLEKHA4,PLEKHM2,PLEKHO1,PLPP1,PLPP3,PLPPR2,PMP22,PNMA1,PODN,PPM1F,PPP1R14A,PPP1R18,PPP1R3B,PRELP,PREX2,PRICKLE2,PRKACA,PRMT2,PRNP,PTPA,PTPRS,PTTG1IP,QKI,RAB34,RASGRP2,RASL12,RASSF2,RASSF8,RBMS3,RCAN2,RELL1,RELN,RERG,RGS5,RHOC,RHOJ,RHOQ,RIMKLB,RIMS3,RIPOR1,RNASE1,ROCK1,RRAS,S100A13,S1PR1,SDC2,SELENON,SERINC1,SERPINA3,SERPING1,SETBP1,SGCE,SH3BGRL,SIPA1,SIRPA,SKI,SLC12A4,SLC38A2,SLCO2B1,SLFN5,SLIT2,SMAD4,SMAD9,SMARCD3,SNTA1,SNX1,SOBP,SOD3,SORBS3,SOX5,SPARCL1,SPART,SPRYD3,SSPN,ST3GAL3,ST6GALNAC6,STAB1,STAT3,STIM1,STOM,SUSD6,SWAP70,SZRD1,TACC1,TAGLN,TBC1D1,TBXA2R,TCF7L1,TGFB1I1,TGFB3,TGFBR2,TGM2,THBS3,THBS4,TIE1,TLE4,TLN1,TMEM109,TMEM140,TMEM43,TMTC1,TMX4,TNFRSF1A,TNFSF12,TNXB,TP53,TPP1,TRIB2,TRPS1,TSC22D3,TSPAN4,TTC7B,TUBB6,UBE2E2,UGDH,UROD,VAMP2,VAMP5,VAT1,VCL,VLDLR,WASF2,WFDC1,WSB1,WTIP,WWTR1,ZBTB16,ZBTB47,ZCCHC24,ZFHX3,ZNF362,ZSWIM8,ZYX</t>
        </is>
      </c>
      <c r="M20" t="inlineStr">
        <is>
          <t>[(1, 0), (1, 11), (1, 15), (1, 21), (1, 44), (1, 54), (1, 57), (1, 75), (3, 0), (3, 6), (3, 11), (3, 15), (3, 21), (3, 31), (3, 44), (3, 54), (3, 57), (3, 75), (4, 0), (4, 11), (4, 15), (4, 21), (4, 44), (4, 54), (4, 57), (4, 75), (7, 0), (7, 11), (7, 15), (7, 21), (7, 44), (7, 54), (7, 57), (7, 75), (8, 0), (8, 11), (8, 15), (8, 21), (8, 44), (8, 54), (8, 57), (8, 75), (9, 0), (9, 11), (9, 15), (9, 44), (9, 54), (9, 57), (9, 75), (13, 0), (13, 6), (13, 11), (13, 15), (13, 21), (13, 44), (13, 54), (13, 57), (13, 75), (16, 0), (16, 11), (16, 15), (16, 21), (16, 44), (16, 54), (16, 57), (16, 75), (29, 0), (29, 11), (29, 15), (29, 21), (29, 44), (29, 54), (29, 57), (29, 75), (35, 0), (35, 11), (35, 15), (35, 54), (35, 57), (40, 0), (40, 11), (40, 15), (40, 21), (40, 44), (40, 54), (40, 57), (40, 75), (45, 0), (45, 11), (45, 15), (45, 21), (45, 44), (45, 54), (45, 57), (45, 75), (48, 0), (48, 11), (48, 15), (48, 21), (48, 44), (48, 54), (48, 57), (48, 75), (49, 0), (49, 11), (49, 15), (49, 21), (49, 44), (49, 54), (49, 57), (49, 75), (55, 0), (55, 11), (55, 15), (55, 44), (55, 54), (78, 0), (78, 11), (78, 15), (78, 44), (78, 54), (78, 57), (78, 75), (79, 15), (79, 54), (80, 0), (80, 11), (80, 15), (80, 21), (80, 44), (80, 54), (80, 57), (80, 75)]</t>
        </is>
      </c>
      <c r="N20" t="n">
        <v>1660</v>
      </c>
      <c r="O20" t="n">
        <v>1</v>
      </c>
      <c r="P20" t="n">
        <v>0.95</v>
      </c>
      <c r="Q20" t="n">
        <v>3</v>
      </c>
      <c r="R20" t="n">
        <v>10000</v>
      </c>
      <c r="S20" t="inlineStr">
        <is>
          <t>15/03/2024, 21:25:19</t>
        </is>
      </c>
      <c r="T20" s="3">
        <f>hyperlink("https://spiral.technion.ac.il/results/MTAwMDA5OQ==/19/GOResultsPROCESS","link")</f>
        <v/>
      </c>
      <c r="U20" t="inlineStr">
        <is>
          <t>['GO:0007155:cell adhesion (qval1.76E-9)', 'GO:0022610:biological adhesion (qval1.15E-9)', 'GO:0050793:regulation of developmental process (qval2.19E-9)', 'GO:0009653:anatomical structure morphogenesis (qval6.5E-9)', 'GO:2000145:regulation of cell motility (qval2.07E-8)', 'GO:0040012:regulation of locomotion (qval2.18E-8)', 'GO:0030334:regulation of cell migration (qval1.89E-8)', 'GO:0051270:regulation of cellular component movement (qval1.92E-8)', 'GO:0022603:regulation of anatomical structure morphogenesis (qval1.75E-7)', 'GO:0030036:actin cytoskeleton organization (qval4.57E-7)', 'GO:0048583:regulation of response to stimulus (qval1.03E-6)', 'GO:0032502:developmental process (qval9.58E-7)', 'GO:0032879:regulation of localization (qval1.31E-6)', 'GO:0030029:actin filament-based process (qval4.47E-6)', 'GO:0065007:biological regulation (qval7.17E-6)', 'GO:0007166:cell surface receptor signaling pathway (qval8.38E-6)', 'GO:0032989:cellular component morphogenesis (qval1.15E-5)', 'GO:0071840:cellular component organization or biogenesis (qval1.26E-5)', 'GO:0050789:regulation of biological process (qval1.37E-5)', 'GO:0016043:cellular component organization (qval1.35E-5)', 'GO:0048646:anatomical structure formation involved in morphogenesis (qval1.33E-5)', 'GO:0009966:regulation of signal transduction (qval1.5E-5)', 'GO:2000026:regulation of multicellular organismal development (qval1.99E-5)', 'GO:0007010:cytoskeleton organization (qval2.33E-5)', 'GO:0023051:regulation of signaling (qval2.33E-5)', 'GO:0031589:cell-substrate adhesion (qval2.75E-5)', 'GO:0048869:cellular developmental process (qval2.72E-5)', 'GO:0007165:signal transduction (qval3.65E-5)', 'GO:0040017:positive regulation of locomotion (qval6.1E-5)', 'GO:0048518:positive regulation of biological process (qval7.26E-5)', 'GO:0035556:intracellular signal transduction (qval7.75E-5)', 'GO:0010646:regulation of cell communication (qval7.93E-5)', 'GO:0051093:negative regulation of developmental process (qval8.45E-5)', 'GO:0051239:regulation of multicellular organismal process (qval9.69E-5)', 'GO:2000147:positive regulation of cell motility (qval1.87E-4)', 'GO:0048522:positive regulation of cellular process (qval2.9E-4)', 'GO:0030335:positive regulation of cell migration (qval2.88E-4)', 'GO:0050794:regulation of cellular process (qval2.84E-4)', 'GO:0051272:positive regulation of cellular component movement (qval2.99E-4)', 'GO:0051241:negative regulation of multicellular organismal process (qval3.12E-4)', 'GO:0051128:regulation of cellular component organization (qval3.22E-4)', 'GO:0048523:negative regulation of cellular process (qval4.19E-4)', 'GO:0032956:regulation of actin cytoskeleton organization (qval4.56E-4)', 'GO:0045765:regulation of angiogenesis (qval5.3E-4)', 'GO:0032970:regulation of actin filament-based process (qval5.71E-4)', 'GO:0071559:response to transforming growth factor beta (qval5.65E-4)', 'GO:0032501:multicellular organismal process (qval5.99E-4)', 'GO:0048585:negative regulation of response to stimulus (qval6.53E-4)', 'GO:0016477:cell migration (qval6.67E-4)', 'GO:1901342:regulation of vasculature development (qval6.62E-4)', 'GO:0045595:regulation of cell differentiation (qval9.99E-4)', 'GO:0048589:developmental growth (qval1.09E-3)', 'GO:0034330:cell junction organization (qval1.08E-3)', 'GO:0048584:positive regulation of response to stimulus (qval1.09E-3)', 'GO:0048519:negative regulation of biological process (qval1.14E-3)', 'GO:0030155:regulation of cell adhesion (qval1.12E-3)', 'GO:0006897:endocytosis (qval1.11E-3)', 'GO:0048856:anatomical structure development (qval1.22E-3)', 'GO:0043062:extracellular structure organization (qval1.23E-3)', 'GO:0040007:growth (qval1.22E-3)', 'GO:0048771:tissue remodeling (qval1.59E-3)', 'GO:0030198:extracellular matrix organization (qval1.78E-3)', 'GO:0110020:regulation of actomyosin structure organization (qval1.79E-3)', 'GO:0007167:enzyme linked receptor protein signaling pathway (qval1.83E-3)', 'GO:0044087:regulation of cellular component biogenesis (qval1.94E-3)', 'GO:0006928:movement of cell or subcellular component (qval2.19E-3)', 'GO:0048870:cell motility (qval2.4E-3)', 'GO:0060325:face morphogenesis (qval2.55E-3)', 'GO:1903140:regulation of establishment of endothelial barrier (qval2.62E-3)', 'GO:1901550:regulation of endothelial cell development (qval2.58E-3)', 'GO:1901343:negative regulation of vasculature development (qval2.83E-3)', 'GO:0030336:negative regulation of cell migration (qval2.86E-3)', 'GO:0035633:maintenance of permeability of blood-brain barrier (qval2.95E-3)', 'GO:0048872:homeostasis of number of cells (qval2.95E-3)', 'GO:0007160:cell-matrix adhesion (qval2.95E-3)', 'GO:0010632:regulation of epithelial cell migration (qval3.66E-3)', 'GO:0098657:import into cell (qval3.67E-3)', 'GO:1902531:regulation of intracellular signal transduction (qval3.75E-3)', 'GO:0032330:regulation of chondrocyte differentiation (qval3.75E-3)', 'GO:0042127:regulation of cell proliferation (qval3.79E-3)', 'GO:0045123:cellular extravasation (qval4.06E-3)', 'GO:0016192:vesicle-mediated transport (qval4.04E-3)', 'GO:1902903:regulation of supramolecular fiber organization (qval4.24E-3)', 'GO:0016525:negative regulation of angiogenesis (qval4.47E-3)', 'GO:0051174:regulation of phosphorus metabolic process (qval4.46E-3)', 'GO:0019220:regulation of phosphate metabolic process (qval4.41E-3)', 'GO:0034329:cell junction assembly (qval4.4E-3)', 'GO:0001525:angiogenesis (qval4.7E-3)', 'GO:0110053:regulation of actin filament organization (qval4.88E-3)', 'GO:2000146:negative regulation of cell motility (qval4.82E-3)', 'GO:2000181:negative regulation of blood vessel morphogenesis (qval4.88E-3)', 'GO:0042221:response to chemical (qval4.89E-3)', 'GO:0051094:positive regulation of developmental process (qval5.1E-3)', 'GO:0070887:cellular response to chemical stimulus (qval5.23E-3)', 'GO:0065009:regulation of molecular function (qval5.18E-3)', 'GO:0051493:regulation of cytoskeleton organization (qval5.31E-3)', 'GO:0051271:negative regulation of cellular component movement (qval5.26E-3)', 'GO:0040011:locomotion (qval5.23E-3)', 'GO:0042325:regulation of phosphorylation (qval5.2E-3)', 'GO:0001932:regulation of protein phosphorylation (qval5.37E-3)', 'GO:0061138:morphogenesis of a branching epithelium (qval5.37E-3)', 'GO:0031399:regulation of protein modification process (qval5.42E-3)', 'GO:0120039:plasma membrane bounded cell projection morphogenesis (qval5.9E-3)', 'GO:0061061:muscle structure development (qval5.91E-3)', 'GO:0098609:cell-cell adhesion (qval5.87E-3)', 'GO:0042327:positive regulation of phosphorylation (qval5.86E-3)', 'GO:0043065:positive regulation of apoptotic process (qval6.02E-3)', 'GO:0001934:positive regulation of protein phosphorylation (qval6.23E-3)', 'GO:0048858:cell projection morphogenesis (qval6.87E-3)', 'GO:2001257:regulation of cation channel activity (qval6.82E-3)', 'GO:0043068:positive regulation of programmed cell death (qval6.89E-3)', 'GO:0030278:regulation of ossification (qval6.88E-3)', 'GO:0003013:circulatory system process (qval6.82E-3)', 'GO:0000902:cell morphogenesis (qval6.76E-3)', 'GO:0000904:cell morphogenesis involved in differentiation (qval6.75E-3)', 'GO:0001763:morphogenesis of a branching structure (qval7.09E-3)', 'GO:0009968:negative regulation of signal transduction (qval7.08E-3)', 'GO:0032101:regulation of response to external stimulus (qval7.09E-3)', 'GO:1903391:regulation of adherens junction organization (qval7.09E-3)', 'GO:1903670:regulation of sprouting angiogenesis (qval7.03E-3)', 'GO:0051017:actin filament bundle assembly (qval7.31E-3)', 'GO:0061572:actin filament bundle organization (qval7.25E-3)', 'GO:0090049:regulation of cell migration involved in sprouting angiogenesis (qval7.54E-3)', 'GO:0051414:response to cortisol (qval7.93E-3)', 'GO:0072673:lamellipodium morphogenesis (qval7.87E-3)', 'GO:1902904:negative regulation of supramolecular fiber organization (qval8.5E-3)', 'GO:0030835:negative regulation of actin filament depolymerization (qval8.53E-3)', 'GO:0045937:positive regulation of phosphate metabolic process (qval8.7E-3)', 'GO:0010562:positive regulation of phosphorus metabolic process (qval8.63E-3)', 'GO:0050790:regulation of catalytic activity (qval8.65E-3)', 'GO:0051494:negative regulation of cytoskeleton organization (qval8.73E-3)', 'GO:0010634:positive regulation of epithelial cell migration (qval8.66E-3)', 'GO:0010942:positive regulation of cell death (qval8.69E-3)', 'GO:0009967:positive regulation of signal transduction (qval8.64E-3)', 'GO:0051451:myoblast migration (qval8.75E-3)', 'GO:0002576:platelet degranulation (qval8.9E-3)', 'GO:1901888:regulation of cell junction assembly (qval9.2E-3)', 'GO:0032231:regulation of actin filament bundle assembly (qval9.13E-3)', 'GO:0007179:transforming growth factor beta receptor signaling pathway (qval9.83E-3)', 'GO:1902533:positive regulation of intracellular signal transduction (qval1E-2)', 'GO:0090066:regulation of anatomical structure size (qval1.01E-2)', 'GO:0010035:response to inorganic substance (qval1.02E-2)', 'GO:0034333:adherens junction assembly (qval1.02E-2)', 'GO:0001936:regulation of endothelial cell proliferation (qval1.11E-2)', 'GO:0043085:positive regulation of catalytic activity (qval1.11E-2)', 'GO:0032990:cell part morphogenesis (qval1.12E-2)', 'GO:0023056:positive regulation of signaling (qval1.18E-2)', 'GO:0007517:muscle organ development (qval1.17E-2)', 'GO:0061035:regulation of cartilage development (qval1.19E-2)', 'GO:0051336:regulation of hydrolase activity (qval1.22E-2)', 'GO:0090287:regulation of cellular response to growth factor stimulus (qval1.43E-2)', 'GO:0048513:animal organ development (qval1.42E-2)', 'GO:0090288:negative regulation of cellular response to growth factor stimulus (qval1.55E-2)', 'GO:0002376:immune system process (qval1.65E-2)', 'GO:0051492:regulation of stress fiber assembly (qval1.66E-2)', 'GO:0003179:heart valve morphogenesis (qval1.83E-2)', 'GO:0022612:gland morphogenesis (qval1.83E-2)', 'GO:0010647:positive regulation of cell communication (qval1.83E-2)', 'GO:0043535:regulation of blood vessel endothelial cell migration (qval1.91E-2)', 'GO:0040013:negative regulation of locomotion (qval1.91E-2)', 'GO:0097190:apoptotic signaling pathway (qval1.91E-2)', 'GO:0022604:regulation of cell morphogenesis (qval1.98E-2)', 'GO:0022898:regulation of transmembrane transporter activity (qval1.97E-2)', 'GO:0045766:positive regulation of angiogenesis (qval2.03E-2)', 'GO:0048754:branching morphogenesis of an epithelial tube (qval2.03E-2)', 'GO:0010648:negative regulation of cell communication (qval2.21E-2)', 'GO:0070102:interleukin-6-mediated signaling pathway (qval2.22E-2)', 'GO:0023057:negative regulation of signaling (qval2.29E-2)', 'GO:0030154:cell differentiation (qval2.34E-2)', 'GO:1905562:regulation of vascular endothelial cell proliferation (qval2.76E-2)', 'GO:0070848:response to growth factor (qval2.79E-2)', 'GO:0051129:negative regulation of cellular component organization (qval2.96E-2)', 'GO:0051246:regulation of protein metabolic process (qval2.96E-2)', 'GO:0034762:regulation of transmembrane transport (qval2.99E-2)', 'GO:0038026:reelin-mediated signaling pathway (qval3.02E-2)', 'GO:0017015:regulation of transforming growth factor beta receptor signaling pathway (qval3.03E-2)', 'GO:0001868:regulation of complement activation, lectin pathway (qval3.05E-2)', 'GO:0001869:negative regulation of complement activation, lectin pathway (qval3.03E-2)', 'GO:0060364:frontal suture morphogenesis (qval3.02E-2)', 'GO:0045601:regulation of endothelial cell differentiation (qval3.01E-2)', 'GO:0032409:regulation of transporter activity (qval3.02E-2)', 'GO:0030834:regulation of actin filament depolymerization (qval3.16E-2)', 'GO:0008360:regulation of cell shape (qval3.39E-2)', 'GO:0071560:cellular response to transforming growth factor beta stimulus (qval3.48E-2)', 'GO:1903844:regulation of cellular response to transforming growth factor beta stimulus (qval3.48E-2)', 'GO:0030030:cell projection organization (qval3.75E-2)', 'GO:0090050:positive regulation of cell migration involved in sprouting angiogenesis (qval3.86E-2)', 'GO:0051016:barbed-end actin filament capping (qval3.83E-2)', 'GO:0008285:negative regulation of cell proliferation (qval3.87E-2)', 'GO:0032412:regulation of ion transmembrane transporter activity (qval3.99E-2)', 'GO:0060021:roof of mouth development (qval4.19E-2)', 'GO:0045785:positive regulation of cell adhesion (qval4.22E-2)', 'GO:0008284:positive regulation of cell proliferation (qval4.37E-2)', 'GO:0003008:system process (qval4.45E-2)', 'GO:0034446:substrate adhesion-dependent cell spreading (qval4.46E-2)', 'GO:1904018:positive regulation of vasculature development (qval4.67E-2)', 'GO:0019932:second-messenger-mediated signaling (qval4.79E-2)', 'GO:0044093:positive regulation of molecular function (qval4.8E-2)', 'GO:0030837:negative regulation of actin filament polymerization (qval4.82E-2)', 'GO:0071310:cellular response to organic substance (qval4.92E-2)', 'GO:0009719:response to endogenous stimulus (qval4.89E-2)', 'GO:0010038:response to metal ion (qval4.92E-2)', 'GO:0009987:cellular process (qval5.07E-2)', 'GO:0002009:morphogenesis of an epithelium (qval5.09E-2)', 'GO:0014812:muscle cell migration (qval5.15E-2)', 'GO:0048468:cell development (qval5.32E-2)', 'GO:0030512:negative regulation of transforming growth factor beta receptor signaling pathway (qval5.29E-2)', 'GO:0009887:animal organ morphogenesis (qval5.27E-2)', 'GO:0048251:elastic fiber assembly (qval5.26E-2)', 'GO:0019221:cytokine-mediated signaling pathway (qval5.35E-2)', 'GO:0071495:cellular response to endogenous stimulus (qval5.52E-2)', 'GO:0034332:adherens junction organization (qval5.57E-2)', 'GO:0051056:regulation of small GTPase mediated signal transduction (qval5.61E-2)', 'GO:0007015:actin filament organization (qval5.66E-2)', 'GO:1904062:regulation of cation transmembrane transport (qval5.93E-2)', 'GO:0010594:regulation of endothelial cell migration (qval5.94E-2)', 'GO:1903672:positive regulation of sprouting angiogenesis (qval6.21E-2)', 'GO:0097581:lamellipodium organization (qval6.18E-2)', 'GO:1903845:negative regulation of cellular response to transforming growth factor beta stimulus (qval6.26E-2)', 'GO:0031400:negative regulation of protein modification process (qval6.68E-2)', 'GO:0072376:protein activation cascade (qval6.66E-2)', 'GO:0030948:negative regulation of vascular endothelial growth factor receptor signaling pathway (qval6.72E-2)', 'GO:0051489:regulation of filopodium assembly (qval6.77E-2)', 'GO:1901880:negative regulation of protein depolymerization (qval6.77E-2)', 'GO:0032233:positive regulation of actin filament bundle assembly (qval6.74E-2)', 'GO:0031401:positive regulation of protein modification process (qval6.72E-2)', 'GO:0008150:biological_process (qval6.71E-2)']</t>
        </is>
      </c>
      <c r="V20" s="3">
        <f>hyperlink("https://spiral.technion.ac.il/results/MTAwMDA5OQ==/19/GOResultsFUNCTION","link")</f>
        <v/>
      </c>
      <c r="W20" t="inlineStr">
        <is>
          <t>['GO:0005201:extracellular matrix structural constituent (qval1.92E-7)', 'GO:0005198:structural molecule activity (qval2.47E-5)', 'GO:0005539:glycosaminoglycan binding (qval3.52E-5)', 'GO:0050839:cell adhesion molecule binding (qval9.99E-4)', 'GO:0008201:heparin binding (qval1.13E-3)', 'GO:0005515:protein binding (qval1.93E-3)', 'GO:1901681:sulfur compound binding (qval2.01E-3)', 'GO:0044877:protein-containing complex binding (qval5.02E-3)', 'GO:0005102:signaling receptor binding (qval5.87E-3)', 'GO:0003779:actin binding (qval7.37E-3)', 'GO:0097367:carbohydrate derivative binding (qval1.73E-2)', 'GO:0005509:calcium ion binding (qval2.06E-2)', 'GO:0043168:anion binding (qval2.22E-2)', 'GO:0008092:cytoskeletal protein binding (qval4.31E-2)', 'GO:0019838:growth factor binding (qval5.85E-2)', 'GO:0005525:GTP binding (qval5.54E-2)', 'GO:0005518:collagen binding (qval5.88E-2)', 'GO:0032550:purine ribonucleoside binding (qval5.88E-2)', 'GO:0001883:purine nucleoside binding (qval6.18E-2)', 'GO:0032549:ribonucleoside binding (qval6.08E-2)', 'GO:0005178:integrin binding (qval6.38E-2)', 'GO:0001882:nucleoside binding (qval6.77E-2)', 'GO:0005488:binding (qval6.91E-2)', 'GO:0019001:guanyl nucleotide binding (qval7.56E-2)', 'GO:0032561:guanyl ribonucleotide binding (qval7.26E-2)', 'GO:0045296:cadherin binding (qval8.94E-2)', 'GO:0035374:chondroitin sulfate binding (qval8.78E-2)', 'GO:0019899:enzyme binding (qval1.11E-1)', 'GO:0004672:protein kinase activity (qval1.16E-1)', 'GO:0098772:molecular function regulator (qval1.26E-1)', 'GO:0017166:vinculin binding (qval1.46E-1)', 'GO:0097493:structural molecule activity conferring elasticity (qval1.41E-1)']</t>
        </is>
      </c>
      <c r="X20" s="3">
        <f>hyperlink("https://spiral.technion.ac.il/results/MTAwMDA5OQ==/19/GOResultsCOMPONENT","link")</f>
        <v/>
      </c>
      <c r="Y20" t="inlineStr">
        <is>
          <t>['GO:0062023:collagen-containing extracellular matrix (qval9.46E-15)', 'GO:0031012:extracellular matrix (qval3.43E-12)', 'GO:0070062:extracellular exosome (qval5.77E-12)', 'GO:1903561:extracellular vesicle (qval7.47E-12)', 'GO:0043230:extracellular organelle (qval6.16E-12)', 'GO:0044421:extracellular region part (qval5.67E-12)', 'GO:0005925:focal adhesion (qval8.83E-11)', 'GO:0005924:cell-substrate adherens junction (qval9E-11)', 'GO:0030055:cell-substrate junction (qval1.16E-10)', 'GO:0031982:vesicle (qval2.78E-9)', 'GO:0070161:anchoring junction (qval3.66E-9)', 'GO:0005912:adherens junction (qval6E-9)', 'GO:0030054:cell junction (qval1.93E-8)', 'GO:0005615:extracellular space (qval6E-8)', 'GO:0005856:cytoskeleton (qval2.89E-6)', 'GO:0072562:blood microparticle (qval1.21E-4)', 'GO:0042383:sarcolemma (qval1.96E-4)', 'GO:0005886:plasma membrane (qval7.58E-4)', 'GO:0005576:extracellular region (qval8.24E-4)', 'GO:0015629:actin cytoskeleton (qval1.12E-3)', 'GO:0098857:membrane microdomain (qval1.75E-3)', 'GO:0045121:membrane raft (qval1.67E-3)', 'GO:0098589:membrane region (qval2.57E-3)', 'GO:0044444:cytoplasmic part (qval4.97E-3)', 'GO:0044291:cell-cell contact zone (qval9.05E-3)', 'GO:0044853:plasma membrane raft (qval9.15E-3)', 'GO:0005604:basement membrane (qval1.11E-2)', 'GO:0031362:anchored component of external side of plasma membrane (qval1.31E-2)', 'GO:0044459:plasma membrane part (qval1.74E-2)', 'GO:0043226:organelle (qval2.07E-2)', 'GO:0043227:membrane-bounded organelle (qval2.13E-2)', 'GO:0005901:caveola (qval2.08E-2)', 'GO:0002095:caveolar macromolecular signaling complex (qval2.08E-2)', 'GO:0031233:intrinsic component of external side of plasma membrane (qval2.7E-2)', 'GO:0001725:stress fiber (qval3.49E-2)', 'GO:0097517:contractile actin filament bundle (qval3.39E-2)', 'GO:0048471:perinuclear region of cytoplasm (qval4.1E-2)']</t>
        </is>
      </c>
    </row>
    <row r="21">
      <c r="A21" s="1" t="n">
        <v>20</v>
      </c>
      <c r="B21" t="n">
        <v>18038</v>
      </c>
      <c r="C21" t="n">
        <v>4143</v>
      </c>
      <c r="D21" t="n">
        <v>83</v>
      </c>
      <c r="E21" t="n">
        <v>6806</v>
      </c>
      <c r="F21" t="n">
        <v>518</v>
      </c>
      <c r="G21" t="n">
        <v>1420</v>
      </c>
      <c r="H21" t="n">
        <v>27</v>
      </c>
      <c r="I21" t="n">
        <v>122</v>
      </c>
      <c r="J21" s="2" t="n">
        <v>-1720</v>
      </c>
      <c r="K21" t="n">
        <v>0.432</v>
      </c>
      <c r="L21" t="inlineStr">
        <is>
          <t>A4GALT,ADAM19,ADAMTS12,ADAMTS14,ADAMTS2,ADAMTS4,ADAMTS7,ADGRA2,AEBP1,AFAP1,AGPAT4,AKR1B1,AKT3,ALKBH5,ANGPTL2,ANTXR1,ANXA1,ANXA5,ANXA6,AP2M1,ARHGEF17,ARID5B,ARL4C,ASAP1,ASPN,ATP8B2,ATXN1,AXL,B4GALT1,BACE1,BATF3,BCAR1,BEX4,BGN,BHLHE41,BICC1,BMERB1,BMP1,BMP8A,BNC2,BRSK1,BTBD19,C11orf96,C12orf57,C14orf132,C1QTNF1,C1R,C1S,C1orf198,C4orf3,CACNA2D1,CALD1,CALU,CAPZB,CAV2,CAVIN1,CAVIN3,CBLB,CCDC8,CCDC80,CCDC88A,CCN2,CCN4,CD109,CD200,CD248,CD276,CD99,CDH11,CDH13,CDH2,CDK14,CDR2L,CEBPB,CEMIP2,CERCAM,CHD3,CHFR,CHSY1,CLEC11A,CLIC4,CLMP,CMTM3,CNN2,CNN3,CNRIP1,COL10A1,COL15A1,COL16A1,COL1A2,COL4A2,COL5A1,COL5A2,COL5A3,COL6A1,COL6A2,COL6A3,COL8A1,COPZ2,COTL1,CPQ,CRABP2,CRIP2,CRISPLD2,CSGALNACT2,CTDNEP1,CTHRC1,CTIF,CTSK,CYB5R3,DACT1,DACT3,DCHS1,DEGS1,DIO2,DKK3,DLC1,DLG4,DNM1,DPYSL3,DRAM1,DSE,DTX3,DZIP1,DZIP1L,EBF4,EDEM1,EDNRA,EFEMP2,EFS,EGR3,EHD2,ELN,EMILIN1,EMP3,ENG,ETS1,EVA1B,EVC,EVL,EXT1,FADS2,FAM114A1,FAM20C,FAM89B,FAP,FBN1,FBXL5,FCHSD2,FERMT2,FEZ1,FGD1,FGFR1,FHL3,FIBIN,FMNL3,FN1,FNDC1,FNDC4,FOXF1,FOXO1,FRMD6,FSCN1,FSTL1,FTO,FYN,FZD1,FZD8,GAA,GALNT10,GAS1,GAS7,GASK1B,GGT5,GJA1,GLI1,GLI2,GLI3,GLIPR1,GLIPR2,GLIS2,GLT8D2,GNAI2,GNB1,GNB4,GPC1,GPC6,GPSM1,GPX8,GRB10,GREM1,GUCY1A1,GUCY1B1,GXYLT2,HAND2,HAS2,HCFC1R1,HDAC7,HDGFL3,HEG1,HES4,HIC1,HIF1A,HIP1,HMCN1,HOMER1,HOMER3,HOXB2,HSPG2,HTRA1,HTRA3,ICMT,ID3,IDS,IGFBP3,IGFBP4,IGFBP5,IGFBP6,IGFBP7,IL1R1,IMPAD1,INHBA,ISLR,ITGA1,ITGAV,ITGB1,ITGB5,ITGBL1,ITPRIP,JCAD,JDP2,KCNJ8,KCTD15,KIAA0930,KIAA1211,KIF13A,KIF26B,KIFC3,KIRREL1,KLF2,KLF7,KLF9,KLHL5,LAMA2,LAMA4,LAMB1,LAMB2,LAMC1,LAYN,LBH,LDB2,LEF1,LGALS1,LIMA1,LIMK1,LIX1L,LMNA,LMO4,LOXL1,LRP12,LRRC32,LTBP1,LTBP2,LUM,MACF1,MAF,MAP3K3,MAP4K4,MAP7D1,MARCKS,MARVELD1,MATN3,MDFIC,MEIS1,MEIS3,MEX3B,MFAP5,MFGE8,MICAL2,MICU3,MINDY2,MLLT11,MMP14,MMP23B,MN1,MRAS,MRC2,MSANTD3,MSC,MSN,MXD4,MXRA5,MXRA7,MXRA8,MYADM,MYH10,MYH9,MYL6,MYO9B,MYOF,NAGK,NAT14,NAV1,NBL1,NCOR2,NDN,NDST1,NFATC1,NFIC,NID1,NID2,NLGN2,NNMT,NOTCH3,NPR2,NR3C1,NREP,NRP1,NRP2,NTM,NXN,OAZ2,OSBPL8,OSBPL9,P3H1,P3H3,PALM2-AKAP2,PAM,PBX3,PCDH7,PCOLCE,PDE10A,PDGFC,PDGFRB,PDLIM2,PDLIM3,PDLIM4,PDLIM7,PDZRN3,PEA15,PEAK1,PER1,PHC1,PHC2,PHLDA1,PHLDA3,PHLDB1,PIM1,PKD2,PLAT,PLD3,PLEKHG2,PLEKHM2,PLK2,PLK3,PLOD1,PLOD2,PLPPR2,PLSCR3,PLXDC2,PLXNA4,PLXNC1,PLXND1,PMP22,POSTN,PPM1M,PPP1R18,PRAF2,PRICKLE2,PRKD1,PRR16,PRRX1,PSD3,PTHLH,PTMS,PTPA,PTPN14,PTPRG,PTPRS,PTTG1IP,PXDC1,PXDN,QKI,RAB13,RAB31,RAB34,RAB3IL1,RABAC1,RAI14,RARRES2,RASSF8,RBFOX2,RERG,RFLNB,RFTN1,RGCC,RGMA,RGS16,RGS3,RHOC,RHOQ,RIN2,RIPOR1,RNF144A,RNF152,RTL8C,RUNX1,RUNX2,RUSC2,S1PR2,SCARB2,SCARF2,SCN1B,SDC2,SEC14L1,SEC24D,SEPTIN5,SERPINE1,SGCE,SH3PXD2A,SH3PXD2B,SHC1,SIRPA,SKI,SLC12A4,SLC22A17,SLC24A3,SLC39A13,SLC39A6,SLFN11,SMAD7,SMARCA1,SMARCD3,SMIM3,SMO,SNAI2,SOCS5,SORBS3,SORCS2,SPARC,SPATS2L,SPECC1,SPHK1,SPON2,SPSB1,SSC5D,SSH1,SSPN,ST5,ST6GALNAC6,STEAP2,STX2,SUGCT,SULF1,SUSD6,SYNC,SZRD1,TAF13,TANC2,TAX1BP3,TBC1D20,TCF4,TENM3,TGFB1,TGFB1I1,TGFBR1,THBS3,THY1,TIMP2,TMEM204,TMEM263,TMEM45A,TNFAIP2,TNFRSF19,TNFSF4,TP53,TPGS2,TPM4,TPST1,TRAK2,TRIM22,TRIM8,TRIO,TRO,TRPS1,TSHZ3,TSPAN4,TSPAN9,TTC7B,TTL,TUBB6,TUSC3,UACA,UBE2E2,UBE2E3,UBTD1,UGCG,UNC5B,VASH1,VASN,VCAM1,VCAN,VCL,VIM,WASF2,WBP1L,WIPF1,WTIP,XYLT1,ZDHHC1,ZEB1,ZEB2,ZFHX4,ZNF362,ZNF469,ZNF521,ZNF532,ZYX</t>
        </is>
      </c>
      <c r="M21" t="inlineStr">
        <is>
          <t>[(1, 17), (1, 31), (1, 33), (1, 34), (1, 43), (1, 46), (1, 58), (1, 67), (3, 17), (3, 28), (3, 31), (3, 33), (3, 34), (3, 43), (3, 46), (3, 58), (3, 67), (4, 17), (4, 31), (4, 33), (4, 34), (4, 43), (4, 46), (4, 58), (4, 67), (7, 17), (7, 31), (7, 33), (7, 34), (7, 43), (7, 46), (7, 58), (7, 67), (8, 17), (8, 31), (8, 33), (8, 34), (8, 43), (8, 46), (8, 58), (8, 67), (9, 17), (9, 33), (9, 58), (13, 17), (13, 31), (13, 33), (13, 34), (13, 43), (13, 46), (13, 58), (13, 67), (16, 17), (16, 31), (16, 33), (16, 34), (16, 43), (16, 46), (16, 58), (16, 67), (29, 17), (29, 31), (29, 33), (29, 34), (29, 43), (29, 46), (29, 58), (29, 67), (35, 17), (35, 33), (35, 58), (40, 17), (40, 31), (40, 33), (40, 34), (40, 43), (40, 46), (40, 58), (40, 67), (45, 17), (45, 31), (45, 33), (45, 34), (45, 43), (45, 46), (45, 58), (45, 67), (48, 17), (48, 31), (48, 33), (48, 34), (48, 43), (48, 46), (48, 58), (48, 67), (49, 17), (49, 31), (49, 33), (49, 34), (49, 43), (49, 46), (49, 58), (49, 67), (55, 58), (78, 17), (78, 31), (78, 33), (78, 34), (78, 43), (78, 46), (78, 58), (79, 17), (79, 33), (79, 58), (80, 17), (80, 31), (80, 33), (80, 34), (80, 43), (80, 46), (80, 58), (80, 67)]</t>
        </is>
      </c>
      <c r="N21" t="n">
        <v>687</v>
      </c>
      <c r="O21" t="n">
        <v>0.75</v>
      </c>
      <c r="P21" t="n">
        <v>0.95</v>
      </c>
      <c r="Q21" t="n">
        <v>3</v>
      </c>
      <c r="R21" t="n">
        <v>10000</v>
      </c>
      <c r="S21" t="inlineStr">
        <is>
          <t>15/03/2024, 21:25:36</t>
        </is>
      </c>
      <c r="T21" s="3">
        <f>hyperlink("https://spiral.technion.ac.il/results/MTAwMDA5OQ==/20/GOResultsPROCESS","link")</f>
        <v/>
      </c>
      <c r="U21" t="inlineStr">
        <is>
          <t>['GO:0032502:developmental process (qval5.29E-30)', 'GO:0030198:extracellular matrix organization (qval3E-30)', 'GO:0048856:anatomical structure development (qval7.33E-30)', 'GO:0043062:extracellular structure organization (qval6.43E-27)', 'GO:0009653:anatomical structure morphogenesis (qval1.97E-19)', 'GO:0007155:cell adhesion (qval3.18E-19)', 'GO:0022610:biological adhesion (qval4.3E-19)', 'GO:0050793:regulation of developmental process (qval2.5E-18)', 'GO:0051239:regulation of multicellular organismal process (qval6.8E-16)', 'GO:0030334:regulation of cell migration (qval9.75E-16)', 'GO:0045595:regulation of cell differentiation (qval1.47E-15)', 'GO:2000145:regulation of cell motility (qval9.32E-15)', 'GO:2000026:regulation of multicellular organismal development (qval1.81E-14)', 'GO:0040012:regulation of locomotion (qval4.86E-14)', 'GO:0048513:animal organ development (qval5.45E-14)', 'GO:0051270:regulation of cellular component movement (qval1.81E-13)', 'GO:0016477:cell migration (qval3.33E-13)', 'GO:0009887:animal organ morphogenesis (qval3.36E-13)', 'GO:0009966:regulation of signal transduction (qval3.82E-13)', 'GO:0006928:movement of cell or subcellular component (qval4.43E-13)', 'GO:0048583:regulation of response to stimulus (qval1.82E-12)', 'GO:0048869:cellular developmental process (qval1.97E-12)', 'GO:0010646:regulation of cell communication (qval3.11E-12)', 'GO:0001525:angiogenesis (qval4.14E-12)', 'GO:0048870:cell motility (qval6.85E-12)', 'GO:0023051:regulation of signaling (qval8.5E-12)', 'GO:0040011:locomotion (qval8.31E-12)', 'GO:0007166:cell surface receptor signaling pathway (qval2.93E-11)', 'GO:0022603:regulation of anatomical structure morphogenesis (qval3.19E-11)', 'GO:0048731:system development (qval6.23E-11)', 'GO:0016043:cellular component organization (qval1.23E-10)', 'GO:0048519:negative regulation of biological process (qval1.25E-10)', 'GO:0071840:cellular component organization or biogenesis (qval2.58E-10)', 'GO:0048523:negative regulation of cellular process (qval2.61E-10)', 'GO:0048522:positive regulation of cellular process (qval3.36E-10)', 'GO:0051093:negative regulation of developmental process (qval3.74E-10)', 'GO:0048518:positive regulation of biological process (qval3.96E-10)', 'GO:0031589:cell-substrate adhesion (qval4.23E-10)', 'GO:0051272:positive regulation of cellular component movement (qval4.91E-10)', 'GO:2000147:positive regulation of cell motility (qval6.07E-10)', 'GO:0030335:positive regulation of cell migration (qval6.02E-10)', 'GO:0048646:anatomical structure formation involved in morphogenesis (qval6.49E-10)', 'GO:0010648:negative regulation of cell communication (qval8.16E-10)', 'GO:0023057:negative regulation of signaling (qval9.04E-10)', 'GO:0030155:regulation of cell adhesion (qval1.01E-9)', 'GO:0040017:positive regulation of locomotion (qval1.03E-9)', 'GO:0042127:regulation of cell proliferation (qval1.17E-9)', 'GO:0032879:regulation of localization (qval1.15E-9)', 'GO:0048585:negative regulation of response to stimulus (qval2.05E-9)', 'GO:0051094:positive regulation of developmental process (qval2.33E-9)', 'GO:0045597:positive regulation of cell differentiation (qval3.14E-9)', 'GO:0007167:enzyme linked receptor protein signaling pathway (qval4.22E-9)', 'GO:0009968:negative regulation of signal transduction (qval6.33E-9)', 'GO:0051128:regulation of cellular component organization (qval8.15E-9)', 'GO:0051241:negative regulation of multicellular organismal process (qval1.05E-8)', 'GO:0030029:actin filament-based process (qval2.16E-8)', 'GO:0032501:multicellular organismal process (qval3.36E-8)', 'GO:0001503:ossification (qval4.73E-8)', 'GO:0045596:negative regulation of cell differentiation (qval6.4E-8)', 'GO:0090287:regulation of cellular response to growth factor stimulus (qval7.26E-8)', 'GO:0032989:cellular component morphogenesis (qval9.39E-8)', 'GO:0030036:actin cytoskeleton organization (qval9.37E-8)', 'GO:0032330:regulation of chondrocyte differentiation (qval9.36E-8)', 'GO:0009888:tissue development (qval9.49E-8)', 'GO:0010810:regulation of cell-substrate adhesion (qval1.03E-7)', 'GO:0007160:cell-matrix adhesion (qval1.13E-7)', 'GO:0030512:negative regulation of transforming growth factor beta receptor signaling pathway (qval2.69E-7)', 'GO:0060284:regulation of cell development (qval2.7E-7)', 'GO:0097435:supramolecular fiber organization (qval3.07E-7)', 'GO:0061035:regulation of cartilage development (qval3.12E-7)', 'GO:0017015:regulation of transforming growth factor beta receptor signaling pathway (qval3.18E-7)', 'GO:0051240:positive regulation of multicellular organismal process (qval3.21E-7)', 'GO:0001501:skeletal system development (qval3.81E-7)', 'GO:0030154:cell differentiation (qval4.02E-7)', 'GO:0007507:heart development (qval4.09E-7)', 'GO:1903845:negative regulation of cellular response to transforming growth factor beta stimulus (qval4.22E-7)', 'GO:1903844:regulation of cellular response to transforming growth factor beta stimulus (qval4.57E-7)', 'GO:1903053:regulation of extracellular matrix organization (qval5.62E-7)', 'GO:0030199:collagen fibril organization (qval7.43E-7)', 'GO:0007229:integrin-mediated signaling pathway (qval8.32E-7)', 'GO:0090288:negative regulation of cellular response to growth factor stimulus (qval1.05E-6)', 'GO:0030203:glycosaminoglycan metabolic process (qval2.2E-6)', 'GO:0090101:negative regulation of transmembrane receptor protein serine/threonine kinase signaling pathway (qval4.03E-6)', 'GO:0006024:glycosaminoglycan biosynthetic process (qval4.13E-6)', 'GO:0050789:regulation of biological process (qval4.33E-6)', 'GO:0045785:positive regulation of cell adhesion (qval5.71E-6)', 'GO:0090092:regulation of transmembrane receptor protein serine/threonine kinase signaling pathway (qval5.81E-6)', 'GO:0010595:positive regulation of endothelial cell migration (qval6.19E-6)', 'GO:0010634:positive regulation of epithelial cell migration (qval6.93E-6)', 'GO:0010632:regulation of epithelial cell migration (qval7.05E-6)', 'GO:0001667:ameboidal-type cell migration (qval7.8E-6)', 'GO:0035987:endodermal cell differentiation (qval8.37E-6)', 'GO:0032331:negative regulation of chondrocyte differentiation (qval8.93E-6)', 'GO:0006022:aminoglycan metabolic process (qval9.36E-6)', 'GO:0006023:aminoglycan biosynthetic process (qval1.02E-5)', 'GO:0001952:regulation of cell-matrix adhesion (qval1.23E-5)', 'GO:0050794:regulation of cellular process (qval1.23E-5)', 'GO:0007178:transmembrane receptor protein serine/threonine kinase signaling pathway (qval1.23E-5)', 'GO:0008285:negative regulation of cell proliferation (qval1.31E-5)', 'GO:0009967:positive regulation of signal transduction (qval1.42E-5)', 'GO:0070848:response to growth factor (qval1.54E-5)', 'GO:0050767:regulation of neurogenesis (qval1.55E-5)', 'GO:0007010:cytoskeleton organization (qval1.53E-5)', 'GO:0045664:regulation of neuron differentiation (qval1.99E-5)', 'GO:0032963:collagen metabolic process (qval1.98E-5)', 'GO:0045667:regulation of osteoblast differentiation (qval2.06E-5)', 'GO:0010712:regulation of collagen metabolic process (qval2.12E-5)', 'GO:1901888:regulation of cell junction assembly (qval2.14E-5)', 'GO:0043536:positive regulation of blood vessel endothelial cell migration (qval2.18E-5)', 'GO:0008284:positive regulation of cell proliferation (qval2.37E-5)', 'GO:0009719:response to endogenous stimulus (qval3.25E-5)', 'GO:0061037:negative regulation of cartilage development (qval3.89E-5)', 'GO:0090109:regulation of cell-substrate junction assembly (qval3.93E-5)', 'GO:0051893:regulation of focal adhesion assembly (qval3.89E-5)', 'GO:0010033:response to organic substance (qval4.2E-5)', 'GO:0065007:biological regulation (qval4.54E-5)', 'GO:0071310:cellular response to organic substance (qval5.08E-5)', 'GO:0010811:positive regulation of cell-substrate adhesion (qval5.65E-5)', 'GO:0071363:cellular response to growth factor stimulus (qval6.42E-5)', 'GO:1903510:mucopolysaccharide metabolic process (qval6.41E-5)', 'GO:0022604:regulation of cell morphogenesis (qval6.68E-5)', 'GO:0051960:regulation of nervous system development (qval7.04E-5)', 'GO:0043687:post-translational protein modification (qval7.27E-5)', 'GO:0034330:cell junction organization (qval7.3E-5)', 'GO:0035239:tube morphogenesis (qval7.59E-5)', 'GO:0050678:regulation of epithelial cell proliferation (qval7.76E-5)', 'GO:0048584:positive regulation of response to stimulus (qval7.97E-5)', 'GO:0007165:signal transduction (qval8.09E-5)', 'GO:0001936:regulation of endothelial cell proliferation (qval8.19E-5)', 'GO:0030278:regulation of ossification (qval8.19E-5)', 'GO:0000902:cell morphogenesis (qval8.13E-5)', 'GO:1901342:regulation of vasculature development (qval9.53E-5)', 'GO:0044087:regulation of cellular component biogenesis (qval1.12E-4)', 'GO:0010647:positive regulation of cell communication (qval1.13E-4)', 'GO:0007162:negative regulation of cell adhesion (qval1.15E-4)', 'GO:0120035:regulation of plasma membrane bounded cell projection organization (qval1.17E-4)', 'GO:1903391:regulation of adherens junction organization (qval1.25E-4)', 'GO:0010594:regulation of endothelial cell migration (qval1.29E-4)', 'GO:0023056:positive regulation of signaling (qval1.33E-4)', 'GO:0043535:regulation of blood vessel endothelial cell migration (qval1.43E-4)', 'GO:0071495:cellular response to endogenous stimulus (qval1.47E-4)', 'GO:0031344:regulation of cell projection organization (qval1.55E-4)', 'GO:0034405:response to fluid shear stress (qval1.56E-4)', 'GO:0010975:regulation of neuron projection development (qval1.73E-4)', 'GO:1902531:regulation of intracellular signal transduction (qval1.9E-4)', 'GO:0010717:regulation of epithelial to mesenchymal transition (qval2.06E-4)', 'GO:0060348:bone development (qval2.16E-4)', 'GO:0051496:positive regulation of stress fiber assembly (qval2.24E-4)', 'GO:0042221:response to chemical (qval2.23E-4)', 'GO:1903055:positive regulation of extracellular matrix organization (qval2.37E-4)', 'GO:0048592:eye morphogenesis (qval2.63E-4)', 'GO:0098609:cell-cell adhesion (qval2.75E-4)', 'GO:0070887:cellular response to chemical stimulus (qval3.15E-4)', 'GO:0030336:negative regulation of cell migration (qval3.18E-4)', 'GO:0033627:cell adhesion mediated by integrin (qval3.21E-4)', 'GO:0045765:regulation of angiogenesis (qval3.45E-4)', 'GO:0007169:transmembrane receptor protein tyrosine kinase signaling pathway (qval3.66E-4)', 'GO:0051130:positive regulation of cellular component organization (qval3.82E-4)', 'GO:0034446:substrate adhesion-dependent cell spreading (qval4.28E-4)', 'GO:1901201:regulation of extracellular matrix assembly (qval4.91E-4)', 'GO:0032967:positive regulation of collagen biosynthetic process (qval5.75E-4)', 'GO:0010714:positive regulation of collagen metabolic process (qval5.71E-4)', 'GO:0000904:cell morphogenesis involved in differentiation (qval5.69E-4)', 'GO:0051492:regulation of stress fiber assembly (qval5.72E-4)', 'GO:1902533:positive regulation of intracellular signal transduction (qval5.75E-4)', 'GO:0008360:regulation of cell shape (qval5.82E-4)', 'GO:0030111:regulation of Wnt signaling pathway (qval5.94E-4)', 'GO:0032965:regulation of collagen biosynthetic process (qval6.22E-4)', 'GO:0071711:basement membrane organization (qval7.3E-4)', 'GO:0048729:tissue morphogenesis (qval7.34E-4)', 'GO:0001568:blood vessel development (qval7.53E-4)', 'GO:2000146:negative regulation of cell motility (qval7.6E-4)', 'GO:0009987:cellular process (qval7.84E-4)', 'GO:0008589:regulation of smoothened signaling pathway (qval8.74E-4)', 'GO:0071559:response to transforming growth factor beta (qval8.77E-4)', 'GO:0010720:positive regulation of cell development (qval8.81E-4)', 'GO:0009611:response to wounding (qval8.87E-4)', 'GO:0043542:endothelial cell migration (qval1E-3)', 'GO:0032233:positive regulation of actin filament bundle assembly (qval9.99E-4)', 'GO:0040013:negative regulation of locomotion (qval1.09E-3)', 'GO:0010604:positive regulation of macromolecule metabolic process (qval1.09E-3)', 'GO:0060021:roof of mouth development (qval1.09E-3)', 'GO:0030204:chondroitin sulfate metabolic process (qval1.1E-3)', 'GO:0035924:cellular response to vascular endothelial growth factor stimulus (qval1.15E-3)', 'GO:0032970:regulation of actin filament-based process (qval1.15E-3)', 'GO:0007411:axon guidance (qval1.16E-3)', 'GO:0110020:regulation of actomyosin structure organization (qval1.17E-3)', 'GO:0030030:cell projection organization (qval1.18E-3)', 'GO:0090596:sensory organ morphogenesis (qval1.18E-3)', 'GO:0120039:plasma membrane bounded cell projection morphogenesis (qval1.18E-3)', 'GO:0097485:neuron projection guidance (qval1.21E-3)', 'GO:1902285:semaphorin-plexin signaling pathway involved in neuron projection guidance (qval1.22E-3)', 'GO:0007275:multicellular organism development (qval1.26E-3)', 'GO:0032990:cell part morphogenesis (qval1.27E-3)', 'GO:0051271:negative regulation of cellular component movement (qval1.4E-3)', 'GO:0090050:positive regulation of cell migration involved in sprouting angiogenesis (qval1.44E-3)', 'GO:0048858:cell projection morphogenesis (qval1.49E-3)', 'GO:0048589:developmental growth (qval1.53E-3)', 'GO:0032956:regulation of actin cytoskeleton organization (qval1.56E-3)', 'GO:0050679:positive regulation of epithelial cell proliferation (qval1.63E-3)', 'GO:0048514:blood vessel morphogenesis (qval1.63E-3)', 'GO:0061061:muscle structure development (qval1.64E-3)', 'GO:0048754:branching morphogenesis of an epithelial tube (qval1.63E-3)', 'GO:0034332:adherens junction organization (qval1.82E-3)', 'GO:0010631:epithelial cell migration (qval1.81E-3)', 'GO:1905114:cell surface receptor signaling pathway involved in cell-cell signaling (qval1.84E-3)', 'GO:0042476:odontogenesis (qval1.85E-3)', 'GO:0040008:regulation of growth (qval1.86E-3)', 'GO:0040007:growth (qval1.92E-3)', 'GO:1904018:positive regulation of vasculature development (qval1.93E-3)', 'GO:0110053:regulation of actin filament organization (qval1.99E-3)', 'GO:0001649:osteoblast differentiation (qval2.01E-3)', 'GO:0032231:regulation of actin filament bundle assembly (qval2E-3)', 'GO:0048844:artery morphogenesis (qval2E-3)', 'GO:0045880:positive regulation of smoothened signaling pathway (qval2.02E-3)', 'GO:0007179:transforming growth factor beta receptor signaling pathway (qval2.19E-3)', 'GO:0051216:cartilage development (qval2.2E-3)', 'GO:0048812:neuron projection morphogenesis (qval2.55E-3)', 'GO:0051173:positive regulation of nitrogen compound metabolic process (qval2.57E-3)', 'GO:0060973:cell migration involved in heart development (qval2.57E-3)', 'GO:0009893:positive regulation of metabolic process (qval2.76E-3)', 'GO:0001938:positive regulation of endothelial cell proliferation (qval2.98E-3)', 'GO:0014910:regulation of smooth muscle cell migration (qval2.99E-3)', 'GO:0050769:positive regulation of neurogenesis (qval3.2E-3)', 'GO:0048598:embryonic morphogenesis (qval3.42E-3)', 'GO:0043009:chordate embryonic development (qval3.43E-3)', 'GO:0048593:camera-type eye morphogenesis (qval3.64E-3)', 'GO:0006027:glycosaminoglycan catabolic process (qval3.88E-3)', 'GO:0034329:cell junction assembly (qval4.18E-3)', 'GO:0014911:positive regulation of smooth muscle cell migration (qval4.35E-3)', 'GO:0010718:positive regulation of epithelial to mesenchymal transition (qval4.42E-3)', 'GO:0051247:positive regulation of protein metabolic process (qval4.4E-3)', 'GO:0022407:regulation of cell-cell adhesion (qval4.52E-3)', 'GO:0043408:regulation of MAPK cascade (qval4.62E-3)', 'GO:0048468:cell development (qval4.69E-3)', 'GO:0030206:chondroitin sulfate biosynthetic process (qval4.82E-3)', 'GO:0046639:negative regulation of alpha-beta T cell differentiation (qval4.8E-3)', 'GO:1902903:regulation of supramolecular fiber organization (qval5.08E-3)', 'GO:0045766:positive regulation of angiogenesis (qval5.38E-3)', 'GO:0031325:positive regulation of cellular metabolic process (qval5.46E-3)', 'GO:0045666:positive regulation of neuron differentiation (qval6.02E-3)', 'GO:0001937:negative regulation of endothelial cell proliferation (qval6.01E-3)', 'GO:0046636:negative regulation of alpha-beta T cell activation (qval5.98E-3)', 'GO:0045216:cell-cell junction organization (qval6.06E-3)', 'GO:0021910:smoothened signaling pathway involved in ventral spinal cord patterning (qval6.42E-3)', 'GO:0021696:cerebellar cortex morphogenesis (qval6.4E-3)', 'GO:0003273:cell migration involved in endocardial cushion formation (qval6.37E-3)', 'GO:0030324:lung development (qval6.4E-3)', 'GO:0071634:regulation of transforming growth factor beta production (qval6.98E-3)', 'GO:0007389:pattern specification process (qval7.26E-3)', 'GO:0006026:aminoglycan catabolic process (qval7.65E-3)', 'GO:0065008:regulation of biological quality (qval7.68E-3)', 'GO:0016055:Wnt signaling pathway (qval7.7E-3)', 'GO:0032270:positive regulation of cellular protein metabolic process (qval8.2E-3)', 'GO:0001701:in utero embryonic development (qval8.2E-3)', 'GO:0061138:morphogenesis of a branching epithelium (qval8.22E-3)', 'GO:0048565:digestive tract development (qval8.34E-3)', 'GO:0071560:cellular response to transforming growth factor beta stimulus (qval8.31E-3)', 'GO:0048010:vascular endothelial growth factor receptor signaling pathway (qval8.36E-3)', 'GO:0007224:smoothened signaling pathway (qval8.33E-3)', 'GO:0043586:tongue development (qval8.32E-3)', 'GO:0035581:sequestering of extracellular ligand from receptor (qval8.28E-3)', 'GO:0030178:negative regulation of Wnt signaling pathway (qval8.4E-3)', 'GO:0051962:positive regulation of nervous system development (qval8.72E-3)', 'GO:0051017:actin filament bundle assembly (qval9.28E-3)', 'GO:0001954:positive regulation of cell-matrix adhesion (qval9.24E-3)', 'GO:0061572:actin filament bundle organization (qval9.21E-3)', 'GO:0003002:regionalization (qval9.34E-3)', 'GO:0009792:embryo development ending in birth or egg hatching (qval9.48E-3)', 'GO:0031346:positive regulation of cell projection organization (qval9.51E-3)', 'GO:1901700:response to oxygen-containing compound (qval9.64E-3)', 'GO:0030509:BMP signaling pathway (qval9.87E-3)', 'GO:0002009:morphogenesis of an epithelium (qval1.13E-2)', 'GO:0045669:positive regulation of osteoblast differentiation (qval1.17E-2)', 'GO:0030510:regulation of BMP signaling pathway (qval1.19E-2)', 'GO:0001763:morphogenesis of a branching structure (qval1.2E-2)', 'GO:1903054:negative regulation of extracellular matrix organization (qval1.2E-2)', 'GO:0032836:glomerular basement membrane development (qval1.2E-2)', 'GO:0030574:collagen catabolic process (qval1.2E-2)', 'GO:0060840:artery development (qval1.2E-2)', 'GO:0022409:positive regulation of cell-cell adhesion (qval1.2E-2)', 'GO:0030279:negative regulation of ossification (qval1.21E-2)', 'GO:0048771:tissue remodeling (qval1.21E-2)', 'GO:0048568:embryonic organ development (qval1.33E-2)', 'GO:1901203:positive regulation of extracellular matrix assembly (qval1.35E-2)', 'GO:0021938:smoothened signaling pathway involved in regulation of cerebellar granule cell precursor cell proliferation (qval1.34E-2)', 'GO:0043410:positive regulation of MAPK cascade (qval1.4E-2)', 'GO:0034097:response to cytokine (qval1.39E-2)', 'GO:1901701:cellular response to oxygen-containing compound (qval1.4E-2)', 'GO:0008015:blood circulation (qval1.4E-2)', 'GO:0032101:regulation of response to external stimulus (qval1.57E-2)', 'GO:0043371:negative regulation of CD4-positive, alpha-beta T cell differentiation (qval1.65E-2)', 'GO:1900115:extracellular regulation of signal transduction (qval1.66E-2)', 'GO:1900116:extracellular negative regulation of signal transduction (qval1.66E-2)', 'GO:0045599:negative regulation of fat cell differentiation (qval1.77E-2)', 'GO:0022617:extracellular matrix disassembly (qval1.78E-2)', 'GO:0048008:platelet-derived growth factor receptor signaling pathway (qval1.96E-2)', 'GO:0060393:regulation of pathway-restricted SMAD protein phosphorylation (qval1.98E-2)', 'GO:0050866:negative regulation of cell activation (qval2.03E-2)', 'GO:0085029:extracellular matrix assembly (qval2.03E-2)', 'GO:0035904:aorta development (qval2.03E-2)', 'GO:0010769:regulation of cell morphogenesis involved in differentiation (qval2.05E-2)', 'GO:0001817:regulation of cytokine production (qval2.04E-2)', 'GO:0007015:actin filament organization (qval2.09E-2)', 'GO:0009790:embryo development (qval2.11E-2)', 'GO:0001570:vasculogenesis (qval2.17E-2)', 'GO:0072091:regulation of stem cell proliferation (qval2.16E-2)', 'GO:0003013:circulatory system process (qval2.21E-2)', 'GO:0014070:response to organic cyclic compound (qval2.3E-2)', 'GO:0044089:positive regulation of cellular component biogenesis (qval2.33E-2)', 'GO:0031345:negative regulation of cell projection organization (qval2.4E-2)', 'GO:0050770:regulation of axonogenesis (qval2.4E-2)', 'GO:1901166:neural crest cell migration involved in autonomic nervous system development (qval2.4E-2)', 'GO:1904026:regulation of collagen fibril organization (qval2.4E-2)', 'GO:0030514:negative regulation of BMP signaling pathway (qval2.49E-2)', 'GO:0009953:dorsal/ventral pattern formation (qval2.48E-2)', 'GO:0051129:negative regulation of cellular component organization (qval2.49E-2)', 'GO:0001558:regulation of cell growth (qval2.55E-2)', 'GO:0050865:regulation of cell activation (qval2.57E-2)', 'GO:0001837:epithelial to mesenchymal transition (qval2.59E-2)', 'GO:0035295:tube development (qval2.62E-2)', 'GO:1903037:regulation of leukocyte cell-cell adhesion (qval2.84E-2)', 'GO:0051493:regulation of cytoskeleton organization (qval2.89E-2)', 'GO:0030201:heparan sulfate proteoglycan metabolic process (qval2.89E-2)', 'GO:0051894:positive regulation of focal adhesion assembly (qval2.88E-2)', 'GO:0060644:mammary gland epithelial cell differentiation (qval2.89E-2)', 'GO:0060043:regulation of cardiac muscle cell proliferation (qval2.9E-2)', 'GO:0048762:mesenchymal cell differentiation (qval3.14E-2)', 'GO:1903039:positive regulation of leukocyte cell-cell adhesion (qval3.13E-2)', 'GO:0045621:positive regulation of lymphocyte differentiation (qval3.15E-2)', 'GO:0090049:regulation of cell migration involved in sprouting angiogenesis (qval3.33E-2)', 'GO:0045778:positive regulation of ossification (qval3.39E-2)', 'GO:0007009:plasma membrane organization (qval3.38E-2)', 'GO:0010941:regulation of cell death (qval3.38E-2)', 'GO:0030855:epithelial cell differentiation (qval3.38E-2)', 'GO:0006029:proteoglycan metabolic process (qval3.4E-2)', 'GO:0050680:negative regulation of epithelial cell proliferation (qval3.39E-2)', 'GO:1901343:negative regulation of vasculature development (qval3.38E-2)', 'GO:1901861:regulation of muscle tissue development (qval3.37E-2)', 'GO:1901137:carbohydrate derivative biosynthetic process (qval3.38E-2)', 'GO:0010976:positive regulation of neuron projection development (qval3.59E-2)', 'GO:0010715:regulation of extracellular matrix disassembly (qval3.66E-2)', 'GO:1902905:positive regulation of supramolecular fiber organization (qval3.67E-2)', 'GO:2000648:positive regulation of stem cell proliferation (qval3.71E-2)', 'GO:0045620:negative regulation of lymphocyte differentiation (qval3.73E-2)', 'GO:2000807:regulation of synaptic vesicle clustering (qval3.72E-2)', 'GO:0071694:maintenance of protein location in extracellular region (qval3.71E-2)', 'GO:0071417:cellular response to organonitrogen compound (qval3.73E-2)', 'GO:0099554:trans-synaptic signaling by soluble gas, modulating synaptic transmission (qval3.88E-2)', 'GO:0099555:trans-synaptic signaling by nitric oxide, modulating synaptic transmission (qval3.87E-2)', 'GO:0060032:notochord regression (qval3.86E-2)', 'GO:0060978:angiogenesis involved in coronary vascular morphogenesis (qval3.85E-2)', 'GO:0006897:endocytosis (qval3.89E-2)', 'GO:0001569:branching involved in blood vessel morphogenesis (qval3.9E-2)', 'GO:0009954:proximal/distal pattern formation (qval3.89E-2)', 'GO:0007399:nervous system development (qval3.89E-2)', 'GO:0051897:positive regulation of protein kinase B signaling (qval3.92E-2)', 'GO:0010721:negative regulation of cell development (qval3.91E-2)', 'GO:0001755:neural crest cell migration (qval4.02E-2)', 'GO:0048813:dendrite morphogenesis (qval4.09E-2)', 'GO:0045892:negative regulation of transcription, DNA-templated (qval4.22E-2)']</t>
        </is>
      </c>
      <c r="V21" s="3">
        <f>hyperlink("https://spiral.technion.ac.il/results/MTAwMDA5OQ==/20/GOResultsFUNCTION","link")</f>
        <v/>
      </c>
      <c r="W21" t="inlineStr">
        <is>
          <t>['GO:0005201:extracellular matrix structural constituent (qval5.06E-26)', 'GO:0019838:growth factor binding (qval3.47E-13)', 'GO:0005198:structural molecule activity (qval1.92E-12)', 'GO:0005518:collagen binding (qval2.97E-11)', 'GO:0050839:cell adhesion molecule binding (qval1.27E-8)', 'GO:0005178:integrin binding (qval1.46E-8)', 'GO:0005102:signaling receptor binding (qval6.45E-8)', 'GO:0044877:protein-containing complex binding (qval1.69E-7)', 'GO:0003779:actin binding (qval5.85E-7)', 'GO:0030020:extracellular matrix structural constituent conferring tensile strength (qval7.24E-7)', 'GO:0005520:insulin-like growth factor binding (qval1.74E-6)', 'GO:0005539:glycosaminoglycan binding (qval2.07E-6)', 'GO:0008092:cytoskeletal protein binding (qval7.03E-6)', 'GO:0001968:fibronectin binding (qval1.67E-5)', 'GO:0008201:heparin binding (qval2.24E-4)', 'GO:0050840:extracellular matrix binding (qval6.28E-4)', 'GO:0005509:calcium ion binding (qval8.28E-4)', 'GO:0050431:transforming growth factor beta binding (qval1.15E-3)', 'GO:0017154:semaphorin receptor activity (qval2.24E-3)', 'GO:0005515:protein binding (qval4.24E-3)', 'GO:0043167:ion binding (qval5.01E-3)', 'GO:0031994:insulin-like growth factor I binding (qval5.14E-3)', 'GO:1901681:sulfur compound binding (qval6.82E-3)', 'GO:0051371:muscle alpha-actinin binding (qval7.14E-3)', 'GO:0046872:metal ion binding (qval7.98E-3)', 'GO:0019955:cytokine binding (qval7.8E-3)', 'GO:0031995:insulin-like growth factor II binding (qval8.53E-3)', 'GO:0034713:type I transforming growth factor beta receptor binding (qval8.22E-3)', 'GO:0043169:cation binding (qval8.78E-3)', 'GO:0019904:protein domain specific binding (qval9.64E-3)', 'GO:0030023:extracellular matrix constituent conferring elasticity (qval1.31E-2)', 'GO:0017124:SH3 domain binding (qval1.34E-2)', 'GO:0005080:protein kinase C binding (qval2.26E-2)', 'GO:0005488:binding (qval2.3E-2)', 'GO:0031418:L-ascorbic acid binding (qval2.51E-2)', 'GO:0008013:beta-catenin binding (qval2.5E-2)', 'GO:0097493:structural molecule activity conferring elasticity (qval2.73E-2)', 'GO:0048407:platelet-derived growth factor binding (qval2.66E-2)', 'GO:0070888:E-box binding (qval3.52E-2)', 'GO:0030021:extracellular matrix structural constituent conferring compression resistance (qval3.66E-2)', 'GO:0031682:G-protein gamma-subunit binding (qval5.57E-2)', 'GO:0005160:transforming growth factor beta receptor binding (qval5.49E-2)', 'GO:0043394:proteoglycan binding (qval6.69E-2)', 'GO:0004383:guanylate cyclase activity (qval8.87E-2)', 'GO:0098634:cell-matrix adhesion mediator activity (qval8.68E-2)', 'GO:0051015:actin filament binding (qval8.62E-2)', 'GO:0070615:nucleosome-dependent ATPase activity (qval8.74E-2)', 'GO:1990931:RNA N6-methyladenosine dioxygenase activity (qval8.56E-2)', 'GO:0051393:alpha-actinin binding (qval8.55E-2)', 'GO:0042802:identical protein binding (qval8.71E-2)']</t>
        </is>
      </c>
      <c r="X21" s="3">
        <f>hyperlink("https://spiral.technion.ac.il/results/MTAwMDA5OQ==/20/GOResultsCOMPONENT","link")</f>
        <v/>
      </c>
      <c r="Y21" t="inlineStr">
        <is>
          <t>['GO:0062023:collagen-containing extracellular matrix (qval1.55E-32)', 'GO:0031012:extracellular matrix (qval1.22E-32)', 'GO:0005912:adherens junction (qval3.53E-19)', 'GO:0070161:anchoring junction (qval2.81E-19)', 'GO:0005925:focal adhesion (qval2.54E-17)', 'GO:0005924:cell-substrate adherens junction (qval2.7E-17)', 'GO:0030054:cell junction (qval4.17E-17)', 'GO:0030055:cell-substrate junction (qval3.69E-17)', 'GO:0044421:extracellular region part (qval2.08E-16)', 'GO:0044420:extracellular matrix component (qval2.6E-12)', 'GO:0005788:endoplasmic reticulum lumen (qval5.79E-12)', 'GO:0005615:extracellular space (qval6.35E-12)', 'GO:0070062:extracellular exosome (qval1.1E-8)', 'GO:0009986:cell surface (qval1.28E-8)', 'GO:1903561:extracellular vesicle (qval1.66E-8)', 'GO:0043230:extracellular organelle (qval1.6E-8)', 'GO:0005576:extracellular region (qval3.65E-8)', 'GO:0005604:basement membrane (qval2.27E-7)', 'GO:0005581:collagen trimer (qval2.59E-7)', 'GO:0031982:vesicle (qval2.78E-7)', 'GO:0032432:actin filament bundle (qval2.66E-7)', 'GO:0001725:stress fiber (qval6.54E-7)', 'GO:0097517:contractile actin filament bundle (qval6.26E-7)', 'GO:0042641:actomyosin (qval4.08E-6)', 'GO:0042383:sarcolemma (qval1.02E-5)', 'GO:0005856:cytoskeleton (qval1.54E-5)', 'GO:0031974:membrane-enclosed lumen (qval2.23E-5)', 'GO:0070013:intracellular organelle lumen (qval2.15E-5)', 'GO:0043233:organelle lumen (qval2.08E-5)', 'GO:0005583:fibrillar collagen trimer (qval3.51E-5)', 'GO:0005588:collagen type V trimer (qval4.9E-5)', 'GO:0030027:lamellipodium (qval6.89E-5)', 'GO:0044444:cytoplasmic part (qval8.4E-5)', 'GO:0005886:plasma membrane (qval1.92E-4)', 'GO:0043202:lysosomal lumen (qval2.33E-4)', 'GO:0098857:membrane microdomain (qval2.52E-4)', 'GO:0045121:membrane raft (qval2.45E-4)', 'GO:0002116:semaphorin receptor complex (qval2.63E-4)', 'GO:0098589:membrane region (qval4.33E-4)', 'GO:0031941:filamentous actin (qval1.38E-3)', 'GO:0015629:actin cytoskeleton (qval1.42E-3)', 'GO:0031258:lamellipodium membrane (qval1.57E-3)', 'GO:0044459:plasma membrane part (qval2.12E-3)', 'GO:0044432:endoplasmic reticulum part (qval3.06E-3)', 'GO:0042995:cell projection (qval3.54E-3)', 'GO:0001726:ruffle (qval4.65E-3)', 'GO:0002102:podosome (qval4.9E-3)', 'GO:0044430:cytoskeletal part (qval5.32E-3)', 'GO:0044431:Golgi apparatus part (qval6.42E-3)', 'GO:0031253:cell projection membrane (qval6.78E-3)', 'GO:0120025:plasma membrane bounded cell projection (qval6.65E-3)', 'GO:0031594:neuromuscular junction (qval6.69E-3)', 'GO:0008305:integrin complex (qval8.07E-3)', 'GO:0016942:insulin-like growth factor binding protein complex (qval9.06E-3)', 'GO:0036454:growth factor complex (qval8.9E-3)', 'GO:0001527:microfibril (qval1.11E-2)', 'GO:0005775:vacuolar lumen (qval1.39E-2)', 'GO:0045177:apical part of cell (qval1.46E-2)', 'GO:0099568:cytoplasmic region (qval1.67E-2)', 'GO:0005938:cell cortex (qval1.68E-2)', 'GO:0098636:protein complex involved in cell adhesion (qval1.69E-2)', 'GO:0032154:cleavage furrow (qval1.83E-2)', 'GO:0005796:Golgi lumen (qval1.94E-2)', 'GO:0098590:plasma membrane region (qval2.61E-2)', 'GO:0044853:plasma membrane raft (qval2.58E-2)', 'GO:0008074:guanylate cyclase complex, soluble (qval2.61E-2)', 'GO:0034665:integrin alpha1-beta1 complex (qval2.57E-2)', 'GO:0034684:integrin alphav-beta5 complex (qval2.53E-2)']</t>
        </is>
      </c>
    </row>
    <row r="22">
      <c r="A22" s="1" t="n">
        <v>21</v>
      </c>
      <c r="B22" t="n">
        <v>18038</v>
      </c>
      <c r="C22" t="n">
        <v>4143</v>
      </c>
      <c r="D22" t="n">
        <v>83</v>
      </c>
      <c r="E22" t="n">
        <v>6806</v>
      </c>
      <c r="F22" t="n">
        <v>180</v>
      </c>
      <c r="G22" t="n">
        <v>1735</v>
      </c>
      <c r="H22" t="n">
        <v>28</v>
      </c>
      <c r="I22" t="n">
        <v>115</v>
      </c>
      <c r="J22" s="2" t="n">
        <v>-469</v>
      </c>
      <c r="K22" t="n">
        <v>0.432</v>
      </c>
      <c r="L22" t="inlineStr">
        <is>
          <t>ADAM12,ADAMTS12,ADAMTS14,ADAMTS2,AGRN,ANKH,ANO1,ANOS1,ANXA2,APCDD1,APP,ARL4C,B3GNT2,BBC3,BGN,BMP8A,C12orf75,C2,C4orf48,CD276,CD55,CDC42SE1,CDH11,CHPF,CKAP4,CLIC1,CMTM3,CNIH3,CNN2,COL10A1,COL11A1,COL12A1,COL1A1,COL1A2,COL3A1,COL5A1,COL5A2,COL6A3,COL8A1,CSNK1G2,CTHRC1,DAP,DCBLD1,DIO2,DKK3,DLL1,ECM1,EDIL3,ENC1,ENTPD7,EPB41L2,EPYC,ETV4,EVA1A,FAM118A,FBN1,FKBP10,FNDC3B,FURIN,GALNT5,GFPT1,GJB2,GOLM1,GREM1,HDLBP,HHIP,HTRA3,IGFL2,IL32,INHBA,ITGA11,ITGBL1,KDELR2,KDELR3,KIAA1217,KLF13,KRT7,LASP1,LEF1,LIMK2,LMO7,LOX,LOXL2,LSAMP,LTBP2,LUM,MAP3K5,MARCKSL1,METTL9,MFAP2,MMP11,MMP14,MRC2,MXRA5,MYO10,MYO1B,NECTIN2,NREP,NT5DC2,NTM,P3H1,P3H4,P4HB,PCGF2,PCOLCE,PDGFRB,PDPN,PGM3,PHLDA1,PKM,PLAU,PLPP4,POSTN,PPP1CA,PPP1R14B,PRAG1,PRDM1,PSD3,PTK7,PTPRG,PYCR1,RASAL2,RCC2,RCN1,RCN3,RGS16,RRBP1,S100A10,SALL4,SDC1,SEPTIN11,SERF2,SERINC2,SLC12A8,SLC16A3,SLC17A9,SLC20A1,SLC26A6,SLC35C1,SLC38A5,SLC39A7,SLC44A1,SLC52A2,SLC6A6,SP6,SPARC,SPATS2L,SPECC1,SPON2,SRPX2,SSR2,ST6GALNAC5,SULF1,SULF2,SYNDIG1,TGFBI,THBS2,THY1,TIMP3,TMED3,TMED9,TMEM176A,TMEM176B,TMEM200A,TMEM98,TMSB10,TNS3,TP53I11,TRAF4,TSKU,TTYH3,TUBA1C,TXNDC5,UBALD2,UNC5B,VCAN,WIPI1,WNT2,WWC1,ZNF469</t>
        </is>
      </c>
      <c r="M22" t="inlineStr">
        <is>
          <t>[(6, 12), (6, 17), (6, 25), (6, 28), (6, 33), (6, 34), (6, 42), (6, 46), (6, 50), (6, 58), (6, 62), (6, 63), (6, 64), (6, 67), (11, 17), (11, 34), (11, 42), (11, 58), (20, 12), (20, 17), (20, 25), (20, 28), (20, 33), (20, 34), (20, 41), (20, 42), (20, 43), (20, 46), (20, 50), (20, 58), (20, 60), (20, 62), (20, 63), (20, 64), (20, 67), (21, 17), (21, 34), (21, 42), (21, 58), (44, 12), (44, 17), (44, 28), (44, 34), (44, 42), (44, 58), (52, 12), (52, 17), (52, 25), (52, 28), (52, 33), (52, 34), (52, 41), (52, 42), (52, 43), (52, 46), (52, 50), (52, 58), (52, 60), (52, 62), (52, 63), (52, 64), (52, 67), (54, 17), (54, 34), (54, 58), (57, 17), (57, 34), (57, 42), (59, 12), (59, 17), (59, 25), (59, 28), (59, 33), (59, 34), (59, 41), (59, 42), (59, 43), (59, 46), (59, 50), (59, 58), (59, 60), (59, 62), (59, 63), (59, 64), (59, 67), (66, 12), (66, 17), (66, 25), (66, 28), (66, 33), (66, 34), (66, 42), (66, 46), (66, 50), (66, 58), (66, 62), (66, 63), (66, 64), (66, 67), (77, 12), (77, 17), (77, 25), (77, 28), (77, 33), (77, 34), (77, 41), (77, 42), (77, 46), (77, 50), (77, 58), (77, 60), (77, 62), (77, 63), (77, 64), (77, 67)]</t>
        </is>
      </c>
      <c r="N22" t="n">
        <v>1897</v>
      </c>
      <c r="O22" t="n">
        <v>0.75</v>
      </c>
      <c r="P22" t="n">
        <v>0.95</v>
      </c>
      <c r="Q22" t="n">
        <v>3</v>
      </c>
      <c r="R22" t="n">
        <v>10000</v>
      </c>
      <c r="S22" t="inlineStr">
        <is>
          <t>15/03/2024, 21:25:48</t>
        </is>
      </c>
      <c r="T22" s="3">
        <f>hyperlink("https://spiral.technion.ac.il/results/MTAwMDA5OQ==/21/GOResultsPROCESS","link")</f>
        <v/>
      </c>
      <c r="U22" t="inlineStr">
        <is>
          <t>['GO:0030198:extracellular matrix organization (qval6.29E-20)', 'GO:0043062:extracellular structure organization (qval2.22E-19)', 'GO:0030199:collagen fibril organization (qval7.15E-16)', 'GO:0032963:collagen metabolic process (qval6.71E-8)', 'GO:0097435:supramolecular fiber organization (qval1.21E-6)', 'GO:0032502:developmental process (qval2.84E-6)', 'GO:0001501:skeletal system development (qval6.34E-6)', 'GO:0050793:regulation of developmental process (qval6.12E-6)', 'GO:0007155:cell adhesion (qval8.02E-6)', 'GO:0048856:anatomical structure development (qval8.22E-6)', 'GO:0022610:biological adhesion (qval7.68E-6)', 'GO:0042060:wound healing (qval2.86E-5)', 'GO:0048513:animal organ development (qval1.74E-4)', 'GO:0051093:negative regulation of developmental process (qval2.92E-4)', 'GO:0009611:response to wounding (qval4.46E-4)', 'GO:2000026:regulation of multicellular organismal development (qval4.37E-4)', 'GO:0006024:glycosaminoglycan biosynthetic process (qval5.53E-4)', 'GO:0002063:chondrocyte development (qval6.99E-4)', 'GO:0006023:aminoglycan biosynthetic process (qval9.01E-4)', 'GO:0010810:regulation of cell-substrate adhesion (qval1E-3)', 'GO:0001503:ossification (qval2.06E-3)', 'GO:0045595:regulation of cell differentiation (qval2.41E-3)', 'GO:0030574:collagen catabolic process (qval2.74E-3)', 'GO:0051216:cartilage development (qval3.85E-3)', 'GO:0009653:anatomical structure morphogenesis (qval4.25E-3)', 'GO:0035987:endodermal cell differentiation (qval4.23E-3)', 'GO:0009887:animal organ morphogenesis (qval4.58E-3)', 'GO:0051239:regulation of multicellular organismal process (qval7.41E-3)', 'GO:0030324:lung development (qval7.98E-3)', 'GO:0030203:glycosaminoglycan metabolic process (qval9.55E-3)', 'GO:0043588:skin development (qval1.34E-2)', 'GO:0051240:positive regulation of multicellular organismal process (qval1.78E-2)', 'GO:0022603:regulation of anatomical structure morphogenesis (qval1.77E-2)', 'GO:0045596:negative regulation of cell differentiation (qval1.72E-2)', 'GO:0006022:aminoglycan metabolic process (qval1.7E-2)', 'GO:0060348:bone development (qval2.24E-2)', 'GO:0032964:collagen biosynthetic process (qval2.36E-2)', 'GO:0001649:osteoblast differentiation (qval2.35E-2)', 'GO:0048592:eye morphogenesis (qval2.33E-2)', 'GO:0009888:tissue development (qval2.29E-2)', 'GO:0001525:angiogenesis (qval2.39E-2)', 'GO:0030111:regulation of Wnt signaling pathway (qval2.38E-2)', 'GO:0090287:regulation of cellular response to growth factor stimulus (qval3E-2)', 'GO:1901137:carbohydrate derivative biosynthetic process (qval3.52E-2)', 'GO:0032804:negative regulation of low-density lipoprotein particle receptor catabolic process (qval3.55E-2)', 'GO:0014846:esophagus smooth muscle contraction (qval3.47E-2)', 'GO:0048646:anatomical structure formation involved in morphogenesis (qval3.62E-2)', 'GO:0098661:inorganic anion transmembrane transport (qval4.94E-2)', 'GO:0090596:sensory organ morphogenesis (qval4.87E-2)', 'GO:0051241:negative regulation of multicellular organismal process (qval4.82E-2)', 'GO:0032908:regulation of transforming growth factor beta1 production (qval4.93E-2)', 'GO:0030155:regulation of cell adhesion (qval5.55E-2)', 'GO:1900024:regulation of substrate adhesion-dependent cell spreading (qval5.95E-2)', 'GO:0035265:organ growth (qval5.87E-2)', 'GO:0048706:embryonic skeletal system development (qval5.77E-2)', 'GO:0048731:system development (qval5.85E-2)', 'GO:0001952:regulation of cell-matrix adhesion (qval5.75E-2)', 'GO:0098656:anion transmembrane transport (qval5.93E-2)', 'GO:1903225:negative regulation of endodermal cell differentiation (qval8.06E-2)', 'GO:0035989:tendon development (qval7.93E-2)', 'GO:2000645:negative regulation of receptor catabolic process (qval7.8E-2)', 'GO:0061975:articular cartilage development (qval7.67E-2)', 'GO:0006027:glycosaminoglycan catabolic process (qval8.31E-2)', 'GO:0071559:response to transforming growth factor beta (qval8.85E-2)', 'GO:0090109:regulation of cell-substrate junction assembly (qval1.09E-1)', 'GO:0051893:regulation of focal adhesion assembly (qval1.08E-1)', 'GO:0006026:aminoglycan catabolic process (qval1.23E-1)', 'GO:1901566:organonitrogen compound biosynthetic process (qval1.24E-1)', 'GO:0051094:positive regulation of developmental process (qval1.24E-1)', 'GO:0090092:regulation of transmembrane receptor protein serine/threonine kinase signaling pathway (qval1.5E-1)', 'GO:0010721:negative regulation of cell development (qval1.54E-1)', 'GO:0016477:cell migration (qval1.63E-1)', 'GO:1901135:carbohydrate derivative metabolic process (qval1.68E-1)', 'GO:1903391:regulation of adherens junction organization (qval1.67E-1)', 'GO:0015698:inorganic anion transport (qval1.78E-1)', 'GO:0048839:inner ear development (qval1.77E-1)', 'GO:0055093:response to hyperoxia (qval1.8E-1)']</t>
        </is>
      </c>
      <c r="V22" s="3">
        <f>hyperlink("https://spiral.technion.ac.il/results/MTAwMDA5OQ==/21/GOResultsFUNCTION","link")</f>
        <v/>
      </c>
      <c r="W22" t="inlineStr">
        <is>
          <t>['GO:0005201:extracellular matrix structural constituent (qval2.48E-21)', 'GO:0005198:structural molecule activity (qval5.12E-10)', 'GO:0030020:extracellular matrix structural constituent conferring tensile strength (qval1.31E-8)', 'GO:0005539:glycosaminoglycan binding (qval4.88E-5)', 'GO:0048407:platelet-derived growth factor binding (qval4.36E-5)', 'GO:0050839:cell adhesion molecule binding (qval5.29E-5)', 'GO:0005518:collagen binding (qval2.12E-4)', 'GO:0019838:growth factor binding (qval5.7E-4)', 'GO:0005178:integrin binding (qval6.49E-3)', 'GO:0050840:extracellular matrix binding (qval6.08E-3)', 'GO:0005509:calcium ion binding (qval6.25E-2)', 'GO:0005102:signaling receptor binding (qval6.77E-2)', 'GO:0008201:heparin binding (qval6.5E-2)', 'GO:0002020:protease binding (qval9.63E-2)', 'GO:0005046:KDEL sequence binding (qval9.62E-2)', 'GO:0046872:metal ion binding (qval1.14E-1)', 'GO:0008509:anion transmembrane transporter activity (qval1.59E-1)', 'GO:0008449:N-acetylglucosamine-6-sulfatase activity (qval1.59E-1)', 'GO:0005315:inorganic phosphate transmembrane transporter activity (qval1.51E-1)', 'GO:0046923:ER retention sequence binding (qval1.43E-1)', 'GO:0004222:metalloendopeptidase activity (qval1.41E-1)', 'GO:0043169:cation binding (qval1.42E-1)', 'GO:1901681:sulfur compound binding (qval1.65E-1)']</t>
        </is>
      </c>
      <c r="X22" s="3">
        <f>hyperlink("https://spiral.technion.ac.il/results/MTAwMDA5OQ==/21/GOResultsCOMPONENT","link")</f>
        <v/>
      </c>
      <c r="Y22" t="inlineStr">
        <is>
          <t>['GO:0031012:extracellular matrix (qval2.29E-24)', 'GO:0062023:collagen-containing extracellular matrix (qval5.99E-22)', 'GO:0044421:extracellular region part (qval1.21E-13)', 'GO:0005576:extracellular region (qval9.23E-11)', 'GO:0005788:endoplasmic reticulum lumen (qval1.59E-10)', 'GO:0005615:extracellular space (qval8.1E-10)', 'GO:0005581:collagen trimer (qval6.96E-10)', 'GO:0044420:extracellular matrix component (qval1.89E-9)', 'GO:0005583:fibrillar collagen trimer (qval1.73E-9)', 'GO:0031974:membrane-enclosed lumen (qval2.36E-8)', 'GO:0070013:intracellular organelle lumen (qval2.15E-8)', 'GO:0043233:organelle lumen (qval1.97E-8)', 'GO:0044431:Golgi apparatus part (qval8.47E-5)', 'GO:0005796:Golgi lumen (qval9.34E-5)', 'GO:0031982:vesicle (qval9.03E-5)', 'GO:0070062:extracellular exosome (qval1.13E-4)', 'GO:1903561:extracellular vesicle (qval1.37E-4)', 'GO:0043230:extracellular organelle (qval1.31E-4)', 'GO:0005912:adherens junction (qval2.45E-4)', 'GO:0044432:endoplasmic reticulum part (qval2.4E-4)', 'GO:0070161:anchoring junction (qval3.49E-4)', 'GO:0005604:basement membrane (qval1.86E-3)', 'GO:0005925:focal adhesion (qval1.8E-3)', 'GO:0005924:cell-substrate adherens junction (qval1.83E-3)', 'GO:0030054:cell junction (qval1.77E-3)', 'GO:0030055:cell-substrate junction (qval1.97E-3)', 'GO:0005783:endoplasmic reticulum (qval2.01E-3)', 'GO:0009986:cell surface (qval2.4E-3)', 'GO:0043202:lysosomal lumen (qval3.43E-3)', 'GO:0005584:collagen type I trimer (qval6.77E-3)', 'GO:1990665:AnxA2-p11 complex (qval6.55E-3)', 'GO:0005775:vacuolar lumen (qval1.78E-2)', 'GO:0098857:membrane microdomain (qval1.77E-2)', 'GO:0045121:membrane raft (qval1.72E-2)', 'GO:0098589:membrane region (qval2.26E-2)', 'GO:0005588:collagen type V trimer (qval3.34E-2)']</t>
        </is>
      </c>
    </row>
    <row r="23">
      <c r="A23" s="1" t="n">
        <v>22</v>
      </c>
      <c r="B23" t="n">
        <v>18038</v>
      </c>
      <c r="C23" t="n">
        <v>4143</v>
      </c>
      <c r="D23" t="n">
        <v>83</v>
      </c>
      <c r="E23" t="n">
        <v>6806</v>
      </c>
      <c r="F23" t="n">
        <v>424</v>
      </c>
      <c r="G23" t="n">
        <v>3342</v>
      </c>
      <c r="H23" t="n">
        <v>67</v>
      </c>
      <c r="I23" t="n">
        <v>303</v>
      </c>
      <c r="J23" s="2" t="n">
        <v>-2881</v>
      </c>
      <c r="K23" t="n">
        <v>0.433</v>
      </c>
      <c r="L23" t="inlineStr">
        <is>
          <t>ACACB,ACTA2,ACTG2,ACTN1,ADAM33,ADAMTS8,ADCY5,ADD1,ADH5,AHNAK,AHNAK2,AKAP12,AKAP6,AKT3,AMOTL1,ANGPTL1,ANK2,ANO5,ANO6,ANTXR2,AOC3,AP1S2,ARHGAP1,ARHGEF25,ARHGEF26,ARHGEF37,ASB16,ATN1,ATP1A2,ATP2B4,BAG2,BCHE,BCL7B,BMP3,BOC,BVES,C14orf28,C1orf21,C3orf70,C8orf88,CACNA1C,CACNA1H,CACNB2,CADM4,CALCOCO1,CALD1,CAMK2G,CAP2,CASQ1,CASQ2,CAVIN1,CAVIN2,CBX7,CC2D2A,CCBE1,CCDC149,CCDC69,CCDC9B,CDC42BPA,CDC42EP3,CDC73,CDKL1,CES1,CFL2,CHRDL1,CHRM2,CITED2,CKB,CLIP1,CLIP3,CLIP4,CMYA5,CNN1,COLEC12,COPRS,CORO1C,COX7A1,CPEB2,CPED1,CPXM2,CSDC2,CSDE1,CSPG4,CSRP1,CTF1,CTSF,CTXN1,CYS1,CZIB,DACT3,DCHS2,DDR2,DES,DGKB,DIP2C,DIXDC1,DMD,DNAJB5,DPYSL3,DST,DSTN,DTNA,DUSP3,DYM,DYNC1LI2,ECRG4,EEF2K,EHBP1,EHBP1L1,ENAH,EPM2A,ESYT2,ESYT3,EXOC6B,FAM184A,FAM83D,FAXC,FBXO30,FBXW4,FERMT2,FGF10,FGFR2,FGL2,FHL1,FILIP1,FILIP1L,FLNA,FLNC,FNBP1,FOXN3,FOXP2,FXYD6,FYCO1,FZD7,GAB1,GCLC,GEM,GJC1,GKAP1,GLP2R,GMPR,GNAL,GNAZ,GPM6A,GPRASP1,GSN,GYG1,HAGH,HAND1,HDAC4,HDAC9,HEXIM1,HGF,HIPK1,HIPK3,HLF,HMCN2,HSD17B6,HSPB6,HSPB7,HSPB8,IGSF9B,IL17RD,ILK,INPP5A,ITGA7,ITGB1BP2,ITIH5,ITPK1,ITPR1,JAM3,JPH2,KANK1,KANK2,KCNB1,KCND3,KCNH2,KCNMA1,KCNMB1,KIF1C,KIF5B,KIZ,KLF15,KLHDC1,LDB3,LIMS2,LMO3,LMOD1,LONRF2,LPP,LRCH2,LRFN5,MACF1,MAGI2,MAMDC2,MAOB,MAP1B,MAP3K20,MARCH2,MBNL1,MBNL2,ME1,MEIS2,METTL24,MFN2,MID1,MOB2,MPPED2,MRGPRF,MROH7,MRVI1,MSRB3,MTSS2,MXI1,MXRA7,MYH11,MYH3,MYL9,MYLIP,MYLK,MYOCD,NACC2,NBEA,NCAM1,NCS1,NEGR1,NEXN,NFASC,NFIA,NFIB,NFIX,NIBAN1,NME4,NRP2,NRXN3,NT5DC3,NUPR1,NXPH3,OSR1,OXCT1,P2RX1,PALLD,PARD3B,PARVA,PBX1,PBX3,PBXIP1,PCDH7,PCM1,PCP4,PDE1C,PDE4D,PDE5A,PDE9A,PDK4,PDLIM4,PDZD4,PDZRN3,PER3,PEX14,PGM5,PGR,PHLDB2,PHYHIP,PINK1,PJA2,PKIG,PLA2G2A,PLA2G5,PLCB1,PLEKHA4,PLEKHO1,PLIN4,PLN,PNCK,POPDC2,PPP1CB,PPP1R12A,PPP1R12B,PPP1R14A,PPP1R3B,PPP2R3A,PPP2R5E,PRDM6,PRDM8,PRELP,PRKAA2,PRKG1,PRNP,PRUNE2,PSD,PTBP2,PTCHD1,PTGER3,PTGFRN,PTGIS,PTN,PTP4A3,PTPN21,PYGB,PYGM,RAB23,RAB5B,RAI2,RAMP1,RAP1A,RASSF3,RBPMS,RBPMS2,RCAN2,REEP1,RERE,REXO2,RGS5,RIC3,RIMS3,RNF150,ROR2,RRAS,RYR2,S1PR3,SBSPON,SCARA3,SCMH1,SDC3,SEC62,SELENOW,SEMA3A,SEMA3E,SERPINA3,SETBP1,SGCA,SGMS2,SGSM1,SH3BGR,SH3BGRL,SHISAL1,SLAIN1,SLC16A1,SLC25A23,SLC25A4,SLC2A4,SLC8A1,SLC9A9,SLITRK3,SLMAP,SLURP2,SMAD9,SMOC2,SMTN,SNTA1,SNX9,SOD3,SORBS1,SORBS2,SPARCL1,SPART,SPEG,SPOP,SRF,ST5,STAC,STARD9,STOM,STON1,STRN3,SVIL,SYNGR1,SYNM,SYNPO2,TACC1,TACC2,TACR2,TAGLN,TBC1D1,TCEA3,TCEAL2,TCEAL3,TEAD1,TES,TGFB1I1,THRB,TLN1,TMEM220,TMEM245,TMEM35A,TMEM43,TMOD1,TMX4,TNFSF12,TNS1,TNS2,TOM1L2,TOR1AIP1,TOX,TPD52L1,TPM1,TPM2,TSPAN18,TSPAN2,TTLL11,TXNIP,TXNRD1,UQCRB,USP20,VCL,VEGFB,VLDLR,VWA1,WFDC1,WFS1,WLS,WWTR1,YBX3,ZBTB16,ZBTB4,ZBTB47,ZCCHC24,ZEB1,ZFP36L2,ZMYND11,ZNF106,ZNF358,ZYX</t>
        </is>
      </c>
      <c r="M23" t="inlineStr">
        <is>
          <t>[(1, 6), (1, 11), (1, 20), (1, 44), (1, 54), (1, 59), (1, 77), (2, 6), (2, 20), (2, 44), (2, 54), (2, 59), (2, 77), (3, 6), (3, 11), (3, 20), (3, 44), (3, 54), (3, 59), (3, 77), (4, 6), (4, 20), (4, 44), (4, 54), (4, 59), (4, 77), (7, 6), (7, 20), (7, 44), (7, 54), (7, 59), (7, 77), (8, 6), (8, 20), (8, 44), (8, 54), (8, 59), (8, 77), (9, 6), (9, 20), (9, 44), (9, 54), (9, 59), (9, 77), (10, 6), (10, 20), (10, 59), (10, 77), (12, 6), (12, 20), (12, 44), (12, 59), (12, 77), (13, 6), (13, 11), (13, 20), (13, 44), (13, 54), (13, 59), (13, 77), (14, 6), (14, 20), (14, 44), (14, 54), (14, 59), (14, 77), (16, 6), (16, 20), (16, 44), (16, 54), (16, 59), (16, 77), (17, 6), (17, 20), (17, 44), (17, 59), (17, 77), (18, 6), (18, 20), (18, 59), (19, 6), (19, 20), (19, 59), (19, 77), (23, 6), (24, 6), (24, 20), (24, 59), (24, 77), (25, 6), (25, 20), (25, 44), (25, 54), (25, 59), (25, 77), (27, 6), (27, 20), (27, 44), (27, 54), (27, 59), (27, 77), (28, 6), (28, 20), (28, 44), (28, 59), (28, 77), (29, 6), (29, 20), (29, 44), (29, 54), (29, 59), (29, 77), (30, 6), (30, 20), (30, 59), (30, 77), (32, 6), (32, 20), (32, 44), (32, 59), (32, 77), (33, 6), (33, 20), (33, 59), (33, 77), (34, 6), (34, 20), (34, 59), (34, 77), (35, 6), (35, 20), (35, 44), (35, 54), (35, 59), (35, 77), (36, 59), (39, 6), (39, 20), (39, 59), (40, 6), (40, 20), (40, 44), (40, 54), (40, 59), (40, 77), (41, 6), (41, 20), (41, 44), (41, 54), (41, 59), (41, 77), (42, 6), (42, 20), (42, 44), (42, 54), (42, 59), (42, 77), (43, 6), (43, 20), (43, 59), (45, 6), (45, 20), (45, 44), (45, 54), (45, 59), (45, 77), (46, 6), (46, 20), (46, 59), (46, 77), (47, 6), (47, 20), (47, 59), (48, 6), (48, 20), (48, 44), (48, 54), (48, 59), (48, 77), (49, 6), (49, 20), (49, 44), (49, 54), (49, 59), (49, 77), (50, 6), (50, 20), (50, 44), (50, 54), (50, 59), (50, 77), (51, 6), (51, 20), (51, 44), (51, 54), (51, 59), (51, 77), (53, 6), (53, 20), (53, 44), (53, 54), (53, 59), (53, 77), (55, 6), (55, 20), (55, 44), (55, 54), (55, 59), (55, 77), (56, 6), (56, 20), (56, 44), (56, 59), (56, 77), (58, 6), (58, 20), (58, 59), (58, 77), (60, 6), (60, 20), (60, 44), (60, 54), (60, 59), (60, 77), (61, 6), (61, 20), (61, 59), (61, 77), (62, 6), (62, 20), (62, 44), (62, 54), (62, 59), (62, 77), (63, 6), (63, 20), (63, 44), (63, 54), (63, 59), (63, 77), (64, 6), (64, 20), (64, 44), (64, 54), (64, 59), (64, 77), (65, 6), (65, 20), (65, 44), (65, 59), (65, 77), (67, 6), (67, 20), (67, 44), (67, 59), (67, 77), (68, 59), (70, 6), (70, 20), (70, 59), (70, 77), (71, 6), (71, 20), (71, 44), (71, 54), (71, 59), (71, 77), (72, 6), (72, 20), (72, 44), (72, 59), (72, 77), (73, 6), (73, 20), (73, 59), (78, 6), (78, 20), (78, 44), (78, 54), (78, 59), (78, 77), (79, 6), (79, 20), (79, 44), (79, 54), (79, 59), (79, 77), (80, 6), (80, 20), (80, 44), (80, 54), (80, 59), (80, 77), (81, 6), (81, 20), (81, 59), (81, 77), (82, 6), (82, 20), (82, 44), (82, 54), (82, 59), (82, 77)]</t>
        </is>
      </c>
      <c r="N23" t="n">
        <v>526</v>
      </c>
      <c r="O23" t="n">
        <v>1</v>
      </c>
      <c r="P23" t="n">
        <v>0.95</v>
      </c>
      <c r="Q23" t="n">
        <v>3</v>
      </c>
      <c r="R23" t="n">
        <v>10000</v>
      </c>
      <c r="S23" t="inlineStr">
        <is>
          <t>15/03/2024, 21:26:02</t>
        </is>
      </c>
      <c r="T23" s="3">
        <f>hyperlink("https://spiral.technion.ac.il/results/MTAwMDA5OQ==/22/GOResultsPROCESS","link")</f>
        <v/>
      </c>
      <c r="U23" t="inlineStr">
        <is>
          <t>['GO:0003012:muscle system process (qval1.41E-18)', 'GO:0006936:muscle contraction (qval6.25E-17)', 'GO:0090257:regulation of muscle system process (qval9.48E-10)', 'GO:0006937:regulation of muscle contraction (qval9.03E-10)', 'GO:0008016:regulation of heart contraction (qval2.97E-9)', 'GO:0044057:regulation of system process (qval5.61E-9)', 'GO:0010880:regulation of release of sequestered calcium ion into cytosol by sarcoplasmic reticulum (qval2.09E-8)', 'GO:1903522:regulation of blood circulation (qval3.59E-8)', 'GO:0030029:actin filament-based process (qval3.7E-8)', 'GO:0010959:regulation of metal ion transport (qval5.1E-8)', 'GO:1904062:regulation of cation transmembrane transport (qval2.29E-7)', 'GO:0032879:regulation of localization (qval2.4E-7)', 'GO:0002027:regulation of heart rate (qval4.48E-7)', 'GO:0030036:actin cytoskeleton organization (qval1.18E-6)', 'GO:0034762:regulation of transmembrane transport (qval1.83E-6)', 'GO:1901019:regulation of calcium ion transmembrane transporter activity (qval2.68E-6)', 'GO:0010882:regulation of cardiac muscle contraction by calcium ion signaling (qval2.54E-6)', 'GO:0007010:cytoskeleton organization (qval2.56E-6)', 'GO:0034765:regulation of ion transmembrane transport (qval3.25E-6)', 'GO:0032502:developmental process (qval3.23E-6)', 'GO:0003008:system process (qval4.33E-6)', 'GO:0010881:regulation of cardiac muscle contraction by regulation of the release of sequestered calcium ion (qval5.14E-6)', 'GO:1903169:regulation of calcium ion transmembrane transport (qval1.34E-5)', 'GO:0043269:regulation of ion transport (qval1.69E-5)', 'GO:0031032:actomyosin structure organization (qval4.19E-5)', 'GO:0061061:muscle structure development (qval4.06E-5)', 'GO:0032412:regulation of ion transmembrane transporter activity (qval4.19E-5)', 'GO:0048856:anatomical structure development (qval4.15E-5)', 'GO:0051924:regulation of calcium ion transport (qval5.5E-5)', 'GO:0019932:second-messenger-mediated signaling (qval6.06E-5)', 'GO:0051279:regulation of release of sequestered calcium ion into cytosol (qval5.98E-5)', 'GO:0006941:striated muscle contraction (qval6.82E-5)', 'GO:0022898:regulation of transmembrane transporter activity (qval6.7E-5)', 'GO:0010522:regulation of calcium ion transport into cytosol (qval1.15E-4)', 'GO:0051270:regulation of cellular component movement (qval1.21E-4)', 'GO:0032409:regulation of transporter activity (qval1.53E-4)', 'GO:0051282:regulation of sequestering of calcium ion (qval1.66E-4)', 'GO:0086065:cell communication involved in cardiac conduction (qval2.56E-4)', 'GO:1903779:regulation of cardiac conduction (qval3.43E-4)', 'GO:0051239:regulation of multicellular organismal process (qval3.75E-4)', 'GO:0034764:positive regulation of transmembrane transport (qval3.77E-4)', 'GO:0007517:muscle organ development (qval3.68E-4)', 'GO:0055117:regulation of cardiac muscle contraction (qval3.61E-4)', 'GO:0006942:regulation of striated muscle contraction (qval3.74E-4)', 'GO:0006939:smooth muscle contraction (qval4.11E-4)', 'GO:0001508:action potential (qval5.97E-4)', 'GO:2001257:regulation of cation channel activity (qval6.36E-4)', 'GO:0097435:supramolecular fiber organization (qval6.53E-4)', 'GO:0048513:animal organ development (qval6.97E-4)', 'GO:0042391:regulation of membrane potential (qval8.75E-4)', 'GO:1904064:positive regulation of cation transmembrane transport (qval1.15E-3)', 'GO:0060341:regulation of cellular localization (qval1.53E-3)', 'GO:0051049:regulation of transport (qval1.51E-3)', 'GO:0006940:regulation of smooth muscle contraction (qval1.69E-3)', 'GO:0090075:relaxation of muscle (qval1.71E-3)', 'GO:0086004:regulation of cardiac muscle cell contraction (qval1.75E-3)', 'GO:0086010:membrane depolarization during action potential (qval1.72E-3)', 'GO:0060048:cardiac muscle contraction (qval1.86E-3)', 'GO:0043268:positive regulation of potassium ion transport (qval1.82E-3)', 'GO:0045214:sarcomere organization (qval2.59E-3)', 'GO:0007015:actin filament organization (qval2.68E-3)', 'GO:0032970:regulation of actin filament-based process (qval3.04E-3)', 'GO:2000145:regulation of cell motility (qval2.99E-3)', 'GO:0086001:cardiac muscle cell action potential (qval3.02E-3)', 'GO:0034767:positive regulation of ion transmembrane transport (qval2.99E-3)', 'GO:0060314:regulation of ryanodine-sensitive calcium-release channel activity (qval3.48E-3)', 'GO:1903115:regulation of actin filament-based movement (qval3.55E-3)', 'GO:0023051:regulation of signaling (qval4.2E-3)', 'GO:1901021:positive regulation of calcium ion transmembrane transporter activity (qval4.22E-3)', 'GO:1902305:regulation of sodium ion transmembrane transport (qval4.19E-3)', 'GO:0070252:actin-mediated cell contraction (qval4.26E-3)', 'GO:0009653:anatomical structure morphogenesis (qval4.52E-3)', 'GO:0086064:cell communication by electrical coupling involved in cardiac conduction (qval4.48E-3)', 'GO:0060537:muscle tissue development (qval4.82E-3)', 'GO:0050793:regulation of developmental process (qval4.78E-3)', 'GO:0043270:positive regulation of ion transport (qval4.95E-3)', 'GO:2000026:regulation of multicellular organismal development (qval5.26E-3)', 'GO:0051094:positive regulation of developmental process (qval5.56E-3)', 'GO:0030334:regulation of cell migration (qval5.77E-3)', 'GO:0040012:regulation of locomotion (qval6.53E-3)', 'GO:0002028:regulation of sodium ion transport (qval7.41E-3)', 'GO:0086012:membrane depolarization during cardiac muscle cell action potential (qval7.89E-3)', 'GO:0010646:regulation of cell communication (qval8.79E-3)', 'GO:0006928:movement of cell or subcellular component (qval8.87E-3)', 'GO:0034394:protein localization to cell surface (qval9.08E-3)', 'GO:0032501:multicellular organismal process (qval1E-2)', 'GO:0050794:regulation of cellular process (qval1.01E-2)', 'GO:0001525:angiogenesis (qval1.04E-2)', 'GO:0060306:regulation of membrane repolarization (qval1.07E-2)', 'GO:0086002:cardiac muscle cell action potential involved in contraction (qval1.06E-2)', 'GO:0007507:heart development (qval1.09E-2)', 'GO:0022603:regulation of anatomical structure morphogenesis (qval1.37E-2)', 'GO:0051271:negative regulation of cellular component movement (qval1.54E-2)', 'GO:0030336:negative regulation of cell migration (qval1.56E-2)', 'GO:0034329:cell junction assembly (qval1.57E-2)', 'GO:0010644:cell communication by electrical coupling (qval1.59E-2)', 'GO:0016043:cellular component organization (qval1.61E-2)', 'GO:0032414:positive regulation of ion transmembrane transporter activity (qval1.61E-2)', 'GO:0019722:calcium-mediated signaling (qval1.68E-2)', 'GO:0051899:membrane depolarization (qval2.11E-2)', 'GO:1904018:positive regulation of vasculature development (qval2.12E-2)', 'GO:0050789:regulation of biological process (qval2.12E-2)', 'GO:1902083:negative regulation of peptidyl-cysteine S-nitrosylation (qval2.1E-2)', 'GO:0071840:cellular component organization or biogenesis (qval2.2E-2)', 'GO:0055119:relaxation of cardiac muscle (qval2.21E-2)', 'GO:2001259:positive regulation of cation channel activity (qval2.38E-2)', 'GO:0045778:positive regulation of ossification (qval2.57E-2)', 'GO:1901381:positive regulation of potassium ion transmembrane transport (qval2.66E-2)', 'GO:2000146:negative regulation of cell motility (qval2.8E-2)', 'GO:0032411:positive regulation of transporter activity (qval2.84E-2)', 'GO:0009719:response to endogenous stimulus (qval2.94E-2)', 'GO:0033275:actin-myosin filament sliding (qval3.02E-2)', 'GO:0030049:muscle filament sliding (qval2.99E-2)', 'GO:0030834:regulation of actin filament depolymerization (qval3.14E-2)', 'GO:2000649:regulation of sodium ion transmembrane transporter activity (qval3.52E-2)', 'GO:0098910:regulation of atrial cardiac muscle cell action potential (qval3.67E-2)', 'GO:1904753:negative regulation of vascular associated smooth muscle cell migration (qval3.64E-2)', 'GO:0043266:regulation of potassium ion transport (qval3.66E-2)', 'GO:0051014:actin filament severing (qval3.79E-2)', 'GO:0086005:ventricular cardiac muscle cell action potential (qval3.76E-2)', 'GO:0019935:cyclic-nucleotide-mediated signaling (qval3.76E-2)', 'GO:0051017:actin filament bundle assembly (qval3.74E-2)', 'GO:0061572:actin filament bundle organization (qval3.71E-2)', 'GO:0050848:regulation of calcium-mediated signaling (qval3.79E-2)', 'GO:0002026:regulation of the force of heart contraction (qval3.78E-2)', 'GO:0017145:stem cell division (qval3.75E-2)', 'GO:0010033:response to organic substance (qval3.87E-2)', 'GO:0045596:negative regulation of cell differentiation (qval3.92E-2)', 'GO:0035113:embryonic appendage morphogenesis (qval4.04E-2)', 'GO:0030326:embryonic limb morphogenesis (qval4.01E-2)', 'GO:0009725:response to hormone (qval4.51E-2)', 'GO:0071310:cellular response to organic substance (qval4.62E-2)', 'GO:0034333:adherens junction assembly (qval4.61E-2)', 'GO:0006816:calcium ion transport (qval4.62E-2)', 'GO:0032989:cellular component morphogenesis (qval4.86E-2)', 'GO:1901379:regulation of potassium ion transmembrane transport (qval5.1E-2)', 'GO:0007155:cell adhesion (qval5.07E-2)', 'GO:0070527:platelet aggregation (qval5.1E-2)', 'GO:0051093:negative regulation of developmental process (qval5.1E-2)', 'GO:2000169:regulation of peptidyl-cysteine S-nitrosylation (qval5.22E-2)', 'GO:0044557:relaxation of smooth muscle (qval5.18E-2)', 'GO:0040013:negative regulation of locomotion (qval5.28E-2)', 'GO:0022610:biological adhesion (qval5.53E-2)', 'GO:0010810:regulation of cell-substrate adhesion (qval5.69E-2)', 'GO:0045766:positive regulation of angiogenesis (qval6.02E-2)', 'GO:0030048:actin filament-based movement (qval6.22E-2)', 'GO:0048468:cell development (qval6.2E-2)', 'GO:0070509:calcium ion import (qval6.18E-2)', 'GO:1903375:facioacoustic ganglion development (qval6.17E-2)', 'GO:0060595:fibroblast growth factor receptor signaling pathway involved in mammary gland specification (qval6.13E-2)', 'GO:0060667:branch elongation involved in salivary gland morphogenesis (qval6.08E-2)', 'GO:0060615:mammary gland bud formation (qval6.04E-2)', 'GO:0060915:mesenchymal cell differentiation involved in lung development (qval6.01E-2)', 'GO:0030538:embryonic genitalia morphogenesis (qval5.97E-2)', 'GO:0086029:Purkinje myocyte to ventricular cardiac muscle cell signaling (qval5.93E-2)', 'GO:0048646:anatomical structure formation involved in morphogenesis (qval6.03E-2)', 'GO:0009888:tissue development (qval6.13E-2)', 'GO:0019725:cellular homeostasis (qval6.29E-2)', 'GO:1903140:regulation of establishment of endothelial barrier (qval6.37E-2)', 'GO:1901550:regulation of endothelial cell development (qval6.33E-2)', 'GO:0030278:regulation of ossification (qval6.39E-2)', 'GO:0014706:striated muscle tissue development (qval6.66E-2)', 'GO:0051150:regulation of smooth muscle cell differentiation (qval7.03E-2)', 'GO:0098901:regulation of cardiac muscle cell action potential (qval6.98E-2)', 'GO:0035360:positive regulation of peroxisome proliferator activated receptor signaling pathway (qval6.96E-2)', 'GO:0070572:positive regulation of neuron projection regeneration (qval6.91E-2)', 'GO:1901879:regulation of protein depolymerization (qval7.03E-2)', 'GO:0007165:signal transduction (qval7.46E-2)', 'GO:0040017:positive regulation of locomotion (qval7.46E-2)', 'GO:0035637:multicellular organismal signaling (qval7.5E-2)', 'GO:2000147:positive regulation of cell motility (qval7.55E-2)', 'GO:0070887:cellular response to chemical stimulus (qval7.66E-2)', 'GO:0007616:long-term memory (qval7.74E-2)', 'GO:0060284:regulation of cell development (qval7.73E-2)', 'GO:0031399:regulation of protein modification process (qval7.81E-2)', 'GO:0036293:response to decreased oxygen levels (qval7.79E-2)', 'GO:0034330:cell junction organization (qval8.49E-2)']</t>
        </is>
      </c>
      <c r="V23" s="3">
        <f>hyperlink("https://spiral.technion.ac.il/results/MTAwMDA5OQ==/22/GOResultsFUNCTION","link")</f>
        <v/>
      </c>
      <c r="W23" t="inlineStr">
        <is>
          <t>['GO:0008092:cytoskeletal protein binding (qval2.34E-13)', 'GO:0003779:actin binding (qval2.01E-11)', 'GO:0008307:structural constituent of muscle (qval8.11E-5)', 'GO:0005516:calmodulin binding (qval6.7E-5)', 'GO:0051015:actin filament binding (qval3.86E-4)', 'GO:0044325:ion channel binding (qval1.14E-3)', 'GO:0019899:enzyme binding (qval1.65E-2)', 'GO:0005198:structural molecule activity (qval1.7E-2)', 'GO:0005515:protein binding (qval2.57E-2)', 'GO:0017166:vinculin binding (qval4.79E-2)', 'GO:0008179:adenylate cyclase binding (qval6.4E-2)', 'GO:0043167:ion binding (qval6.12E-2)', 'GO:0046872:metal ion binding (qval6.19E-2)', 'GO:0042805:actinin binding (qval6.23E-2)', 'GO:0005509:calcium ion binding (qval6.08E-2)', 'GO:0043169:cation binding (qval8.06E-2)', 'GO:0044877:protein-containing complex binding (qval7.89E-2)', 'GO:0042802:identical protein binding (qval7.53E-2)', 'GO:0051371:muscle alpha-actinin binding (qval7.21E-2)', 'GO:0051393:alpha-actinin binding (qval8.7E-2)', 'GO:0019901:protein kinase binding (qval8.76E-2)', 'GO:0019900:kinase binding (qval1.41E-1)', 'GO:0005488:binding (qval1.73E-1)']</t>
        </is>
      </c>
      <c r="X23" s="3">
        <f>hyperlink("https://spiral.technion.ac.il/results/MTAwMDA5OQ==/22/GOResultsCOMPONENT","link")</f>
        <v/>
      </c>
      <c r="Y23" t="inlineStr">
        <is>
          <t>['GO:0044449:contractile fiber part (qval7.42E-28)', 'GO:0030018:Z disc (qval1.03E-19)', 'GO:0030054:cell junction (qval3.65E-15)', 'GO:0030055:cell-substrate junction (qval3.75E-14)', 'GO:0005925:focal adhesion (qval8.5E-14)', 'GO:0005924:cell-substrate adherens junction (qval8.62E-14)', 'GO:0070161:anchoring junction (qval5.58E-13)', 'GO:0005912:adherens junction (qval6.54E-13)', 'GO:0005856:cytoskeleton (qval1.29E-12)', 'GO:0042383:sarcolemma (qval2.15E-12)', 'GO:0042641:actomyosin (qval5.05E-10)', 'GO:0032432:actin filament bundle (qval2.94E-9)', 'GO:0001725:stress fiber (qval7.99E-9)', 'GO:0097517:contractile actin filament bundle (qval7.42E-9)', 'GO:0043034:costamere (qval1.55E-8)', 'GO:0015629:actin cytoskeleton (qval2.71E-6)', 'GO:0030315:T-tubule (qval4.67E-6)', 'GO:0005886:plasma membrane (qval4.78E-6)', 'GO:0044291:cell-cell contact zone (qval1.71E-5)', 'GO:0120025:plasma membrane bounded cell projection (qval2.34E-5)', 'GO:0016529:sarcoplasmic reticulum (qval3.86E-5)', 'GO:0045202:synapse (qval7.45E-5)', 'GO:0044430:cytoskeletal part (qval8.91E-5)', 'GO:0042995:cell projection (qval1.01E-4)', 'GO:0044444:cytoplasmic part (qval2.09E-4)', 'GO:0005911:cell-cell junction (qval5.26E-4)', 'GO:0016020:membrane (qval5.7E-4)', 'GO:0031941:filamentous actin (qval5.63E-4)', 'GO:0043292:contractile fiber (qval1.28E-3)', 'GO:0033017:sarcoplasmic reticulum membrane (qval1.81E-3)', 'GO:0097458:neuron part (qval1.85E-3)', 'GO:0044424:intracellular part (qval1.87E-3)', 'GO:0005737:cytoplasm (qval2.2E-3)', 'GO:0014701:junctional sarcoplasmic reticulum membrane (qval2.35E-3)', 'GO:0005913:cell-cell adherens junction (qval3.19E-3)', 'GO:0014704:intercalated disc (qval3.56E-3)', 'GO:0030017:sarcomere (qval3.46E-3)', 'GO:0005829:cytosol (qval4.44E-3)', 'GO:0043228:non-membrane-bounded organelle (qval6.34E-3)', 'GO:0031672:A band (qval7.38E-3)', 'GO:0062023:collagen-containing extracellular matrix (qval7.45E-3)', 'GO:0044459:plasma membrane part (qval7.53E-3)', 'GO:0043232:intracellular non-membrane-bounded organelle (qval8.32E-3)', 'GO:0043005:neuron projection (qval9.39E-3)', 'GO:0048471:perinuclear region of cytoplasm (qval9.21E-3)', 'GO:0005901:caveola (qval1.31E-2)', 'GO:0030027:lamellipodium (qval1.55E-2)', 'GO:0044456:synapse part (qval1.65E-2)', 'GO:0043226:organelle (qval1.83E-2)', 'GO:0016010:dystrophin-associated glycoprotein complex (qval2.01E-2)', 'GO:0090665:glycoprotein complex (qval1.97E-2)', 'GO:0043229:intracellular organelle (qval1.96E-2)', 'GO:0034704:calcium channel complex (qval2.62E-2)', 'GO:0030016:myofibril (qval2.7E-2)', 'GO:0031256:leading edge membrane (qval2.8E-2)', 'GO:1990752:microtubule end (qval3.04E-2)', 'GO:0098590:plasma membrane region (qval3.11E-2)']</t>
        </is>
      </c>
    </row>
    <row r="24">
      <c r="A24" s="1" t="n">
        <v>23</v>
      </c>
      <c r="B24" t="n">
        <v>18038</v>
      </c>
      <c r="C24" t="n">
        <v>4143</v>
      </c>
      <c r="D24" t="n">
        <v>83</v>
      </c>
      <c r="E24" t="n">
        <v>6806</v>
      </c>
      <c r="F24" t="n">
        <v>535</v>
      </c>
      <c r="G24" t="n">
        <v>1523</v>
      </c>
      <c r="H24" t="n">
        <v>29</v>
      </c>
      <c r="I24" t="n">
        <v>134</v>
      </c>
      <c r="J24" s="2" t="n">
        <v>-2161</v>
      </c>
      <c r="K24" t="n">
        <v>0.435</v>
      </c>
      <c r="L24" t="inlineStr">
        <is>
          <t>A2M,ABCC9,ACKR3,ACTN1,ADAM15,ADAM33,ADAMTS1,ADAMTS10,ADAMTS4,ADAMTS9,ADAMTSL1,ADAMTSL4,ADCY3,ADCY4,ADD1,ADGRA2,ADGRF5,ADGRL2,ADGRL4,AHNAK,AIF1,AIF1L,AKAP12,AKAP13,AKR1B1,AKT3,ALKBH5,AMOTL1,ANGPTL1,ANKDD1A,ANKFY1,ANXA1,ANXA6,APLNR,APOL1,APOL3,AQP1,ARHGAP23,ARHGAP29,ARHGEF10,ARHGEF15,ARHGEF17,ARHGEF25,ARHGEF6,ARID5B,ARMCX1,ATG4C,ATP2B4,ATP8B2,AXL,BCAM,BCAR1,BCL2,BEX4,BLVRA,BMPR2,BOC,BST2,C11orf96,C12orf57,C1QA,C1R,C1S,C1orf21,C2orf74,CALCRL,CALHM2,CAV1,CAVIN1,CAVIN3,CBX6,CCDC80,CCDC88A,CCL2,CCL21,CD109,CD200,CD34,CD37,CD4,CD74,CD93,CD99,CDH5,CDK9,CDS2,CEBPD,CELF2,CFI,CHD3,CHFR,CHST1,CHSY1,CIC,CILP,CLDN5,CLEC14A,CLEC2B,CNN3,CNRIP1,COL14A1,COL18A1,COL4A1,COL4A2,COX7A1,CPA3,CPQ,CPXM2,CREM,CRIP1,CRIP2,CRISPLD2,CSF1,CST3,CXCL12,CYB5R3,CYYR1,DAAM2,DAPK1,DCTN1,DDR2,DEPP1,DIPK1B,DIXDC1,DLC1,DLG4,DOCK10,DOCK11,DPYD,DPYSL2,DPYSL3,DYSF,EBF1,ECE1,ECSCR,EFNA5,EGFL7,EHD2,EID1,ELK3,ELN,ENG,ENTPD1,EOGT,EPAS1,EPHX1,ERG,ETS1,EVA1B,FAM102B,FAM107A,FAM126A,FAM20C,FAM219A,FAM229B,FAM50B,FBLN5,FERMT2,FGD2,FGF2,FGFR1,FHL3,FKBP5,FLCN,FLI1,FLII,FLT4,FMNL1,FMNL3,FNBP1,FOSL2,FOXN3,FREM1,FRMD4A,FRY,FSTL3,FXYD1,FYB1,FZD4,GAB2,GABARAP,GABARAPL2,GAMT,GAS7,GATA2,GDI1,GIMAP4,GIMAP6,GINM1,GJA1,GJA4,GJC1,GLIPR1,GLIPR2,GNAO1,GNAQ,GNB1,GNB4,GNG11,GNPTG,GPR162,GPR4,GPX3,GRB10,GRIK5,GRK5,GSN,GUCY1A1,GYPC,HACD4,HAS1,HCLS1,HDAC7,HDGFL3,HES4,HHEX,HIC1,HIP1,HIPK2,HIPK3,HIVEP2,HSPA12B,HSPG2,IDS,IFI6,IGFBP4,IGFBP6,IGFBP7,IL18BP,IL1R1,INAFM1,INKA2,IRF2BPL,ITGA4,ITGA7,ITGB3,ITPR1,ITPRIP,JAG1,JAK1,JAM2,KALRN,KANK3,KAT2B,KCTD12,KIAA0355,KIAA1755,KLC1,KLF2,KLF4,KLF6,KLF9,LAMA4,LAMB2,LAMC1,LDOC1,LIMA1,LIMCH1,LIX1L,LMNA,LMO2,LMO4,LPAR1,LRRC8C,LTBP3,LY96,LYST,MACF1,MAF,MAN1A1,MAP1B,MAP3K12,MAP3K3,MAP3K8,MAP7D1,MAPK11,MAPRE2,MCAM,MEF2A,MEF2C,MEF2D,MFSD1,MGAT1,MGP,MMRN2,MOB3A,MPDZ,MRAS,MRC1,MS4A6A,MS4A7,MSN,MTUS1,MXRA7,MXRA8,MYO5A,NAV1,NDST1,NFATC1,NFATC4,NFIA,NFIC,NIBAN1,NID1,NISCH,NLGN2,NNMT,NPR1,NR3C1,NRGN,NRN1,OAZ2,ODF3B,OGN,OLFM1,OSMR,PACS1,PALM2-AKAP2,PALMD,PBX3,PBXIP1,PDE1A,PDE4D,PDE5A,PDLIM4,PDLIM7,PEA15,PEAK1,PEAR1,PECAM1,PER1,PER3,PGF,PHF2,PHLDB1,PHLDB2,PIK3R3,PIP4K2A,PITPNC1,PKD2,PLAAT4,PLEKHA4,PLEKHM2,PLEKHO1,PLK2,PLPP1,PLPP3,PLPPR2,PLSCR4,PLVAP,PLXND1,PMP22,PNMA1,PODXL,POU6F1,PPFIBP1,PPM1M,PPP1R18,PPP3CA,PPP4R1,PRCP,PRDM2,PREX2,PRICKLE2,PRKACA,PRNP,PSAP,PTGER3,PTP4A3,PTPA,PTPN5,PTPRM,PTPRS,QKI,RAB34,RAMP2,RAPGEF1,RASGRP2,RASIP1,RASSF2,RASSF4,RBFOX2,RBMS3,RCAN1,RCSD1,REEP5,RELL1,RGL1,RGL2,RGMA,RGS5,RHOC,RHOJ,RHOQ,RIN3,RIPOR1,RNASE1,RNF19A,ROBO4,ROCK1,RSPO3,S100A13,S1PR1,S1PR3,SAMHD1,SASH1,SAV1,SBNO2,SDC2,SDR39U1,SEC14L1,SELE,SELENON,SEMA6B,SEPTIN6,SERINC1,SERPINA3,SERPING1,SFMBT2,SGK1,SH2D3C,SH3BGRL,SH3BP5,SH3RF3,SHANK3,SIPA1,SIRPA,SKI,SLC35G2,SLC38A2,SLC8A1,SLC9A3R2,SLCO2B1,SLFN11,SLIT3,SMARCD3,SMG6,SNAP25,SNN,SORBS3,SORCS2,SOX18,SOX5,SPARCL1,SPART,SPRY1,SPSB1,SSH1,ST3GAL3,ST6GALNAC6,STAB1,STAT2,STC1,STIM1,STOM,STXBP1,SUSD6,SWAP70,SYNE3,SYNPO,SYT11,SZRD1,TACC1,TAX1BP3,TBC1D1,TBXA2R,TFPI,TGFB3,TGFBR2,TGM2,THBD,THBS3,THBS4,THEMIS2,TIE1,TINF2,TLE4,TLN1,TMEM109,TMEM140,TMEM263,TMEM273,TMEM43,TMTC1,TMX4,TNFRSF1A,TNXB,TP53,TRAPPC3,TRIB2,TRIM22,TRPS1,TRPV2,TSC22D3,TSHZ2,TSPAN18,TSPAN2,TSPAN4,TTYH2,TUBB6,TUBG2,TYROBP,UGCG,UGDH,USP48,VAMP2,VAMP5,VASH1,VAT1,VCAM1,VIM,VIPR2,VPS13D,VWF,WASF2,WDR81,WIPF1,WNK1,WSB1,WWTR1,ZBTB16,ZBTB17,ZEB1,ZEB2,ZFP28,ZNF264,ZNF362,ZNF385A,ZNF385D,ZNF428,ZNF460,ZSCAN18,ZSWIM8,ZYG11B,ZYX</t>
        </is>
      </c>
      <c r="M24" t="inlineStr">
        <is>
          <t>[(1, 0), (1, 5), (1, 11), (1, 15), (1, 31), (1, 37), (1, 57), (1, 69), (3, 0), (3, 5), (3, 11), (3, 15), (3, 31), (3, 37), (3, 57), (3, 69), (4, 0), (4, 5), (4, 15), (4, 31), (4, 37), (4, 57), (4, 69), (7, 0), (7, 5), (7, 15), (7, 31), (7, 37), (7, 57), (7, 69), (8, 0), (8, 5), (8, 15), (8, 31), (8, 37), (8, 57), (8, 69), (9, 0), (9, 5), (9, 15), (9, 31), (9, 37), (9, 69), (13, 0), (13, 5), (13, 11), (13, 15), (13, 31), (13, 37), (13, 57), (13, 69), (16, 0), (16, 5), (16, 15), (16, 31), (16, 37), (16, 57), (16, 69), (29, 0), (29, 5), (29, 15), (29, 31), (29, 37), (29, 57), (29, 69), (35, 0), (35, 5), (35, 15), (35, 31), (35, 37), (35, 69), (40, 0), (40, 5), (40, 15), (40, 31), (40, 37), (40, 57), (40, 69), (41, 0), (41, 15), (41, 31), (41, 69), (45, 0), (45, 5), (45, 15), (45, 31), (45, 37), (45, 57), (45, 69), (48, 0), (48, 5), (48, 15), (48, 31), (48, 37), (48, 57), (48, 69), (49, 0), (49, 5), (49, 15), (49, 31), (49, 37), (49, 57), (49, 69), (51, 15), (51, 31), (51, 69), (55, 0), (55, 5), (55, 15), (55, 31), (55, 37), (55, 69), (71, 15), (71, 69), (78, 0), (78, 5), (78, 15), (78, 31), (78, 37), (78, 57), (78, 69), (79, 0), (79, 5), (79, 15), (79, 31), (79, 37), (79, 69), (80, 0), (80, 5), (80, 15), (80, 31), (80, 37), (80, 57), (80, 69)]</t>
        </is>
      </c>
      <c r="N24" t="n">
        <v>3480</v>
      </c>
      <c r="O24" t="n">
        <v>0.75</v>
      </c>
      <c r="P24" t="n">
        <v>0.95</v>
      </c>
      <c r="Q24" t="n">
        <v>3</v>
      </c>
      <c r="R24" t="n">
        <v>10000</v>
      </c>
      <c r="S24" t="inlineStr">
        <is>
          <t>15/03/2024, 21:26:19</t>
        </is>
      </c>
      <c r="T24" s="3">
        <f>hyperlink("https://spiral.technion.ac.il/results/MTAwMDA5OQ==/23/GOResultsPROCESS","link")</f>
        <v/>
      </c>
      <c r="U24" t="inlineStr">
        <is>
          <t>['GO:0030334:regulation of cell migration (qval5.5E-25)', 'GO:2000145:regulation of cell motility (qval8.65E-24)', 'GO:0051270:regulation of cellular component movement (qval2.97E-23)', 'GO:0040012:regulation of locomotion (qval2.91E-22)', 'GO:0022603:regulation of anatomical structure morphogenesis (qval2.46E-21)', 'GO:0050793:regulation of developmental process (qval8.98E-19)', 'GO:0032879:regulation of localization (qval6.61E-17)', 'GO:0045765:regulation of angiogenesis (qval1.18E-14)', 'GO:0051239:regulation of multicellular organismal process (qval2.38E-14)', 'GO:0032502:developmental process (qval2.74E-14)', 'GO:0048646:anatomical structure formation involved in morphogenesis (qval4.49E-14)', 'GO:1901342:regulation of vasculature development (qval1.01E-13)', 'GO:0007165:signal transduction (qval1.28E-13)', 'GO:2000026:regulation of multicellular organismal development (qval1.68E-13)', 'GO:0001525:angiogenesis (qval3.1E-13)', 'GO:0030335:positive regulation of cell migration (qval6.9E-13)', 'GO:0048583:regulation of response to stimulus (qval6.59E-13)', 'GO:2000147:positive regulation of cell motility (qval6.75E-13)', 'GO:0050789:regulation of biological process (qval9.76E-13)', 'GO:0009653:anatomical structure morphogenesis (qval1.58E-12)', 'GO:0051272:positive regulation of cellular component movement (qval2E-12)', 'GO:0048518:positive regulation of biological process (qval3.26E-12)', 'GO:0050794:regulation of cellular process (qval3.17E-12)', 'GO:0048856:anatomical structure development (qval3.82E-12)', 'GO:0040017:positive regulation of locomotion (qval4.73E-12)', 'GO:0007155:cell adhesion (qval1.17E-11)', 'GO:0048522:positive regulation of cellular process (qval1.31E-11)', 'GO:0022610:biological adhesion (qval1.53E-11)', 'GO:0065007:biological regulation (qval1.88E-11)', 'GO:0023051:regulation of signaling (qval3.62E-11)', 'GO:0048523:negative regulation of cellular process (qval5.47E-11)', 'GO:0048519:negative regulation of biological process (qval5.7E-11)', 'GO:0035556:intracellular signal transduction (qval1.77E-10)', 'GO:0010646:regulation of cell communication (qval2.17E-10)', 'GO:0051241:negative regulation of multicellular organismal process (qval2.63E-10)', 'GO:0048869:cellular developmental process (qval2.83E-10)', 'GO:0051128:regulation of cellular component organization (qval3.79E-10)', 'GO:0042127:regulation of cell proliferation (qval6.06E-10)', 'GO:0030336:negative regulation of cell migration (qval7.13E-10)', 'GO:0051093:negative regulation of developmental process (qval7.08E-10)', 'GO:0016525:negative regulation of angiogenesis (qval1.3E-9)', 'GO:0007166:cell surface receptor signaling pathway (qval1.78E-9)', 'GO:2000181:negative regulation of blood vessel morphogenesis (qval1.83E-9)', 'GO:1901343:negative regulation of vasculature development (qval2.05E-9)', 'GO:0070887:cellular response to chemical stimulus (qval2.76E-9)', 'GO:2000146:negative regulation of cell motility (qval3.15E-9)', 'GO:0051271:negative regulation of cellular component movement (qval3.48E-9)', 'GO:0009966:regulation of signal transduction (qval3.54E-9)', 'GO:0010594:regulation of endothelial cell migration (qval3.6E-9)', 'GO:0010632:regulation of epithelial cell migration (qval7.39E-9)', 'GO:0016477:cell migration (qval7.67E-9)', 'GO:0071310:cellular response to organic substance (qval1.1E-8)', 'GO:0048870:cell motility (qval1.35E-8)', 'GO:0040011:locomotion (qval1.4E-8)', 'GO:0048584:positive regulation of response to stimulus (qval1.62E-8)', 'GO:0006928:movement of cell or subcellular component (qval1.82E-8)', 'GO:0016043:cellular component organization (qval2.07E-8)', 'GO:0045766:positive regulation of angiogenesis (qval2.19E-8)', 'GO:0071840:cellular component organization or biogenesis (qval2.23E-8)', 'GO:0045595:regulation of cell differentiation (qval3.85E-8)', 'GO:0040013:negative regulation of locomotion (qval4.35E-8)', 'GO:0030198:extracellular matrix organization (qval6.22E-8)', 'GO:0032501:multicellular organismal process (qval1.08E-7)', 'GO:0042221:response to chemical (qval1.08E-7)', 'GO:0032970:regulation of actin filament-based process (qval1.08E-7)', 'GO:0030029:actin filament-based process (qval1.09E-7)', 'GO:0043535:regulation of blood vessel endothelial cell migration (qval1.27E-7)', 'GO:1901700:response to oxygen-containing compound (qval1.53E-7)', 'GO:0001936:regulation of endothelial cell proliferation (qval1.57E-7)', 'GO:0043062:extracellular structure organization (qval1.59E-7)', 'GO:0065009:regulation of molecular function (qval1.65E-7)', 'GO:1904018:positive regulation of vasculature development (qval2.13E-7)', 'GO:0051094:positive regulation of developmental process (qval3.05E-7)', 'GO:0010033:response to organic substance (qval3.26E-7)', 'GO:0032101:regulation of response to external stimulus (qval3.82E-7)', 'GO:0032956:regulation of actin cytoskeleton organization (qval3.79E-7)', 'GO:0031589:cell-substrate adhesion (qval4.31E-7)', 'GO:0030036:actin cytoskeleton organization (qval4.43E-7)', 'GO:1903670:regulation of sprouting angiogenesis (qval5.04E-7)', 'GO:0032231:regulation of actin filament bundle assembly (qval7.65E-7)', 'GO:0007010:cytoskeleton organization (qval8.3E-7)', 'GO:0009967:positive regulation of signal transduction (qval8.72E-7)', 'GO:0001932:regulation of protein phosphorylation (qval1E-6)', 'GO:0001934:positive regulation of protein phosphorylation (qval1.17E-6)', 'GO:0045937:positive regulation of phosphate metabolic process (qval1.25E-6)', 'GO:0010562:positive regulation of phosphorus metabolic process (qval1.23E-6)', 'GO:0090049:regulation of cell migration involved in sprouting angiogenesis (qval1.31E-6)', 'GO:0042327:positive regulation of phosphorylation (qval1.3E-6)', 'GO:0042325:regulation of phosphorylation (qval1.39E-6)', 'GO:1901701:cellular response to oxygen-containing compound (qval1.53E-6)', 'GO:0023056:positive regulation of signaling (qval1.7E-6)', 'GO:0030155:regulation of cell adhesion (qval1.89E-6)', 'GO:0051129:negative regulation of cellular component organization (qval2.35E-6)', 'GO:0050790:regulation of catalytic activity (qval2.62E-6)', 'GO:0010647:positive regulation of cell communication (qval2.68E-6)', 'GO:0110053:regulation of actin filament organization (qval2.74E-6)', 'GO:1903672:positive regulation of sprouting angiogenesis (qval2.92E-6)', 'GO:0048771:tissue remodeling (qval2.92E-6)', 'GO:0044093:positive regulation of molecular function (qval3.09E-6)', 'GO:0031399:regulation of protein modification process (qval3.41E-6)', 'GO:0051174:regulation of phosphorus metabolic process (qval3.61E-6)', 'GO:0019220:regulation of phosphate metabolic process (qval3.58E-6)', 'GO:0048468:cell development (qval3.79E-6)', 'GO:0001570:vasculogenesis (qval3.98E-6)', 'GO:0022604:regulation of cell morphogenesis (qval4.41E-6)', 'GO:0051493:regulation of cytoskeleton organization (qval4.43E-6)', 'GO:0051240:positive regulation of multicellular organismal process (qval4.56E-6)', 'GO:1902903:regulation of supramolecular fiber organization (qval5.9E-6)', 'GO:0007167:enzyme linked receptor protein signaling pathway (qval6.37E-6)', 'GO:0003013:circulatory system process (qval6.47E-6)', 'GO:0044087:regulation of cellular component biogenesis (qval7.87E-6)', 'GO:0090050:positive regulation of cell migration involved in sprouting angiogenesis (qval8.38E-6)', 'GO:0008360:regulation of cell shape (qval9.88E-6)', 'GO:1902531:regulation of intracellular signal transduction (qval9.91E-6)', 'GO:0110020:regulation of actomyosin structure organization (qval1.02E-5)', 'GO:0009719:response to endogenous stimulus (qval1.02E-5)', 'GO:0030154:cell differentiation (qval1.02E-5)', 'GO:0034097:response to cytokine (qval1.05E-5)', 'GO:0043085:positive regulation of catalytic activity (qval1.13E-5)', 'GO:0065008:regulation of biological quality (qval1.18E-5)', 'GO:0048585:negative regulation of response to stimulus (qval1.26E-5)', 'GO:0060055:angiogenesis involved in wound healing (qval1.47E-5)', 'GO:0071495:cellular response to endogenous stimulus (qval1.63E-5)', 'GO:0007264:small GTPase mediated signal transduction (qval1.74E-5)', 'GO:0019932:second-messenger-mediated signaling (qval1.84E-5)', 'GO:0051492:regulation of stress fiber assembly (qval2.17E-5)', 'GO:0048660:regulation of smooth muscle cell proliferation (qval2.17E-5)', 'GO:1901888:regulation of cell junction assembly (qval2.22E-5)', 'GO:0051338:regulation of transferase activity (qval2.37E-5)', 'GO:0043549:regulation of kinase activity (qval2.38E-5)', 'GO:0003008:system process (qval2.43E-5)', 'GO:0007160:cell-matrix adhesion (qval2.47E-5)', 'GO:1902533:positive regulation of intracellular signal transduction (qval2.6E-5)', 'GO:0032989:cellular component morphogenesis (qval2.74E-5)', 'GO:0010634:positive regulation of epithelial cell migration (qval3.03E-5)', 'GO:0010595:positive regulation of endothelial cell migration (qval3.16E-5)', 'GO:0008285:negative regulation of cell proliferation (qval3.88E-5)', 'GO:0051246:regulation of protein metabolic process (qval3.96E-5)', 'GO:0031401:positive regulation of protein modification process (qval3.94E-5)', 'GO:0033993:response to lipid (qval3.96E-5)', 'GO:0002685:regulation of leukocyte migration (qval6E-5)', 'GO:0009987:cellular process (qval7.46E-5)', 'GO:0003179:heart valve morphogenesis (qval7.84E-5)', 'GO:0032268:regulation of cellular protein metabolic process (qval7.87E-5)', 'GO:0006897:endocytosis (qval8.29E-5)', 'GO:0030278:regulation of ossification (qval9.34E-5)', 'GO:0007187:G protein-coupled receptor signaling pathway, coupled to cyclic nucleotide second messenger (qval1.01E-4)', 'GO:0010035:response to inorganic substance (qval1.12E-4)', 'GO:0045597:positive regulation of cell differentiation (qval1.21E-4)', 'GO:1903391:regulation of adherens junction organization (qval1.35E-4)', 'GO:0048513:animal organ development (qval1.44E-4)', 'GO:0007188:adenylate cyclase-modulating G protein-coupled receptor signaling pathway (qval1.49E-4)', 'GO:0001938:positive regulation of endothelial cell proliferation (qval1.57E-4)', 'GO:0043536:positive regulation of blood vessel endothelial cell migration (qval1.68E-4)', 'GO:0010596:negative regulation of endothelial cell migration (qval1.67E-4)', 'GO:0051247:positive regulation of protein metabolic process (qval1.71E-4)', 'GO:0032233:positive regulation of actin filament bundle assembly (qval1.83E-4)', 'GO:0032270:positive regulation of cellular protein metabolic process (qval1.85E-4)', 'GO:0097435:supramolecular fiber organization (qval1.89E-4)', 'GO:0051716:cellular response to stimulus (qval2.05E-4)', 'GO:0007265:Ras protein signal transduction (qval2.19E-4)', 'GO:0071345:cellular response to cytokine stimulus (qval2.36E-4)', 'GO:0001952:regulation of cell-matrix adhesion (qval2.61E-4)', 'GO:0044057:regulation of system process (qval2.71E-4)', 'GO:0009725:response to hormone (qval2.79E-4)', 'GO:0008284:positive regulation of cell proliferation (qval3.1E-4)', 'GO:0032870:cellular response to hormone stimulus (qval3.24E-4)', 'GO:0006874:cellular calcium ion homeostasis (qval3.27E-4)', 'GO:0051017:actin filament bundle assembly (qval3.26E-4)', 'GO:0061572:actin filament bundle organization (qval3.24E-4)', 'GO:0045859:regulation of protein kinase activity (qval3.52E-4)', 'GO:0010604:positive regulation of macromolecule metabolic process (qval3.89E-4)', 'GO:0033674:positive regulation of kinase activity (qval3.93E-4)', 'GO:0007189:adenylate cyclase-activating G protein-coupled receptor signaling pathway (qval4.15E-4)', 'GO:0043087:regulation of GTPase activity (qval4.13E-4)', 'GO:0045601:regulation of endothelial cell differentiation (qval4.15E-4)', 'GO:0051347:positive regulation of transferase activity (qval4.32E-4)', 'GO:0010648:negative regulation of cell communication (qval4.35E-4)', 'GO:0002064:epithelial cell development (qval4.5E-4)', 'GO:0023057:negative regulation of signaling (qval4.66E-4)', 'GO:0007204:positive regulation of cytosolic calcium ion concentration (qval4.98E-4)', 'GO:0055074:calcium ion homeostasis (qval5.5E-4)', 'GO:1903140:regulation of establishment of endothelial barrier (qval5.83E-4)', 'GO:1901550:regulation of endothelial cell development (qval5.8E-4)', 'GO:0051056:regulation of small GTPase mediated signal transduction (qval6.75E-4)', 'GO:0050678:regulation of epithelial cell proliferation (qval7.1E-4)', 'GO:0061028:establishment of endothelial barrier (qval7.32E-4)', 'GO:0098657:import into cell (qval7.41E-4)', 'GO:0045860:positive regulation of protein kinase activity (qval7.54E-4)', 'GO:1905562:regulation of vascular endothelial cell proliferation (qval8.21E-4)', 'GO:0019935:cyclic-nucleotide-mediated signaling (qval8.77E-4)', 'GO:0060284:regulation of cell development (qval8.82E-4)', 'GO:0071417:cellular response to organonitrogen compound (qval9.18E-4)', 'GO:0002687:positive regulation of leukocyte migration (qval1.06E-3)', 'GO:1901654:response to ketone (qval1.07E-3)', 'GO:0051480:regulation of cytosolic calcium ion concentration (qval1.16E-3)', 'GO:0010941:regulation of cell death (qval1.16E-3)', 'GO:0072503:cellular divalent inorganic cation homeostasis (qval1.18E-3)', 'GO:0009893:positive regulation of metabolic process (qval1.19E-3)', 'GO:0014070:response to organic cyclic compound (qval1.22E-3)', 'GO:0051336:regulation of hydrolase activity (qval1.31E-3)', 'GO:0080134:regulation of response to stress (qval1.34E-3)', 'GO:0090109:regulation of cell-substrate junction assembly (qval1.36E-3)', 'GO:0051893:regulation of focal adhesion assembly (qval1.35E-3)', 'GO:0007015:actin filament organization (qval1.42E-3)', 'GO:0051496:positive regulation of stress fiber assembly (qval1.46E-3)', 'GO:0034405:response to fluid shear stress (qval1.45E-3)', 'GO:0050896:response to stimulus (qval1.45E-3)', 'GO:0031325:positive regulation of cellular metabolic process (qval1.46E-3)', 'GO:0050920:regulation of chemotaxis (qval1.74E-3)', 'GO:0002682:regulation of immune system process (qval1.73E-3)', 'GO:0033043:regulation of organelle organization (qval1.77E-3)', 'GO:0051494:negative regulation of cytoskeleton organization (qval1.79E-3)', 'GO:0001885:endothelial cell development (qval1.78E-3)', 'GO:0051130:positive regulation of cellular component organization (qval1.77E-3)', 'GO:0098609:cell-cell adhesion (qval1.78E-3)', 'GO:0048589:developmental growth (qval1.78E-3)', 'GO:0003158:endothelium development (qval1.9E-3)', 'GO:0010633:negative regulation of epithelial cell migration (qval1.91E-3)', 'GO:0003018:vascular process in circulatory system (qval2.04E-3)', 'GO:0010243:response to organonitrogen compound (qval2.17E-3)', 'GO:0051173:positive regulation of nitrogen compound metabolic process (qval2.19E-3)', 'GO:1901653:cellular response to peptide (qval2.27E-3)', 'GO:0040007:growth (qval2.28E-3)', 'GO:0007169:transmembrane receptor protein tyrosine kinase signaling pathway (qval2.27E-3)', 'GO:0071396:cellular response to lipid (qval2.42E-3)', 'GO:0072507:divalent inorganic cation homeostasis (qval2.45E-3)', 'GO:0009888:tissue development (qval2.56E-3)', 'GO:0002691:regulation of cellular extravasation (qval2.61E-3)', 'GO:0009415:response to water (qval2.65E-3)', 'GO:0019933:cAMP-mediated signaling (qval2.66E-3)', 'GO:1903779:regulation of cardiac conduction (qval2.69E-3)', 'GO:0043408:regulation of MAPK cascade (qval3.05E-3)', 'GO:0043537:negative regulation of blood vessel endothelial cell migration (qval3.16E-3)', 'GO:0001974:blood vessel remodeling (qval3.15E-3)', 'GO:0001568:blood vessel development (qval3.18E-3)', 'GO:0003014:renal system process (qval3.16E-3)', 'GO:0051051:negative regulation of transport (qval3.16E-3)', 'GO:0000902:cell morphogenesis (qval3.15E-3)', 'GO:1901655:cellular response to ketone (qval3.18E-3)', 'GO:0010810:regulation of cell-substrate adhesion (qval3.23E-3)', 'GO:0090287:regulation of cellular response to growth factor stimulus (qval3.25E-3)', 'GO:0010942:positive regulation of cell death (qval3.47E-3)', 'GO:0009968:negative regulation of signal transduction (qval3.58E-3)', 'GO:0006950:response to stress (qval3.59E-3)', 'GO:0090257:regulation of muscle system process (qval3.59E-3)', 'GO:0032103:positive regulation of response to external stimulus (qval3.66E-3)', 'GO:0007507:heart development (qval3.71E-3)', 'GO:1901699:cellular response to nitrogen compound (qval3.82E-3)', 'GO:2000401:regulation of lymphocyte migration (qval4E-3)', 'GO:0034341:response to interferon-gamma (qval4E-3)', 'GO:0043410:positive regulation of MAPK cascade (qval4.08E-3)', 'GO:0010717:regulation of epithelial to mesenchymal transition (qval4.17E-3)', 'GO:0050921:positive regulation of chemotaxis (qval4.33E-3)', 'GO:0043114:regulation of vascular permeability (qval4.33E-3)', 'GO:1901652:response to peptide (qval4.33E-3)', 'GO:0010718:positive regulation of epithelial to mesenchymal transition (qval4.44E-3)', 'GO:0034103:regulation of tissue remodeling (qval4.46E-3)', 'GO:1903034:regulation of response to wounding (qval4.45E-3)', 'GO:0034329:cell junction assembly (qval4.43E-3)', 'GO:0045785:positive regulation of cell adhesion (qval4.45E-3)', 'GO:0043547:positive regulation of GTPase activity (qval4.55E-3)', 'GO:0090066:regulation of anatomical structure size (qval4.54E-3)', 'GO:0019222:regulation of metabolic process (qval4.99E-3)', 'GO:0043065:positive regulation of apoptotic process (qval5.15E-3)', 'GO:1902904:negative regulation of supramolecular fiber organization (qval5.23E-3)', 'GO:1902905:positive regulation of supramolecular fiber organization (qval5.3E-3)', 'GO:0001666:response to hypoxia (qval5.33E-3)', 'GO:0051495:positive regulation of cytoskeleton organization (qval5.39E-3)', 'GO:0045664:regulation of neuron differentiation (qval5.5E-3)', 'GO:0120035:regulation of plasma membrane bounded cell projection organization (qval5.72E-3)', 'GO:0032409:regulation of transporter activity (qval5.85E-3)', 'GO:0042493:response to drug (qval5.9E-3)', 'GO:0043068:positive regulation of programmed cell death (qval6.09E-3)', 'GO:0034330:cell junction organization (qval6.28E-3)', 'GO:0060255:regulation of macromolecule metabolic process (qval6.81E-3)', 'GO:1904994:regulation of leukocyte adhesion to vascular endothelial cell (qval7.12E-3)', 'GO:0031344:regulation of cell projection organization (qval7.2E-3)', 'GO:0048661:positive regulation of smooth muscle cell proliferation (qval7.22E-3)', 'GO:0010631:epithelial cell migration (qval8E-3)', 'GO:0000904:cell morphogenesis involved in differentiation (qval8.08E-3)', 'GO:0003151:outflow tract morphogenesis (qval8.07E-3)', 'GO:0009187:cyclic nucleotide metabolic process (qval8.04E-3)', 'GO:0022898:regulation of transmembrane transporter activity (qval8.18E-3)', 'GO:0051049:regulation of transport (qval8.28E-3)', 'GO:0019221:cytokine-mediated signaling pathway (qval8.42E-3)', 'GO:0048010:vascular endothelial growth factor receptor signaling pathway (qval8.5E-3)', 'GO:0043534:blood vessel endothelial cell migration (qval8.5E-3)', 'GO:0061138:morphogenesis of a branching epithelium (qval8.51E-3)', 'GO:0002688:regulation of leukocyte chemotaxis (qval8.52E-3)', 'GO:0071346:cellular response to interferon-gamma (qval8.55E-3)', 'GO:0042981:regulation of apoptotic process (qval8.78E-3)', 'GO:0007179:transforming growth factor beta receptor signaling pathway (qval8.76E-3)', 'GO:0051960:regulation of nervous system development (qval8.8E-3)', 'GO:0036293:response to decreased oxygen levels (qval9.07E-3)', 'GO:0045778:positive regulation of ossification (qval9.32E-3)', 'GO:1901698:response to nitrogen compound (qval9.7E-3)', 'GO:0120039:plasma membrane bounded cell projection morphogenesis (qval1.01E-2)', 'GO:0035633:maintenance of permeability of blood-brain barrier (qval1.01E-2)', 'GO:0006875:cellular metal ion homeostasis (qval1.04E-2)', 'GO:0045123:cellular extravasation (qval1.04E-2)', 'GO:0021700:developmental maturation (qval1.07E-2)', 'GO:0032102:negative regulation of response to external stimulus (qval1.08E-2)', 'GO:0070482:response to oxygen levels (qval1.08E-2)', 'GO:0050767:regulation of neurogenesis (qval1.1E-2)', 'GO:0010975:regulation of neuron projection development (qval1.1E-2)', 'GO:0033173:calcineurin-NFAT signaling cascade (qval1.15E-2)', 'GO:0061299:retina vasculature morphogenesis in camera-type eye (qval1.15E-2)', 'GO:0034446:substrate adhesion-dependent cell spreading (qval1.16E-2)', 'GO:0043067:regulation of programmed cell death (qval1.17E-2)', 'GO:0003180:aortic valve morphogenesis (qval1.18E-2)', 'GO:1903035:negative regulation of response to wounding (qval1.19E-2)', 'GO:0002576:platelet degranulation (qval1.19E-2)', 'GO:0048872:homeostasis of number of cells (qval1.19E-2)', 'GO:0048858:cell projection morphogenesis (qval1.19E-2)', 'GO:0050900:leukocyte migration (qval1.2E-2)', 'GO:0051050:positive regulation of transport (qval1.21E-2)', 'GO:0001763:morphogenesis of a branching structure (qval1.21E-2)', 'GO:0051414:response to cortisol (qval1.26E-2)', 'GO:1904995:negative regulation of leukocyte adhesion to vascular endothelial cell (qval1.26E-2)', 'GO:0022614:membrane to membrane docking (qval1.26E-2)', 'GO:0050901:leukocyte tethering or rolling (qval1.26E-2)', 'GO:0007229:integrin-mediated signaling pathway (qval1.27E-2)', 'GO:0044089:positive regulation of cellular component biogenesis (qval1.32E-2)', 'GO:1903053:regulation of extracellular matrix organization (qval1.32E-2)', 'GO:0007044:cell-substrate junction assembly (qval1.32E-2)', 'GO:0001558:regulation of cell growth (qval1.32E-2)', 'GO:0050804:modulation of chemical synaptic transmission (qval1.34E-2)', 'GO:0008015:blood circulation (qval1.35E-2)', 'GO:0006996:organelle organization (qval1.38E-2)', 'GO:0099177:regulation of trans-synaptic signaling (qval1.38E-2)', 'GO:0001667:ameboidal-type cell migration (qval1.41E-2)', 'GO:0006909:phagocytosis (qval1.44E-2)', 'GO:0009628:response to abiotic stimulus (qval1.45E-2)', 'GO:0001946:lymphangiogenesis (qval1.55E-2)', 'GO:0034616:response to laminar fluid shear stress (qval1.54E-2)', 'GO:0061756:leukocyte adhesion to vascular endothelial cell (qval1.54E-2)', 'GO:0050878:regulation of body fluid levels (qval1.57E-2)', 'GO:2001257:regulation of cation channel activity (qval1.57E-2)', 'GO:0071407:cellular response to organic cyclic compound (qval1.57E-2)', 'GO:0030516:regulation of axon extension (qval1.59E-2)', 'GO:0051924:regulation of calcium ion transport (qval1.61E-2)', 'GO:0070555:response to interleukin-1 (qval1.64E-2)', 'GO:0071236:cellular response to antibiotic (qval1.63E-2)', 'GO:0043123:positive regulation of I-kappaB kinase/NF-kappaB signaling (qval1.64E-2)', 'GO:0030030:cell projection organization (qval1.67E-2)', 'GO:0010959:regulation of metal ion transport (qval1.81E-2)', 'GO:0030099:myeloid cell differentiation (qval1.85E-2)', 'GO:0002693:positive regulation of cellular extravasation (qval1.88E-2)', 'GO:0014812:muscle cell migration (qval1.87E-2)', 'GO:0006954:inflammatory response (qval1.89E-2)', 'GO:0061041:regulation of wound healing (qval1.92E-2)', 'GO:0030856:regulation of epithelial cell differentiation (qval1.91E-2)', 'GO:0007399:nervous system development (qval1.91E-2)', 'GO:0045667:regulation of osteoblast differentiation (qval2.01E-2)', 'GO:0048754:branching morphogenesis of an epithelial tube (qval2.01E-2)', 'GO:2000106:regulation of leukocyte apoptotic process (qval2.01E-2)', 'GO:1905564:positive regulation of vascular endothelial cell proliferation (qval2.04E-2)', 'GO:0051451:myoblast migration (qval2.04E-2)', 'GO:1903236:regulation of leukocyte tethering or rolling (qval2.03E-2)', 'GO:0060044:negative regulation of cardiac muscle cell proliferation (qval2.02E-2)', 'GO:0097720:calcineurin-mediated signaling (qval2.02E-2)', 'GO:0043542:endothelial cell migration (qval2.03E-2)', 'GO:0034113:heterotypic cell-cell adhesion (qval2.06E-2)', 'GO:0009611:response to wounding (qval2.07E-2)', 'GO:1903522:regulation of blood circulation (qval2.1E-2)', 'GO:1903142:positive regulation of establishment of endothelial barrier (qval2.15E-2)', 'GO:0051599:response to hydrostatic pressure (qval2.14E-2)', 'GO:1901552:positive regulation of endothelial cell development (qval2.14E-2)', 'GO:0060836:lymphatic endothelial cell differentiation (qval2.13E-2)', 'GO:0022407:regulation of cell-cell adhesion (qval2.13E-2)', 'GO:0048545:response to steroid hormone (qval2.17E-2)', 'GO:0051345:positive regulation of hydrolase activity (qval2.18E-2)', 'GO:0048016:inositol phosphate-mediated signaling (qval2.19E-2)', 'GO:0032990:cell part morphogenesis (qval2.34E-2)', 'GO:2000403:positive regulation of lymphocyte migration (qval2.34E-2)', 'GO:0030866:cortical actin cytoskeleton organization (qval2.34E-2)', 'GO:0002376:immune system process (qval2.4E-2)', 'GO:0071363:cellular response to growth factor stimulus (qval2.57E-2)', 'GO:0009887:animal organ morphogenesis (qval2.59E-2)', 'GO:0045019:negative regulation of nitric oxide biosynthetic process (qval2.62E-2)', 'GO:0035855:megakaryocyte development (qval2.61E-2)', 'GO:0043116:negative regulation of vascular permeability (qval2.61E-2)', 'GO:1904406:negative regulation of nitric oxide metabolic process (qval2.6E-2)', 'GO:0010649:regulation of cell communication by electrical coupling (qval2.59E-2)', 'GO:0080090:regulation of primary metabolic process (qval2.66E-2)', 'GO:0090279:regulation of calcium ion import (qval2.66E-2)', 'GO:0060043:regulation of cardiac muscle cell proliferation (qval2.66E-2)', 'GO:0007528:neuromuscular junction development (qval2.65E-2)', 'GO:0018210:peptidyl-threonine modification (qval2.7E-2)', 'GO:0001775:cell activation (qval2.7E-2)', 'GO:0031323:regulation of cellular metabolic process (qval2.73E-2)', 'GO:0055065:metal ion homeostasis (qval2.75E-2)', 'GO:1902893:regulation of pri-miRNA transcription by RNA polymerase II (qval2.82E-2)', 'GO:0035239:tube morphogenesis (qval2.83E-2)', 'GO:0022409:positive regulation of cell-cell adhesion (qval2.83E-2)', 'GO:0001503:ossification (qval2.84E-2)', 'GO:0051171:regulation of nitrogen compound metabolic process (qval2.84E-2)', 'GO:0043502:regulation of muscle adaptation (qval2.85E-2)', 'GO:0008630:intrinsic apoptotic signaling pathway in response to DNA damage (qval2.84E-2)', 'GO:0022607:cellular component assembly (qval2.87E-2)', 'GO:0048167:regulation of synaptic plasticity (qval2.91E-2)', 'GO:0043122:regulation of I-kappaB kinase/NF-kappaB signaling (qval2.92E-2)', 'GO:0032412:regulation of ion transmembrane transporter activity (qval2.91E-2)', 'GO:0001937:negative regulation of endothelial cell proliferation (qval2.96E-2)', 'GO:0045773:positive regulation of axon extension (qval2.95E-2)', 'GO:0090288:negative regulation of cellular response to growth factor stimulus (qval2.95E-2)', 'GO:0050727:regulation of inflammatory response (qval2.98E-2)', 'GO:0045446:endothelial cell differentiation (qval3E-2)', 'GO:0048873:homeostasis of number of cells within a tissue (qval3E-2)', 'GO:0010611:regulation of cardiac muscle hypertrophy (qval3.05E-2)', 'GO:0061387:regulation of extent of cell growth (qval3.09E-2)', 'GO:0086064:cell communication by electrical coupling involved in cardiac conduction (qval3.22E-2)', 'GO:0045602:negative regulation of endothelial cell differentiation (qval3.26E-2)', 'GO:2000669:negative regulation of dendritic cell apoptotic process (qval3.25E-2)', 'GO:0086103:G protein-coupled receptor signaling pathway involved in heart process (qval3.24E-2)', 'GO:0072376:protein activation cascade (qval3.3E-2)', 'GO:0006468:protein phosphorylation (qval3.33E-2)', 'GO:0001868:regulation of complement activation, lectin pathway (qval3.34E-2)', 'GO:0001869:negative regulation of complement activation, lectin pathway (qval3.33E-2)', 'GO:0035759:mesangial cell-matrix adhesion (qval3.32E-2)', 'GO:0033633:negative regulation of cell-cell adhesion mediated by integrin (qval3.31E-2)', 'GO:0140039:cell-cell adhesion in response to extracellular stimulus (qval3.3E-2)', 'GO:0010639:negative regulation of organelle organization (qval3.31E-2)', 'GO:0045428:regulation of nitric oxide biosynthetic process (qval3.32E-2)', 'GO:0050679:positive regulation of epithelial cell proliferation (qval3.44E-2)', 'GO:0014047:glutamate secretion (qval3.47E-2)', 'GO:0001569:branching involved in blood vessel morphogenesis (qval3.47E-2)', 'GO:0030947:regulation of vascular endothelial growth factor receptor signaling pathway (qval3.46E-2)', 'GO:0071711:basement membrane organization (qval3.45E-2)', 'GO:0042542:response to hydrogen peroxide (qval3.45E-2)']</t>
        </is>
      </c>
      <c r="V24" s="3">
        <f>hyperlink("https://spiral.technion.ac.il/results/MTAwMDA5OQ==/23/GOResultsFUNCTION","link")</f>
        <v/>
      </c>
      <c r="W24" t="inlineStr">
        <is>
          <t>['GO:0005515:protein binding (qval1.08E-9)', 'GO:0019899:enzyme binding (qval1.15E-6)', 'GO:0005488:binding (qval2.7E-6)', 'GO:0003779:actin binding (qval6.96E-6)', 'GO:0019955:cytokine binding (qval1.01E-4)', 'GO:0005201:extracellular matrix structural constituent (qval1.07E-4)', 'GO:0005178:integrin binding (qval1.27E-4)', 'GO:0008092:cytoskeletal protein binding (qval1.13E-4)', 'GO:0005085:guanyl-nucleotide exchange factor activity (qval2.02E-4)', 'GO:0044877:protein-containing complex binding (qval2.09E-4)', 'GO:0019838:growth factor binding (qval1.91E-4)', 'GO:0005102:signaling receptor binding (qval1.85E-4)', 'GO:0050839:cell adhesion molecule binding (qval7.91E-4)', 'GO:0051020:GTPase binding (qval7.89E-4)', 'GO:0005198:structural molecule activity (qval1.07E-3)', 'GO:0017124:SH3 domain binding (qval1.67E-3)', 'GO:0051015:actin filament binding (qval2.46E-3)', 'GO:0019904:protein domain specific binding (qval4.63E-3)', 'GO:0042802:identical protein binding (qval1.21E-2)', 'GO:0005509:calcium ion binding (qval1.21E-2)', 'GO:0034713:type I transforming growth factor beta receptor binding (qval1.17E-2)', 'GO:0019900:kinase binding (qval1.12E-2)', 'GO:0015026:coreceptor activity (qval1.09E-2)', 'GO:0008134:transcription factor binding (qval1.34E-2)', 'GO:0019901:protein kinase binding (qval1.6E-2)', 'GO:0005539:glycosaminoglycan binding (qval1.59E-2)', 'GO:0098772:molecular function regulator (qval2.7E-2)', 'GO:0004672:protein kinase activity (qval3.38E-2)', 'GO:0097493:structural molecule activity conferring elasticity (qval3.7E-2)', 'GO:0002020:protease binding (qval5.97E-2)', 'GO:0031682:G-protein gamma-subunit binding (qval7.71E-2)', 'GO:0042803:protein homodimerization activity (qval7.93E-2)', 'GO:0005172:vascular endothelial growth factor receptor binding (qval9.18E-2)', 'GO:0050431:transforming growth factor beta binding (qval8.99E-2)', 'GO:0016773:phosphotransferase activity, alcohol group as acceptor (qval1.19E-1)', 'GO:1990409:adrenomedullin binding (qval1.18E-1)']</t>
        </is>
      </c>
      <c r="X24" s="3">
        <f>hyperlink("https://spiral.technion.ac.il/results/MTAwMDA5OQ==/23/GOResultsCOMPONENT","link")</f>
        <v/>
      </c>
      <c r="Y24" t="inlineStr">
        <is>
          <t>['GO:0062023:collagen-containing extracellular matrix (qval1.35E-11)', 'GO:0030054:cell junction (qval8.06E-12)', 'GO:0044459:plasma membrane part (qval5.3E-11)', 'GO:0005925:focal adhesion (qval1.35E-10)', 'GO:0005924:cell-substrate adherens junction (qval1.3E-10)', 'GO:0005912:adherens junction (qval1.25E-10)', 'GO:0030055:cell-substrate junction (qval1.47E-10)', 'GO:0070161:anchoring junction (qval3.11E-10)', 'GO:0005856:cytoskeleton (qval6.2E-10)', 'GO:0044421:extracellular region part (qval1.73E-9)', 'GO:0031012:extracellular matrix (qval2.78E-9)', 'GO:0005886:plasma membrane (qval7.56E-8)', 'GO:0070062:extracellular exosome (qval5.74E-7)', 'GO:1903561:extracellular vesicle (qval8.82E-7)', 'GO:0043230:extracellular organelle (qval8.46E-7)', 'GO:0031226:intrinsic component of plasma membrane (qval5.51E-6)', 'GO:0031982:vesicle (qval1.08E-5)', 'GO:0005901:caveola (qval1.65E-5)', 'GO:0098590:plasma membrane region (qval1.85E-5)', 'GO:0005887:integral component of plasma membrane (qval1.84E-5)', 'GO:0015629:actin cytoskeleton (qval2.31E-5)', 'GO:0044853:plasma membrane raft (qval3.25E-5)', 'GO:0005615:extracellular space (qval3.29E-5)', 'GO:0009986:cell surface (qval7.57E-5)', 'GO:0098857:membrane microdomain (qval1.51E-4)', 'GO:0045121:membrane raft (qval1.46E-4)', 'GO:0098794:postsynapse (qval2.43E-4)', 'GO:0005911:cell-cell junction (qval2.41E-4)', 'GO:0042641:actomyosin (qval2.42E-4)', 'GO:0098589:membrane region (qval2.44E-4)', 'GO:0120025:plasma membrane bounded cell projection (qval3E-4)', 'GO:0001726:ruffle (qval3.03E-4)', 'GO:0001725:stress fiber (qval3.58E-4)', 'GO:0097517:contractile actin filament bundle (qval3.47E-4)', 'GO:0005604:basement membrane (qval3.52E-4)', 'GO:0042995:cell projection (qval7.69E-4)', 'GO:0032432:actin filament bundle (qval8.19E-4)', 'GO:0005737:cytoplasm (qval1.77E-3)', 'GO:0016020:membrane (qval2.48E-3)', 'GO:0120038:plasma membrane bounded cell projection part (qval2.76E-3)', 'GO:0044463:cell projection part (qval2.69E-3)', 'GO:0030027:lamellipodium (qval3.74E-3)', 'GO:0032587:ruffle membrane (qval4.25E-3)', 'GO:0043197:dendritic spine (qval5.87E-3)', 'GO:0044309:neuron spine (qval6.17E-3)', 'GO:0005884:actin filament (qval6.88E-3)', 'GO:0044444:cytoplasmic part (qval9.01E-3)', 'GO:0044420:extracellular matrix component (qval9.47E-3)', 'GO:0045180:basal cortex (qval1.05E-2)', 'GO:0044291:cell-cell contact zone (qval1.49E-2)', 'GO:0030427:site of polarized growth (qval1.71E-2)', 'GO:0042383:sarcolemma (qval2.25E-2)', 'GO:0044448:cell cortex part (qval2.54E-2)', 'GO:0043005:neuron projection (qval2.67E-2)', 'GO:0005788:endoplasmic reticulum lumen (qval2.69E-2)', 'GO:0043209:myelin sheath (qval2.79E-2)', 'GO:0044424:intracellular part (qval3.15E-2)', 'GO:0045202:synapse (qval3.27E-2)']</t>
        </is>
      </c>
    </row>
    <row r="25">
      <c r="A25" s="1" t="n">
        <v>24</v>
      </c>
      <c r="B25" t="n">
        <v>18038</v>
      </c>
      <c r="C25" t="n">
        <v>4143</v>
      </c>
      <c r="D25" t="n">
        <v>83</v>
      </c>
      <c r="E25" t="n">
        <v>6806</v>
      </c>
      <c r="F25" t="n">
        <v>125</v>
      </c>
      <c r="G25" t="n">
        <v>2543</v>
      </c>
      <c r="H25" t="n">
        <v>46</v>
      </c>
      <c r="I25" t="n">
        <v>185</v>
      </c>
      <c r="J25" s="2" t="n">
        <v>-246</v>
      </c>
      <c r="K25" t="n">
        <v>0.437</v>
      </c>
      <c r="L25" t="inlineStr">
        <is>
          <t>ADA2,ADCY7,AIF1,AKNA,ALOX5,APBB1IP,ARHGAP15,ARHGAP25,ARHGAP9,ARHGDIB,ATP6V1B2,C1orf162,C3AR1,CCL5,CD14,CD2,CD3D,CD3E,CD4,CD5,CD52,CD6,CD68,CD74,CD8A,CFD,CHST11,CIITA,CLEC10A,CLEC7A,CORO1A,COTL1,CPM,CSAD,CTSL,CYBA,DOCK10,DOCK2,DOCK8,DPYD,EVI2A,EVI2B,FYB1,GABARAP,GALNS,GGA2,GIMAP4,GIMAP7,GMFG,GNS,GZMA,GZMK,HCLS1,HCST,HK3,HMOX1,HSPA1A,IKZF1,IL10RA,IRF8,ITGB2,JAK3,KLRG1,LAIR1,LAPTM5,LIMD2,LPAR1,LPXN,LSP1,LTB,LYST,LYZ,MANBA,MARCH1,MARCKS,MOB3A,MS4A7,NOTCH2,NR3C1,PARVG,PFN1,PIK3CD,POLR2A,PPP1R15A,PRND,PSTPIP1,PTPN2,PYGL,RASGRP1,RASSF4,REEP5,RHOG,S100A4,SDCBP,SELPLG,SH3BGRL3,SLA,SLC15A3,SLC39A8,SLC43A2,SMAP2,SOAT1,SPI1,SPOCK2,ST8SIA4,SUSD6,TBC1D10C,THEMIS2,TIGIT,TIMP1,TMEM140,TMEM273,TNFSF13B,TPP1,TRAC,TRBC2,TYMP,TYROBP,VSIR,WAS,WIPF1,ZAP70,ZC3H12D,ZEB2,ZNF385A</t>
        </is>
      </c>
      <c r="M25" t="inlineStr">
        <is>
          <t>[(1, 10), (1, 18), (1, 19), (1, 24), (1, 27), (1, 37), (1, 68), (3, 0), (3, 10), (3, 18), (3, 19), (3, 24), (3, 27), (3, 37), (3, 68), (3, 70), (4, 10), (4, 18), (4, 19), (4, 24), (4, 27), (4, 37), (4, 68), (6, 18), (6, 19), (6, 68), (7, 10), (7, 18), (7, 19), (7, 27), (7, 68), (8, 10), (8, 18), (8, 19), (8, 27), (8, 37), (8, 68), (9, 10), (9, 18), (9, 19), (9, 27), (9, 37), (9, 68), (12, 18), (12, 19), (12, 27), (12, 68), (13, 10), (13, 18), (13, 19), (13, 24), (13, 27), (13, 37), (13, 68), (13, 70), (16, 10), (16, 18), (16, 19), (16, 27), (16, 37), (16, 68), (17, 27), (20, 18), (20, 19), (20, 27), (20, 68), (25, 10), (25, 18), (25, 19), (25, 27), (25, 68), (29, 10), (29, 18), (29, 19), (29, 24), (29, 27), (29, 37), (29, 68), (33, 19), (35, 10), (35, 18), (35, 19), (35, 27), (35, 68), (40, 10), (40, 18), (40, 19), (40, 24), (40, 27), (40, 37), (40, 68), (41, 10), (41, 18), (41, 19), (41, 27), (41, 68), (42, 10), (42, 18), (42, 19), (42, 27), (42, 68), (45, 10), (45, 18), (45, 19), (45, 27), (45, 37), (45, 68), (48, 10), (48, 18), (48, 19), (48, 27), (48, 37), (48, 68), (49, 10), (49, 18), (49, 19), (49, 27), (49, 37), (49, 68), (50, 18), (50, 19), (50, 27), (50, 68), (51, 10), (51, 18), (51, 19), (51, 27), (51, 37), (51, 68), (52, 68), (53, 10), (53, 18), (53, 19), (53, 27), (53, 37), (53, 68), (55, 10), (55, 18), (55, 19), (55, 27), (55, 68), (58, 19), (58, 27), (58, 68), (59, 18), (59, 19), (59, 27), (59, 68), (60, 10), (60, 18), (60, 19), (60, 27), (60, 68), (62, 18), (62, 19), (62, 27), (62, 68), (63, 18), (63, 19), (63, 27), (63, 68), (67, 19), (67, 68), (71, 10), (71, 18), (71, 19), (71, 27), (71, 68), (78, 10), (78, 18), (78, 19), (78, 27), (78, 37), (78, 68), (79, 10), (79, 18), (79, 19), (79, 27), (79, 68), (80, 10), (80, 18), (80, 19), (80, 27), (80, 37), (80, 68)]</t>
        </is>
      </c>
      <c r="N25" t="n">
        <v>1879</v>
      </c>
      <c r="O25" t="n">
        <v>1</v>
      </c>
      <c r="P25" t="n">
        <v>0.9</v>
      </c>
      <c r="Q25" t="n">
        <v>3</v>
      </c>
      <c r="R25" t="n">
        <v>10000</v>
      </c>
      <c r="S25" t="inlineStr">
        <is>
          <t>15/03/2024, 21:26:32</t>
        </is>
      </c>
      <c r="T25" s="3">
        <f>hyperlink("https://spiral.technion.ac.il/results/MTAwMDA5OQ==/24/GOResultsPROCESS","link")</f>
        <v/>
      </c>
      <c r="U25" t="inlineStr">
        <is>
          <t>['GO:0002376:immune system process (qval3.94E-26)', 'GO:0045321:leukocyte activation (qval5.66E-26)', 'GO:0001775:cell activation (qval7.5E-25)', 'GO:0002682:regulation of immune system process (qval6.36E-17)', 'GO:0002366:leukocyte activation involved in immune response (qval4.01E-15)', 'GO:0002263:cell activation involved in immune response (qval3.86E-15)', 'GO:0002252:immune effector process (qval1.82E-14)', 'GO:0002684:positive regulation of immune system process (qval2.61E-14)', 'GO:0006955:immune response (qval3.65E-14)', 'GO:0002274:myeloid leukocyte activation (qval3.64E-14)', 'GO:0043299:leukocyte degranulation (qval7.63E-13)', 'GO:0050776:regulation of immune response (qval2.94E-12)', 'GO:0042119:neutrophil activation (qval4.26E-12)', 'GO:0036230:granulocyte activation (qval4.81E-12)', 'GO:0002275:myeloid cell activation involved in immune response (qval1.21E-11)', 'GO:0046649:lymphocyte activation (qval1.51E-11)', 'GO:0043312:neutrophil degranulation (qval1.66E-11)', 'GO:0002283:neutrophil activation involved in immune response (qval1.9E-11)', 'GO:0045055:regulated exocytosis (qval5.6E-11)', 'GO:0006887:exocytosis (qval1.06E-10)', 'GO:0007165:signal transduction (qval1.31E-10)', 'GO:0050778:positive regulation of immune response (qval1.06E-9)', 'GO:0016192:vesicle-mediated transport (qval1.4E-9)', 'GO:0006952:defense response (qval2.15E-9)', 'GO:0002694:regulation of leukocyte activation (qval3.58E-9)', 'GO:0032940:secretion by cell (qval8.24E-9)', 'GO:0051249:regulation of lymphocyte activation (qval8.75E-9)', 'GO:0050865:regulation of cell activation (qval1.23E-8)', 'GO:0007166:cell surface receptor signaling pathway (qval1.52E-8)', 'GO:1903037:regulation of leukocyte cell-cell adhesion (qval2.15E-8)', 'GO:0042110:T cell activation (qval4.3E-8)', 'GO:0002696:positive regulation of leukocyte activation (qval4.37E-8)', 'GO:0050867:positive regulation of cell activation (qval7.64E-8)', 'GO:0046903:secretion (qval9.91E-8)', 'GO:1903039:positive regulation of leukocyte cell-cell adhesion (qval1.86E-7)', 'GO:0050863:regulation of T cell activation (qval2.08E-7)', 'GO:0022407:regulation of cell-cell adhesion (qval2.3E-7)', 'GO:0001819:positive regulation of cytokine production (qval3.73E-7)', 'GO:0051251:positive regulation of lymphocyte activation (qval3.97E-7)', 'GO:0048584:positive regulation of response to stimulus (qval5.44E-7)', 'GO:0030155:regulation of cell adhesion (qval8.76E-7)', 'GO:0022409:positive regulation of cell-cell adhesion (qval1.45E-6)', 'GO:0002250:adaptive immune response (qval1.45E-6)', 'GO:0045059:positive thymic T cell selection (qval2.79E-6)', 'GO:0001817:regulation of cytokine production (qval3.55E-6)', 'GO:0042102:positive regulation of T cell proliferation (qval3.77E-6)', 'GO:0050870:positive regulation of T cell activation (qval4.62E-6)', 'GO:0048583:regulation of response to stimulus (qval5.29E-6)', 'GO:0050671:positive regulation of lymphocyte proliferation (qval5.73E-6)', 'GO:0045058:T cell selection (qval6.03E-6)', 'GO:0032946:positive regulation of mononuclear cell proliferation (qval5.96E-6)', 'GO:0050896:response to stimulus (qval6.21E-6)', 'GO:0043368:positive T cell selection (qval6.38E-6)', 'GO:0030099:myeloid cell differentiation (qval7.05E-6)', 'GO:0045785:positive regulation of cell adhesion (qval6.94E-6)', 'GO:0002757:immune response-activating signal transduction (qval8.41E-6)', 'GO:0002253:activation of immune response (qval1.09E-5)', 'GO:0070665:positive regulation of leukocyte proliferation (qval1.19E-5)', 'GO:0045087:innate immune response (qval1.94E-5)', 'GO:0002764:immune response-regulating signaling pathway (qval2.41E-5)', 'GO:0006954:inflammatory response (qval2.77E-5)', 'GO:0045061:thymic T cell selection (qval4.76E-5)', 'GO:1902533:positive regulation of intracellular signal transduction (qval5.21E-5)', 'GO:0050670:regulation of lymphocyte proliferation (qval5.4E-5)', 'GO:0032944:regulation of mononuclear cell proliferation (qval5.87E-5)', 'GO:0002429:immune response-activating cell surface receptor signaling pathway (qval6E-5)', 'GO:0070663:regulation of leukocyte proliferation (qval1.27E-4)', 'GO:0034097:response to cytokine (qval1.5E-4)', 'GO:0002521:leukocyte differentiation (qval1.58E-4)', 'GO:0045060:negative thymic T cell selection (qval1.79E-4)', 'GO:0002768:immune response-regulating cell surface receptor signaling pathway (qval1.82E-4)', 'GO:0043383:negative T cell selection (qval2.59E-4)', 'GO:0030098:lymphocyte differentiation (qval2.7E-4)', 'GO:0042129:regulation of T cell proliferation (qval2.72E-4)', 'GO:0002763:positive regulation of myeloid leukocyte differentiation (qval5.51E-4)', 'GO:0032655:regulation of interleukin-12 production (qval6.06E-4)', 'GO:0048518:positive regulation of biological process (qval6.81E-4)', 'GO:0051345:positive regulation of hydrolase activity (qval6.74E-4)', 'GO:0032729:positive regulation of interferon-gamma production (qval9.68E-4)', 'GO:0045639:positive regulation of myeloid cell differentiation (qval9.95E-4)', 'GO:0032649:regulation of interferon-gamma production (qval1.13E-3)', 'GO:1902531:regulation of intracellular signal transduction (qval1.17E-3)', 'GO:0051240:positive regulation of multicellular organismal process (qval1.62E-3)', 'GO:0050900:leukocyte migration (qval1.63E-3)', 'GO:0050851:antigen receptor-mediated signaling pathway (qval1.74E-3)', 'GO:0006950:response to stress (qval1.97E-3)', 'GO:0050852:T cell receptor signaling pathway (qval2.18E-3)', 'GO:0006935:chemotaxis (qval2.2E-3)', 'GO:0042330:taxis (qval2.31E-3)', 'GO:2000107:negative regulation of leukocyte apoptotic process (qval2.65E-3)', 'GO:0002761:regulation of myeloid leukocyte differentiation (qval2.62E-3)', 'GO:0043547:positive regulation of GTPase activity (qval2.78E-3)', 'GO:2000106:regulation of leukocyte apoptotic process (qval2.96E-3)', 'GO:0006897:endocytosis (qval3.22E-3)', 'GO:0098657:import into cell (qval3.37E-3)', 'GO:1902105:regulation of leukocyte differentiation (qval3.43E-3)', 'GO:0032760:positive regulation of tumor necrosis factor production (qval3.82E-3)', 'GO:0030218:erythrocyte differentiation (qval4.15E-3)', 'GO:0002695:negative regulation of leukocyte activation (qval4.19E-3)', 'GO:0030101:natural killer cell activation (qval4.49E-3)', 'GO:1903557:positive regulation of tumor necrosis factor superfamily cytokine production (qval4.52E-3)', 'GO:0008284:positive regulation of cell proliferation (qval4.48E-3)', 'GO:0009607:response to biotic stimulus (qval4.65E-3)', 'GO:0006911:phagocytosis, engulfment (qval4.76E-3)', 'GO:0045637:regulation of myeloid cell differentiation (qval5.76E-3)', 'GO:0019221:cytokine-mediated signaling pathway (qval5.89E-3)', 'GO:0001771:immunological synapse formation (qval6.05E-3)', 'GO:0032757:positive regulation of interleukin-8 production (qval6.07E-3)', 'GO:0007159:leukocyte cell-cell adhesion (qval6.01E-3)', 'GO:0031347:regulation of defense response (qval5.97E-3)', 'GO:0051179:localization (qval5.96E-3)', 'GO:0040012:regulation of locomotion (qval6.12E-3)', 'GO:0008154:actin polymerization or depolymerization (qval6.93E-3)', 'GO:0050866:negative regulation of cell activation (qval7.29E-3)', 'GO:2000145:regulation of cell motility (qval7.42E-3)', 'GO:0060326:cell chemotaxis (qval7.74E-3)', 'GO:0070229:negative regulation of lymphocyte apoptotic process (qval7.98E-3)', 'GO:1903708:positive regulation of hemopoiesis (qval8.52E-3)', 'GO:0051250:negative regulation of lymphocyte activation (qval8.93E-3)', 'GO:0030041:actin filament polymerization (qval8.88E-3)', 'GO:0007015:actin filament organization (qval9.03E-3)', 'GO:0099024:plasma membrane invagination (qval8.96E-3)', 'GO:0006810:transport (qval8.97E-3)', 'GO:0043207:response to external biotic stimulus (qval8.99E-3)', 'GO:0009967:positive regulation of signal transduction (qval9.19E-3)', 'GO:0007264:small GTPase mediated signal transduction (qval9.23E-3)', 'GO:2000147:positive regulation of cell motility (qval9.49E-3)', 'GO:0043087:regulation of GTPase activity (qval9.69E-3)', 'GO:0031349:positive regulation of defense response (qval1.07E-2)', 'GO:1903706:regulation of hemopoiesis (qval1.11E-2)', 'GO:1902107:positive regulation of leukocyte differentiation (qval1.15E-2)', 'GO:0034341:response to interferon-gamma (qval1.17E-2)', 'GO:0065007:biological regulation (qval1.19E-2)', 'GO:0051272:positive regulation of cellular component movement (qval1.2E-2)', 'GO:0051336:regulation of hydrolase activity (qval1.23E-2)', 'GO:0071345:cellular response to cytokine stimulus (qval1.24E-2)', 'GO:0042113:B cell activation (qval1.25E-2)', 'GO:0065008:regulation of biological quality (qval1.28E-2)', 'GO:0045089:positive regulation of innate immune response (qval1.29E-2)', 'GO:0010324:membrane invagination (qval1.33E-2)', 'GO:0040017:positive regulation of locomotion (qval1.46E-2)', 'GO:0043085:positive regulation of catalytic activity (qval1.5E-2)', 'GO:0032956:regulation of actin cytoskeleton organization (qval1.49E-2)', 'GO:2000249:regulation of actin cytoskeleton reorganization (qval1.5E-2)', 'GO:0051270:regulation of cellular component movement (qval1.6E-2)', 'GO:0001766:membrane raft polarization (qval1.61E-2)', 'GO:0050793:regulation of developmental process (qval1.6E-2)', 'GO:0045730:respiratory burst (qval1.61E-2)', 'GO:0032735:positive regulation of interleukin-12 production (qval1.61E-2)', 'GO:0006909:phagocytosis (qval1.74E-2)', 'GO:0051234:establishment of localization (qval1.82E-2)', 'GO:0032677:regulation of interleukin-8 production (qval1.96E-2)', 'GO:0030335:positive regulation of cell migration (qval2.26E-2)', 'GO:0009987:cellular process (qval2.44E-2)', 'GO:0002260:lymphocyte homeostasis (qval2.52E-2)', 'GO:0002683:negative regulation of immune system process (qval2.55E-2)', 'GO:0032755:positive regulation of interleukin-6 production (qval2.58E-2)', 'GO:0045088:regulation of innate immune response (qval2.57E-2)', 'GO:0030334:regulation of cell migration (qval2.63E-2)', 'GO:0002577:regulation of antigen processing and presentation (qval2.64E-2)', 'GO:0032930:positive regulation of superoxide anion generation (qval2.62E-2)', 'GO:1901135:carbohydrate derivative metabolic process (qval2.65E-2)', 'GO:0002718:regulation of cytokine production involved in immune response (qval2.63E-2)', 'GO:0009617:response to bacterium (qval2.63E-2)', 'GO:0010647:positive regulation of cell communication (qval2.82E-2)', 'GO:0014805:smooth muscle adaptation (qval2.82E-2)', 'GO:0071673:positive regulation of smooth muscle cell chemotaxis (qval2.8E-2)', 'GO:0032970:regulation of actin filament-based process (qval2.79E-2)', 'GO:0048522:positive regulation of cellular process (qval2.78E-2)', 'GO:0040011:locomotion (qval2.8E-2)', 'GO:0080134:regulation of response to stress (qval2.8E-2)', 'GO:0023056:positive regulation of signaling (qval2.91E-2)', 'GO:0050864:regulation of B cell activation (qval2.92E-2)', 'GO:1901136:carbohydrate derivative catabolic process (qval3E-2)', 'GO:0030595:leukocyte chemotaxis (qval3E-2)', 'GO:1900015:regulation of cytokine production involved in inflammatory response (qval3.14E-2)', 'GO:0042127:regulation of cell proliferation (qval3.12E-2)', 'GO:0070233:negative regulation of T cell apoptotic process (qval3.27E-2)', 'GO:0032928:regulation of superoxide anion generation (qval3.26E-2)', 'GO:0036336:dendritic cell migration (qval3.24E-2)', 'GO:0050730:regulation of peptidyl-tyrosine phosphorylation (qval3.4E-2)', 'GO:0032680:regulation of tumor necrosis factor production (qval3.4E-2)', 'GO:0042592:homeostatic process (qval3.4E-2)', 'GO:0051707:response to other organism (qval3.49E-2)', 'GO:0030029:actin filament-based process (qval3.71E-2)', 'GO:0009966:regulation of signal transduction (qval3.75E-2)', 'GO:0010646:regulation of cell communication (qval3.79E-2)', 'GO:1903555:regulation of tumor necrosis factor superfamily cytokine production (qval3.86E-2)', 'GO:0032653:regulation of interleukin-10 production (qval4.01E-2)', 'GO:0031580:membrane raft distribution (qval4.09E-2)', 'GO:0070434:positive regulation of nucleotide-binding oligomerization domain containing 2 signaling pathway (qval4.07E-2)', 'GO:0001562:response to protozoan (qval4.06E-2)', 'GO:0042832:defense response to protozoan (qval4.04E-2)', 'GO:0070228:regulation of lymphocyte apoptotic process (qval4.21E-2)', 'GO:0002573:myeloid leukocyte differentiation (qval4.2E-2)', 'GO:0002685:regulation of leukocyte migration (qval4.29E-2)', 'GO:0001773:myeloid dendritic cell activation (qval4.52E-2)', 'GO:0023051:regulation of signaling (qval4.58E-2)', 'GO:0007162:negative regulation of cell adhesion (qval4.59E-2)', 'GO:0001776:leukocyte homeostasis (qval4.71E-2)', 'GO:0051239:regulation of multicellular organismal process (qval4.89E-2)', 'GO:0008037:cell recognition (qval5.02E-2)', 'GO:0010033:response to organic substance (qval5.12E-2)', 'GO:0042981:regulation of apoptotic process (qval5.33E-2)', 'GO:0002285:lymphocyte activation involved in immune response (qval5.59E-2)', 'GO:0051094:positive regulation of developmental process (qval5.58E-2)', 'GO:0032722:positive regulation of chemokine production (qval5.59E-2)', 'GO:0032663:regulation of interleukin-2 production (qval5.57E-2)', 'GO:0051665:membrane raft localization (qval5.55E-2)', 'GO:1901164:negative regulation of trophoblast cell migration (qval5.52E-2)', 'GO:0070426:positive regulation of nucleotide-binding oligomerization domain containing signaling pathway (qval5.5E-2)', 'GO:0033634:positive regulation of cell-cell adhesion mediated by integrin (qval5.47E-2)', 'GO:0009131:pyrimidine nucleoside monophosphate catabolic process (qval5.44E-2)', 'GO:0009178:pyrimidine deoxyribonucleoside monophosphate catabolic process (qval5.42E-2)', 'GO:0032271:regulation of protein polymerization (qval5.4E-2)', 'GO:0007169:transmembrane receptor protein tyrosine kinase signaling pathway (qval5.47E-2)', 'GO:0030217:T cell differentiation (qval5.52E-2)', 'GO:0016477:cell migration (qval5.79E-2)', 'GO:0043067:regulation of programmed cell death (qval5.83E-2)', 'GO:0050789:regulation of biological process (qval6.39E-2)', 'GO:0050794:regulation of cellular process (qval6.37E-2)', 'GO:0010941:regulation of cell death (qval6.41E-2)', 'GO:0007167:enzyme linked receptor protein signaling pathway (qval6.39E-2)']</t>
        </is>
      </c>
      <c r="V25" s="3">
        <f>hyperlink("https://spiral.technion.ac.il/results/MTAwMDA5OQ==/24/GOResultsFUNCTION","link")</f>
        <v/>
      </c>
      <c r="W25" t="inlineStr">
        <is>
          <t>['GO:0005102:signaling receptor binding (qval5.68E-3)', 'GO:0042287:MHC protein binding (qval2.97E-3)', 'GO:0003779:actin binding (qval1.62E-2)', 'GO:0023023:MHC protein complex binding (qval3.2E-1)', 'GO:0070891:lipoteichoic acid binding (qval2.84E-1)', 'GO:0019899:enzyme binding (qval2.47E-1)', 'GO:0060589:nucleoside-triphosphatase regulator activity (qval3.02E-1)', 'GO:0002054:nucleobase binding (qval2.95E-1)', 'GO:0004645:phosphorylase activity (qval3.91E-1)', 'GO:0042289:MHC class II protein binding (qval3.52E-1)', 'GO:0042608:T cell receptor binding (qval3.2E-1)', 'GO:0030695:GTPase regulator activity (qval3.1E-1)']</t>
        </is>
      </c>
      <c r="X25" s="3">
        <f>hyperlink("https://spiral.technion.ac.il/results/MTAwMDA5OQ==/24/GOResultsCOMPONENT","link")</f>
        <v/>
      </c>
      <c r="Y25" t="inlineStr">
        <is>
          <t>['GO:0042101:T cell receptor complex (qval3.51E-11)', 'GO:0044433:cytoplasmic vesicle part (qval1.19E-6)', 'GO:0034774:secretory granule lumen (qval2.55E-5)', 'GO:0060205:cytoplasmic vesicle lumen (qval3.48E-5)', 'GO:0031983:vesicle lumen (qval2.9E-5)', 'GO:0098802:plasma membrane receptor complex (qval3.53E-5)', 'GO:0044437:vacuolar part (qval8.16E-5)', 'GO:0005886:plasma membrane (qval7.4E-5)', 'GO:0043235:receptor complex (qval2.64E-4)', 'GO:1904813:ficolin-1-rich granule lumen (qval3.52E-4)', 'GO:0005884:actin filament (qval3.38E-4)', 'GO:0005775:vacuolar lumen (qval4.72E-4)', 'GO:0005576:extracellular region (qval5.96E-4)', 'GO:0001772:immunological synapse (qval1.04E-3)', 'GO:0009897:external side of plasma membrane (qval9.86E-4)', 'GO:0044459:plasma membrane part (qval1.15E-3)', 'GO:0016020:membrane (qval1.83E-3)', 'GO:0005856:cytoskeleton (qval3.49E-3)', 'GO:0030667:secretory granule membrane (qval3.87E-3)', 'GO:0012506:vesicle membrane (qval3.72E-3)', 'GO:0044425:membrane part (qval4.53E-3)', 'GO:0098552:side of membrane (qval4.88E-3)', 'GO:0005925:focal adhesion (qval5.04E-3)', 'GO:0043202:lysosomal lumen (qval4.9E-3)', 'GO:0005924:cell-substrate adherens junction (qval4.87E-3)', 'GO:0098857:membrane microdomain (qval5.17E-3)', 'GO:0045121:membrane raft (qval4.98E-3)', 'GO:0030055:cell-substrate junction (qval4.91E-3)', 'GO:0031974:membrane-enclosed lumen (qval5.52E-3)', 'GO:0070013:intracellular organelle lumen (qval5.34E-3)', 'GO:0043233:organelle lumen (qval5.16E-3)', 'GO:0098589:membrane region (qval5.64E-3)', 'GO:0030659:cytoplasmic vesicle membrane (qval5.95E-3)', 'GO:0098805:whole membrane (qval5.93E-3)', 'GO:0098797:plasma membrane protein complex (qval7.76E-3)', 'GO:0044444:cytoplasmic part (qval1.33E-2)', 'GO:0035578:azurophil granule lumen (qval1.85E-2)', 'GO:0031982:vesicle (qval1.9E-2)', 'GO:0005774:vacuolar membrane (qval1.86E-2)', 'GO:0070062:extracellular exosome (qval1.86E-2)', 'GO:0030054:cell junction (qval2.08E-2)', 'GO:1903561:extracellular vesicle (qval2.05E-2)', 'GO:0043230:extracellular organelle (qval2.02E-2)', 'GO:0042105:alpha-beta T cell receptor complex (qval2.25E-2)', 'GO:0098588:bounding membrane of organelle (qval2.85E-2)', 'GO:0005912:adherens junction (qval3.1E-2)', 'GO:0098852:lytic vacuole membrane (qval3.06E-2)', 'GO:0005765:lysosomal membrane (qval3E-2)', 'GO:0001891:phagocytic cup (qval3.35E-2)', 'GO:0070161:anchoring junction (qval3.73E-2)']</t>
        </is>
      </c>
    </row>
    <row r="26">
      <c r="A26" s="1" t="n">
        <v>25</v>
      </c>
      <c r="B26" t="n">
        <v>18038</v>
      </c>
      <c r="C26" t="n">
        <v>4143</v>
      </c>
      <c r="D26" t="n">
        <v>83</v>
      </c>
      <c r="E26" t="n">
        <v>6806</v>
      </c>
      <c r="F26" t="n">
        <v>773</v>
      </c>
      <c r="G26" t="n">
        <v>3171</v>
      </c>
      <c r="H26" t="n">
        <v>55</v>
      </c>
      <c r="I26" t="n">
        <v>229</v>
      </c>
      <c r="J26" s="2" t="n">
        <v>-4656</v>
      </c>
      <c r="K26" t="n">
        <v>0.439</v>
      </c>
      <c r="L26" t="inlineStr">
        <is>
          <t>A1CF,ABAT,ABHD11,ACAT2,ACBD7,ACE2,ACP1,ACSL5,ACSL6,ACSM3,ACSS2,ACTG1,ACVR1B,ACVR1C,ACVR2B,ACY1,ADGRE5,ADGRG1,ADRM1,ADSS,AGPAT2,AGR2,AHCY,AIFM3,AIMP2,ALG3,ALG5,AMN,ANKRD22,ANKRD40CL,ANKS4B,ANO9,ANXA3,ANXA4,AOAH,AOC1,AP1M2,AP1S1,APEX1,APIP,AREG,ARFGEF2,ARFGEF3,ARHGAP8,ARHGEF38,ARID3A,ARL6IP1,ARRDC1,ARSE,ASCL2,ASF1B,ASL,ATP10B,ATP1A1,ATP1B1,ATP2C2,ATP5F1B,ATP5F1E,ATP7B,ATP9A,AVL9,AXIN2,AZGP1,B3GNT3,BAIAP2L1,BAIAP2L2,BATF2,BCKDHB,BCL11A,BDH1,BICDL2,BIK,BNIP5,BRCA2,BRI3BP,BRIX1,BSPRY,BZW2,C10orf99,C11orf1,C12orf45,C12orf75,C19orf33,C1orf116,C1orf43,C6orf223,CACNA1D,CALML4,CAMSAP3,CANT1,CAPN1,CAPN13,CAPN5,CAPRIN1,CARD10,CBX3,CCDC34,CCL15,CCL24,CCN6,CCNA2,CCNB1IP1,CCNC,CCNI2,CCT6A,CD2AP,CD46,CD9,CDC16,CDCA7,CDH1,CDH17,CDHR1,CDHR5,CDK1,CDKN3,CDT1,CDX1,CDX2,CEACAM1,CEACAM5,CEACAM6,CEL,CELSR1,CENPF,CENPM,CENPV,CEP72,CERS6,CFTR,CGN,CHCHD2,CHDH,CHMP4B,CHMP4C,CHPT1,CISD3,CKAP2,CKMT2,CKS1B,CLCN2,CLDN1,CLDN3,CLDN4,CLDN7,CLN3,CLNS1A,CLRN3,CMAS,CMSS1,CMTM8,CNNM4,CNOT11,COA3,COBL,COMTD1,CORO2A,COX19,COX6A1,CPNE1,CPNE7,CPSF6,CRACR2B,CRB3,CREB3L4,CRYBG1,CRYL1,CSE1L,CTBP2,CTNNB1,CTNND1,CTSV,CXADR,CYB5B,CYP2B6,CYP2J2,CYP2S1,CYP4F11,CYP51A1,DACH1,DAPK2,DBI,DBNDD1,DCTPP1,DDR1,DDT,DDX21,DDX27,DEFB1,DEGS2,DEK,DEPDC1B,DGAT1,DHCR7,DHFR,DHRS11,DKC1,DMRT3,DNAJC22,DNTTIP1,DPEP1,DPM1,DSC2,DSG2,DSP,DUS1L,DUSP27,DYNLRB1,E2F1,EBP,EBPL,ECH1,ECT2,EEF1AKMT4,EEF1B2,EEF1G,EFNA1,EFNA3,EFNA4,EHF,EIF2A,EIF2AK1,EIF3B,EIF3D,EIF6,ELF3,ELMO3,ENPP3,EPB41L4B,EPCAM,EPHB2,EPHB3,EPS8L2,EPS8L3,EPSTI1,ERAL1,ERBB3,EREG,ERGIC3,ERN2,ESRP1,ESRP2,ESRRA,ETV4,EVPL,EXPH5,EZH2,EZR,F11R,F2RL1,FA2H,FABP1,FAM3B,FAM3D,FAM83B,FAM83F,FAM83H,FARP1,FARSA,FARSB,FBL,FBXL6,FDFT1,FDPS,FERMT1,FGFR4,FGFRL1,FHDC1,FITM2,FOPNL,FOXA2,FOXQ1,FRAT2,FRYL,FUT4,FXYD3,FZD5,GALE,GALNT3,GAR1,GDPD5,GGCT,GGH,GID8,GJB1,GLCE,GMDS,GMPS,GNG4,GNL3,GOLIM4,GPA33,GPR155,GPR160,GPR35,GPRC5A,GPSM2,GPX2,GRB7,GRHL2,GRK3,GRTP1,GSS,GSTO2,GSTP1,GTF2F2,GTF2IRD1,GTF3A,GUCY2C,GUF1,H1F0,H2AFY2,H3F3A,HACD2,HDAC2,HDDC2,HDGF,HDHD3,HEBP2,HES6,HINT1,HIST1H1B,HIST1H1C,HIST1H2BH,HKDC1,HMGA1,HMGCR,HMGCS1,HMGN1,HMMR,HMX3,HNF1A,HNF1B,HNF4A,HNF4G,HOOK1,HOXA10,HOXA9,HOXB9,HSD11B2,HSD17B11,HSD17B12,HSD17B4,HSPA14,HTATIP2,HUNK,IARS2,ICA1,IFI27,IFRD2,IGF2BP2,IGFBP2,IHH,IL20RA,IL22RA1,ILF2,ILF3,IMPDH2,INAVA,INPP4B,IRF6,ITGA6,ITGB4,ITGB6,IYD,JUP,KCNK5,KCNQ1,KCTD14,KDM1B,KHDC4,KIF11,KIF12,KIF3B,KLF5,KRT19,KRT8,KRTCAP3,LAD1,LAMB3,LARGE2,LARP4B,LCN2,LDHB,LFNG,LGALS3,LGALS4,LGALS9C,LLGL2,LMNB1,LRATD1,LRFN4,LRP5,LRPPRC,LRRC31,LSM4,LSM5,LSM7,LSR,LY6G6D,LY75,MACC1,MACROD1,MAGEA11,MAL2,MAP3K21,MAP7,MAPK13,MAPKAPK5,MARC1,MARVELD2,MARVELD3,MCCC2,MCM2,MCM4,MCM7,MCTS1,MEP1A,MET,MGAT4B,MGST1,MIF,MISP,MKI67,MLEC,MLXIPL,MMAB,MMEL1,MOGAT2,MPC2,MPST,MSMO1,MST1R,MT-CO2,MT-CO3,MT-CYB,MT-ND4,MT-ND4L,MTIF3,MUC12,MUC13,MUC20,MYB,MYBL2,MYEOV,MYH14,MYO10,MYO1A,MYO1D,MYO5B,MYO5C,MYOM3,MZT1,NCAPD2,NCBP2,NCLN,NCR3LG1,NDFIP2,NDUFA9,NDUFB3,NDUFV1,NEBL,NEDD4L,NEK2,NEK3,NFE2L3,NHP2,NIPAL1,NME2,NOL4L,NOP16,NOX1,NOXO1,NPC1L1,NPM3,NPNT,NQO1,NR1I2,NR2F6,NR6A1,NSUN7,NUDT5,NUP210,OAZ1,OCIAD2,OCLN,ODC1,OGFR,ORC2,OSBPL2,OTULINL,OVOL1,OXGR1,PABPC1L,PAFAH1B3,PANK1,PARD6B,PARP4,PARPBP,PCSK9,PDCD6,PDHA1,PDIA6,PDSS1,PDZD8,PERP,PFKFB2,PHGDH,PHGR1,PIGU,PIK3R2,PITX2,PKP2,PKP3,PLA2G12A,PLAGL2,PLBD1,PLCB3,PLCB4,PLEK2,PLEKHA6,PLEKHB1,PLEKHG6,PLEKHH1,PLEKHJ1,PLEKHS1,PLPP2,PLS1,POF1B,POFUT1,POLD2,POLR1D,POLR2H,POMP,PPA1,PPARG,PPDPF,PPM1H,PPP1R14B,PPP1R14C,PPP1R1B,PRAC1,PRAP1,PRDX2,PRDX5,PRELID2,PRELID3B,PREP,PRKAB1,PROM1,PROSER1,PROX1,PRPF6,PRR15,PRR15L,PRSS3,PRSS8,PSMA7,PSMB1,PSMB8,PSMG1,PTBP3,PTGES2,PTK6,PTPN3,PTPRD,QARS,QPRT,QTRT1,RAB11FIP1,RAB11FIP4,RAB15,RAB25,RAB5IF,RAC1,RACK1,RAE1,RAPGEFL1,RASSF7,RBM39,RFC3,RHPN2,RIPK4,RIPPLY3,RMND5A,RNF114,RNF128,RNF157,RNF43,RNF44,RNFT2,ROMO1,RPIA,RPN2,RSL1D1,RTKN,RUBCNL,S100A14,S100A6,SAPCD2,SATB2,SCARB1,SCD,SCNN1A,SEC16B,SEMA4G,SERINC5,SERPINB1,SET,SF3A2,SFN,SGK2,SH2D3A,SH3BGRL2,SH3RF2,SH3TC2,SH3YL1,SIM2,SKA3,SLC12A2,SLC19A3,SLC25A1,SLC25A10,SLC25A39,SLC29A2,SLC2A8,SLC37A4,SLC39A5,SLC44A4,SLC5A1,SLC5A6,SLCO4A1,SMAGP,SMARCA4,SMIM22,SNORC,SNU13,SORD,SOWAHA,SOWAHB,SOX9,SPAG1,SPATA2,SPC25,SPCS1,SPINT1,SPINT2,SPIRE2,SQLE,SREBF2,SRI,SRP9,SRPK1,SRSF3,SSRP1,ST14,STAMBPL1,STAP2,STARD10,STAU1,STK24,STK38L,STRAP,STRBP,STT3B,STX16,STX3,SUCLG1,SYNGR2,SYT13,TAF10,TAF1D,TAF4,TBRG4,TCF7,TEDC2,TESMIN,TFAP4,TFCP2L1,TFF3,TIMM13,TINAG,TJP3,TKFC,TKT,TLDC2,TM4SF5,TM7SF2,TM9SF2,TM9SF3,TM9SF4,TMC5,TMC7,TMEM106C,TMEM123,TMEM125,TMEM141,TMEM168,TMEM184A,TMEM41B,TMEM45B,TMEM63A,TMEM63C,TMEM97,TMPRSS2,TMPRSS4,TMTC4,TNS4,TOB1,TOM1L1,TOMM20,TOMM34,TOMM6,TOP2A,TOX3,TPRKB,TPRN,TPX2,TRABD,TRABD2A,TRAF4,TRAF5,TRAP1,TREH,TRIM15,TRIM2,TRIM24,TRIM31,TROAP,TSPAN1,TSPAN6,TSPAN8,TST,TSTD1,TTC39A,TTK,TUBA1C,TUBA4A,TUBB4B,TUFM,TUFT1,UBE2C,UBE2T,UBE2V1,UCHL3,UCKL1,UGT8,UQCC1,UQCRC1,URAD,USH1C,USP6NL,VARS,VAV3,VDAC1,VDAC2,VIL1,VPS25,VSNL1,VWA2,WDR43,WDR72,YAE1,YWHAZ,ZBTB18,ZDHHC3,ZG16B,ZNF664,ZNF69,ZNF703,ZNRF3,ZSWIM1,ZWINT</t>
        </is>
      </c>
      <c r="M26" t="inlineStr">
        <is>
          <t>[(0, 7), (0, 8), (0, 45), (0, 49), (0, 51), (0, 79), (5, 7), (5, 8), (5, 45), (5, 49), (5, 51), (5, 79), (6, 7), (6, 8), (6, 45), (6, 49), (6, 51), (6, 79), (10, 7), (10, 8), (10, 45), (10, 49), (10, 51), (10, 79), (11, 7), (11, 8), (11, 25), (11, 45), (11, 49), (11, 51), (11, 79), (14, 49), (15, 7), (15, 8), (15, 45), (15, 49), (15, 51), (15, 79), (17, 8), (17, 45), (17, 49), (18, 7), (18, 8), (18, 45), (18, 49), (18, 51), (18, 79), (19, 7), (19, 8), (19, 45), (19, 49), (19, 79), (20, 7), (20, 8), (20, 16), (20, 25), (20, 45), (20, 49), (20, 51), (20, 55), (20, 79), (21, 7), (21, 8), (21, 45), (21, 49), (21, 51), (21, 79), (22, 7), (22, 8), (22, 45), (22, 49), (22, 79), (23, 7), (23, 8), (23, 45), (23, 49), (23, 79), (24, 7), (24, 8), (24, 45), (24, 49), (24, 51), (24, 79), (26, 8), (26, 49), (30, 8), (30, 45), (30, 49), (30, 79), (31, 7), (31, 8), (31, 45), (31, 49), (31, 51), (31, 79), (33, 7), (33, 8), (33, 45), (33, 49), (33, 79), (34, 8), (34, 45), (34, 49), (36, 7), (36, 8), (36, 45), (36, 49), (36, 79), (37, 7), (37, 8), (37, 45), (37, 49), (37, 51), (37, 79), (38, 7), (38, 8), (38, 45), (38, 49), (38, 79), (39, 7), (39, 8), (39, 45), (39, 49), (39, 79), (43, 7), (43, 8), (43, 45), (43, 49), (43, 51), (43, 79), (44, 7), (44, 8), (44, 45), (44, 49), (44, 51), (44, 79), (46, 7), (46, 8), (46, 45), (46, 49), (46, 79), (47, 49), (52, 7), (52, 8), (52, 45), (52, 49), (52, 51), (52, 79), (54, 7), (54, 8), (54, 45), (54, 49), (54, 51), (54, 79), (56, 7), (56, 8), (56, 45), (56, 49), (56, 79), (57, 7), (57, 8), (57, 45), (57, 49), (57, 51), (57, 79), (58, 7), (58, 8), (58, 45), (58, 49), (58, 79), (59, 7), (59, 8), (59, 45), (59, 49), (59, 51), (59, 79), (61, 7), (61, 8), (61, 45), (61, 49), (61, 79), (66, 7), (66, 8), (66, 45), (66, 49), (66, 51), (66, 79), (67, 8), (67, 49), (68, 7), (68, 8), (68, 45), (68, 49), (68, 79), (69, 7), (69, 8), (69, 45), (69, 49), (69, 79), (70, 8), (70, 45), (70, 49), (70, 79), (73, 7), (73, 8), (73, 45), (73, 49), (73, 79), (74, 8), (74, 49), (74, 79), (75, 7), (75, 8), (75, 45), (75, 49), (75, 79), (76, 7), (76, 8), (76, 45), (76, 49), (76, 79), (77, 7), (77, 8), (77, 45), (77, 49), (77, 51), (77, 79), (81, 8), (81, 49)]</t>
        </is>
      </c>
      <c r="N26" t="n">
        <v>1520</v>
      </c>
      <c r="O26" t="n">
        <v>1</v>
      </c>
      <c r="P26" t="n">
        <v>0.95</v>
      </c>
      <c r="Q26" t="n">
        <v>3</v>
      </c>
      <c r="R26" t="n">
        <v>10000</v>
      </c>
      <c r="S26" t="inlineStr">
        <is>
          <t>15/03/2024, 21:26:45</t>
        </is>
      </c>
      <c r="T26" s="3">
        <f>hyperlink("https://spiral.technion.ac.il/results/MTAwMDA5OQ==/25/GOResultsPROCESS","link")</f>
        <v/>
      </c>
      <c r="U26" t="inlineStr">
        <is>
          <t>['GO:0045216:cell-cell junction organization (qval5.13E-8)', 'GO:0034330:cell junction organization (qval3.41E-8)', 'GO:0009058:biosynthetic process (qval7.53E-8)', 'GO:1901576:organic substance biosynthetic process (qval1.26E-7)', 'GO:0044281:small molecule metabolic process (qval7.16E-7)', 'GO:0007043:cell-cell junction assembly (qval7.94E-6)', 'GO:0006695:cholesterol biosynthetic process (qval8.24E-6)', 'GO:1902653:secondary alcohol biosynthetic process (qval7.21E-6)', 'GO:0044249:cellular biosynthetic process (qval8.59E-6)', 'GO:0034329:cell junction assembly (qval1.29E-5)', 'GO:1901362:organic cyclic compound biosynthetic process (qval1.94E-5)', 'GO:0120192:tight junction assembly (qval1.79E-5)', 'GO:0050892:intestinal absorption (qval2.05E-5)', 'GO:0120193:tight junction organization (qval1.99E-5)', 'GO:0016126:sterol biosynthetic process (qval2.89E-5)', 'GO:0086042:cardiac muscle cell-cardiac muscle cell adhesion (qval4.4E-5)', 'GO:0051186:cofactor metabolic process (qval8.6E-5)', 'GO:0008610:lipid biosynthetic process (qval1.13E-4)', 'GO:0008152:metabolic process (qval1.43E-4)', 'GO:0006694:steroid biosynthetic process (qval1.39E-4)', 'GO:0030855:epithelial cell differentiation (qval1.5E-4)', 'GO:0022600:digestive system process (qval1.54E-4)', 'GO:0009987:cellular process (qval2.5E-4)', 'GO:0022607:cellular component assembly (qval3.11E-4)', 'GO:0006732:coenzyme metabolic process (qval3.1E-4)', 'GO:0070830:bicellular tight junction assembly (qval2.99E-4)', 'GO:0002934:desmosome organization (qval2.9E-4)', 'GO:0044271:cellular nitrogen compound biosynthetic process (qval3.12E-4)', 'GO:0071704:organic substance metabolic process (qval4.01E-4)', 'GO:0086073:bundle of His cell-Purkinje myocyte adhesion involved in cell communication (qval4.64E-4)', 'GO:0044237:cellular metabolic process (qval6.49E-4)', 'GO:0019752:carboxylic acid metabolic process (qval7.42E-4)', 'GO:0044283:small molecule biosynthetic process (qval8.97E-4)', 'GO:0008203:cholesterol metabolic process (qval1.1E-3)', 'GO:0006790:sulfur compound metabolic process (qval1.13E-3)', 'GO:0032532:regulation of microvillus length (qval1.3E-3)', 'GO:1902652:secondary alcohol metabolic process (qval1.67E-3)', 'GO:0016125:sterol metabolic process (qval1.67E-3)', 'GO:0071840:cellular component organization or biogenesis (qval1.7E-3)', 'GO:1901360:organic cyclic compound metabolic process (qval1.9E-3)', 'GO:0008150:biological_process (qval2E-3)', 'GO:0043436:oxoacid metabolic process (qval2.33E-3)', 'GO:0016043:cellular component organization (qval2.56E-3)', 'GO:0006082:organic acid metabolic process (qval2.52E-3)', 'GO:0008202:steroid metabolic process (qval2.89E-3)', 'GO:0032530:regulation of microvillus organization (qval2.99E-3)', 'GO:0033875:ribonucleoside bisphosphate metabolic process (qval2.99E-3)', 'GO:0033865:nucleoside bisphosphate metabolic process (qval2.93E-3)', 'GO:0034032:purine nucleoside bisphosphate metabolic process (qval2.87E-3)', 'GO:0106118:regulation of sterol biosynthetic process (qval3.02E-3)', 'GO:0045540:regulation of cholesterol biosynthetic process (qval2.96E-3)', 'GO:0006637:acyl-CoA metabolic process (qval3.38E-3)', 'GO:0035383:thioester metabolic process (qval3.32E-3)', 'GO:0003382:epithelial cell morphogenesis (qval3.85E-3)', 'GO:0050810:regulation of steroid biosynthetic process (qval4.87E-3)', 'GO:0035633:maintenance of permeability of blood-brain barrier (qval6.64E-3)', 'GO:0019693:ribose phosphate metabolic process (qval7.81E-3)', 'GO:0034654:nucleobase-containing compound biosynthetic process (qval8.05E-3)', 'GO:0044238:primary metabolic process (qval8.28E-3)', 'GO:0032536:regulation of cell projection size (qval8.41E-3)', 'GO:0046165:alcohol biosynthetic process (qval8.53E-3)', 'GO:0034641:cellular nitrogen compound metabolic process (qval8.83E-3)', 'GO:0018130:heterocycle biosynthetic process (qval1.1E-2)', 'GO:0006629:lipid metabolic process (qval1.11E-2)', 'GO:0106001:intestinal hexose absorption (qval1.19E-2)', 'GO:0019438:aromatic compound biosynthetic process (qval1.28E-2)', 'GO:0009150:purine ribonucleotide metabolic process (qval1.33E-2)', 'GO:0043603:cellular amide metabolic process (qval1.42E-2)', 'GO:0009259:ribonucleotide metabolic process (qval1.42E-2)', 'GO:0035337:fatty-acyl-CoA metabolic process (qval1.47E-2)', 'GO:0072521:purine-containing compound metabolic process (qval1.6E-2)', 'GO:0032880:regulation of protein localization (qval1.67E-2)', 'GO:0060672:epithelial cell morphogenesis involved in placental branching (qval1.74E-2)', 'GO:0001951:intestinal D-glucose absorption (qval1.72E-2)', 'GO:1902896:terminal web assembly (qval1.69E-2)', 'GO:0061028:establishment of endothelial barrier (qval1.89E-2)', 'GO:0006066:alcohol metabolic process (qval1.92E-2)', 'GO:0035384:thioester biosynthetic process (qval1.95E-2)', 'GO:0071616:acyl-CoA biosynthetic process (qval1.92E-2)', 'GO:0009117:nucleotide metabolic process (qval2.02E-2)', 'GO:0090181:regulation of cholesterol metabolic process (qval2.22E-2)', 'GO:0070201:regulation of establishment of protein localization (qval2.27E-2)', 'GO:0006520:cellular amino acid metabolic process (qval2.29E-2)', 'GO:0006805:xenobiotic metabolic process (qval2.64E-2)', 'GO:0043604:amide biosynthetic process (qval2.71E-2)', 'GO:1903829:positive regulation of cellular protein localization (qval2.78E-2)', 'GO:0006753:nucleoside phosphate metabolic process (qval2.78E-2)', 'GO:0006163:purine nucleotide metabolic process (qval2.75E-2)', 'GO:0019637:organophosphate metabolic process (qval2.79E-2)', 'GO:0051179:localization (qval2.77E-2)', 'GO:0090407:organophosphate biosynthetic process (qval2.95E-2)', 'GO:1901568:fatty acid derivative metabolic process (qval2.94E-2)', 'GO:0033866:nucleoside bisphosphate biosynthetic process (qval3.06E-2)', 'GO:0034030:ribonucleoside bisphosphate biosynthetic process (qval3.03E-2)', 'GO:0034033:purine nucleoside bisphosphate biosynthetic process (qval3E-2)', 'GO:0055086:nucleobase-containing small molecule metabolic process (qval3.16E-2)', 'GO:0046390:ribose phosphate biosynthetic process (qval3.28E-2)', 'GO:0009913:epidermal cell differentiation (qval3.31E-2)', 'GO:0035635:entry of bacterium into host cell (qval3.4E-2)', 'GO:0046890:regulation of lipid biosynthetic process (qval3.37E-2)', 'GO:0034622:cellular protein-containing complex assembly (qval3.75E-2)', 'GO:0001885:endothelial cell development (qval3.74E-2)', 'GO:0086004:regulation of cardiac muscle cell contraction (qval3.71E-2)', 'GO:0098609:cell-cell adhesion (qval4.21E-2)', 'GO:0046483:heterocycle metabolic process (qval4.25E-2)', 'GO:1902930:regulation of alcohol biosynthetic process (qval4.47E-2)', 'GO:0002159:desmosome assembly (qval4.59E-2)', 'GO:0051223:regulation of protein transport (qval4.59E-2)', 'GO:0098911:regulation of ventricular cardiac muscle cell action potential (qval4.59E-2)', 'GO:0022402:cell cycle process (qval4.6E-2)', 'GO:1901615:organic hydroxy compound metabolic process (qval4.78E-2)', 'GO:0030104:water homeostasis (qval4.77E-2)', 'GO:0009260:ribonucleotide biosynthetic process (qval4.79E-2)', 'GO:0044419:interspecies interaction between organisms (qval4.75E-2)', 'GO:0061436:establishment of skin barrier (qval4.84E-2)', 'GO:0000904:cell morphogenesis involved in differentiation (qval4.92E-2)', 'GO:1903047:mitotic cell cycle process (qval5.01E-2)', 'GO:0009152:purine ribonucleotide biosynthetic process (qval4.98E-2)', 'GO:0006796:phosphate-containing compound metabolic process (qval5.15E-2)', 'GO:0065003:protein-containing complex assembly (qval5.24E-2)', 'GO:0006725:cellular aromatic compound metabolic process (qval5.35E-2)', 'GO:0019218:regulation of steroid metabolic process (qval5.62E-2)', 'GO:0006793:phosphorus metabolic process (qval5.83E-2)', 'GO:0044272:sulfur compound biosynthetic process (qval5.83E-2)', 'GO:0017144:drug metabolic process (qval6.01E-2)', 'GO:1904377:positive regulation of protein localization to cell periphery (qval6.68E-2)', 'GO:0061041:regulation of wound healing (qval6.8E-2)', 'GO:0090307:mitotic spindle assembly (qval6.77E-2)', 'GO:1903115:regulation of actin filament-based movement (qval6.72E-2)', 'GO:0034113:heterotypic cell-cell adhesion (qval6.67E-2)', 'GO:0051270:regulation of cellular component movement (qval6.84E-2)', 'GO:0033561:regulation of water loss via skin (qval6.86E-2)', 'GO:0006139:nucleobase-containing compound metabolic process (qval6.98E-2)', 'GO:1903961:positive regulation of anion transmembrane transport (qval7.01E-2)', 'GO:0022610:biological adhesion (qval7.54E-2)', 'GO:1901617:organic hydroxy compound biosynthetic process (qval7.8E-2)', 'GO:0006164:purine nucleotide biosynthetic process (qval8.31E-2)', 'GO:0045338:farnesyl diphosphate metabolic process (qval8.61E-2)', 'GO:0071680:response to indole-3-methanol (qval8.55E-2)', 'GO:0071681:cellular response to indole-3-methanol (qval8.49E-2)', 'GO:0065004:protein-DNA complex assembly (qval8.65E-2)', 'GO:0034599:cellular response to oxidative stress (qval9.43E-2)', 'GO:0055117:regulation of cardiac muscle contraction (qval9.46E-2)', 'GO:0002064:epithelial cell development (qval9.93E-2)', 'GO:0030260:entry into host cell (qval1.01E-1)', 'GO:0051806:entry into cell of other organism involved in symbiotic interaction (qval1E-1)', 'GO:0051828:entry into other organism involved in symbiotic interaction (qval9.97E-2)', 'GO:0044409:entry into host (qval9.9E-2)', 'GO:0086091:regulation of heart rate by cardiac conduction (qval9.93E-2)', 'GO:0048518:positive regulation of biological process (qval9.93E-2)', 'GO:1903078:positive regulation of protein localization to plasma membrane (qval9.93E-2)', 'GO:0090087:regulation of peptide transport (qval9.9E-2)']</t>
        </is>
      </c>
      <c r="V26" s="3">
        <f>hyperlink("https://spiral.technion.ac.il/results/MTAwMDA5OQ==/25/GOResultsFUNCTION","link")</f>
        <v/>
      </c>
      <c r="W26" t="inlineStr">
        <is>
          <t>['GO:0005515:protein binding (qval1.69E-4)', 'GO:0086083:cell adhesive protein binding involved in bundle of His cell-Purkinje myocyte communication (qval3.65E-4)', 'GO:0044877:protein-containing complex binding (qval4.76E-4)', 'GO:0086080:protein binding involved in heterotypic cell-cell adhesion (qval3.03E-3)', 'GO:0050839:cell adhesion molecule binding (qval3.01E-3)', 'GO:0048037:cofactor binding (qval4.74E-3)', 'GO:0045296:cadherin binding (qval1.06E-2)', 'GO:0016491:oxidoreductase activity (qval1.62E-2)', 'GO:0003824:catalytic activity (qval1.59E-2)', 'GO:0019199:transmembrane receptor protein kinase activity (qval1.87E-2)', 'GO:0000166:nucleotide binding (qval1.77E-2)', 'GO:1901265:nucleoside phosphate binding (qval1.62E-2)', 'GO:0036094:small molecule binding (qval1.87E-2)', 'GO:1901363:heterocyclic compound binding (qval1.88E-2)', 'GO:0097159:organic cyclic compound binding (qval2.17E-2)', 'GO:0042802:identical protein binding (qval2.39E-2)', 'GO:0016853:isomerase activity (qval3.29E-2)', 'GO:0098632:cell-cell adhesion mediator activity (qval3.68E-2)', 'GO:0016860:intramolecular oxidoreductase activity (qval4.9E-2)', 'GO:0016863:intramolecular oxidoreductase activity, transposing C=C bonds (qval5.25E-2)', 'GO:0003723:RNA binding (qval6.01E-2)', 'GO:0030898:actin-dependent ATPase activity (qval5.89E-2)', 'GO:0004714:transmembrane receptor protein tyrosine kinase activity (qval5.77E-2)', 'GO:0050662:coenzyme binding (qval7.06E-2)', 'GO:0098631:cell adhesion mediator activity (qval9.35E-2)', 'GO:0045294:alpha-catenin binding (qval1.1E-1)', 'GO:0043295:glutathione binding (qval1.06E-1)', 'GO:0005488:binding (qval1.17E-1)', 'GO:0019899:enzyme binding (qval1.2E-1)', 'GO:0016614:oxidoreductase activity, acting on CH-OH group of donors (qval1.17E-1)', 'GO:0038132:neuregulin binding (qval1.16E-1)', 'GO:0034513:box H/ACA snoRNA binding (qval1.13E-1)', 'GO:0017080:sodium channel regulator activity (qval1.15E-1)', 'GO:0046983:protein dimerization activity (qval1.12E-1)', 'GO:0000146:microfilament motor activity (qval1.22E-1)', 'GO:1900750:oligopeptide binding (qval1.2E-1)', 'GO:0031492:nucleosomal DNA binding (qval1.21E-1)', 'GO:0005504:fatty acid binding (qval1.18E-1)']</t>
        </is>
      </c>
      <c r="X26" s="3">
        <f>hyperlink("https://spiral.technion.ac.il/results/MTAwMDA5OQ==/25/GOResultsCOMPONENT","link")</f>
        <v/>
      </c>
      <c r="Y26" t="inlineStr">
        <is>
          <t>['GO:0070062:extracellular exosome (qval8.57E-17)', 'GO:1903561:extracellular vesicle (qval4.6E-17)', 'GO:0043230:extracellular organelle (qval3.24E-17)', 'GO:0031982:vesicle (qval4.66E-13)', 'GO:0043227:membrane-bounded organelle (qval2.92E-9)', 'GO:0005911:cell-cell junction (qval2.6E-9)', 'GO:0043226:organelle (qval6.33E-9)', 'GO:0044424:intracellular part (qval4.17E-8)', 'GO:0044421:extracellular region part (qval6.59E-8)', 'GO:0016328:lateral plasma membrane (qval8.37E-8)', 'GO:0044444:cytoplasmic part (qval1.18E-7)', 'GO:0070160:tight junction (qval1.91E-6)', 'GO:0005923:bicellular tight junction (qval3.49E-6)', 'GO:0030054:cell junction (qval4.42E-6)', 'GO:0030057:desmosome (qval7.83E-5)', 'GO:0044464:cell part (qval8.41E-5)', 'GO:0016324:apical plasma membrane (qval9.78E-5)', 'GO:0016327:apicolateral plasma membrane (qval1.09E-4)', 'GO:0043229:intracellular organelle (qval2.57E-4)', 'GO:0044422:organelle part (qval9.62E-4)', 'GO:0016020:membrane (qval1.11E-3)', 'GO:0032991:protein-containing complex (qval1.31E-3)', 'GO:0044446:intracellular organelle part (qval2.4E-3)', 'GO:0016323:basolateral plasma membrane (qval2.92E-3)', 'GO:0009925:basal plasma membrane (qval3.26E-3)', 'GO:0005737:cytoplasm (qval5.56E-3)', 'GO:0031528:microvillus membrane (qval6.77E-3)', 'GO:0098590:plasma membrane region (qval1.12E-2)', 'GO:0072589:box H/ACA scaRNP complex (qval2.16E-2)', 'GO:1990357:terminal web (qval2.08E-2)', 'GO:0005739:mitochondrion (qval2.33E-2)', 'GO:0098862:cluster of actin-based cell projections (qval2.29E-2)', 'GO:0044459:plasma membrane part (qval2.25E-2)', 'GO:0009898:cytoplasmic side of plasma membrane (qval3.8E-2)', 'GO:0044429:mitochondrial part (qval4.02E-2)', 'GO:0031429:box H/ACA snoRNP complex (qval4.2E-2)', 'GO:0090661:box H/ACA telomerase RNP complex (qval4.09E-2)', 'GO:0005903:brush border (qval4.55E-2)', 'GO:0005789:endoplasmic reticulum membrane (qval4.8E-2)', 'GO:0044291:cell-cell contact zone (qval4.77E-2)']</t>
        </is>
      </c>
    </row>
    <row r="27">
      <c r="A27" s="1" t="n">
        <v>26</v>
      </c>
      <c r="B27" t="n">
        <v>18038</v>
      </c>
      <c r="C27" t="n">
        <v>4143</v>
      </c>
      <c r="D27" t="n">
        <v>83</v>
      </c>
      <c r="E27" t="n">
        <v>6806</v>
      </c>
      <c r="F27" t="n">
        <v>462</v>
      </c>
      <c r="G27" t="n">
        <v>1676</v>
      </c>
      <c r="H27" t="n">
        <v>33</v>
      </c>
      <c r="I27" t="n">
        <v>142</v>
      </c>
      <c r="J27" s="2" t="n">
        <v>-2080</v>
      </c>
      <c r="K27" t="n">
        <v>0.452</v>
      </c>
      <c r="L27" t="inlineStr">
        <is>
          <t>A2M,A4GALT,ABCA8,ABCA9,ABCC9,ABI3BP,ACKR1,ACKR3,ADAM15,ADAM33,ADAMTS1,ADAMTS10,ADAMTS8,ADAMTSL1,ADAMTSL4,ADCY3,ADCY4,ADD1,ADH1B,ADIRF,AHNAK,AKAP12,AKAP13,AKT3,ALDH16A1,ALDH1A1,ALDH1A3,ANKDD1A,ANXA1,APOL1,AQP1,ARHGAP23,ARHGEF17,ARHGEF3,ARHGEF6,ARID5B,ARMCX1,ATOH8,ATP8B2,AVPR1A,BCAM,BCAR1,BCL2,BEX4,BHLHE22,BLVRA,BMERB1,BMP6,BOC,BST2,C12orf57,C1QA,C1QB,C1R,C1S,C2orf74,C3,C4orf3,C7,CADM4,CAP2,CAPN6,CAV1,CAVIN1,CAVIN2,CAVIN3,CBX6,CCDC80,CCL14,CCL2,CD209,CD302,CD34,CD4,CD74,CD93,CD99,CDH5,CDIPT,CEBPD,CFD,CHRD,CHST1,CHST3,CIC,CIDEB,CILP,CIRBP,CLEC10A,CLEC14A,CLIC2,CNN3,CNRIP1,COL14A1,COL18A1,COL4A2,COLEC12,COX7A1,CPA3,CPE,CRIP2,CRISPLD2,CRLF1,CSF1,CSF1R,CST3,CTSG,CXCL12,CYB5R3,CYBRD1,CYGB,CYYR1,DAAM2,DBP,DCN,DDX24,DGKG,DLC1,DLG4,DNAJB6,DOCK11,DPYD,DPYSL2,EBF1,EBF2,EBF3,ECE1,ECSCR,EFEMP1,EFNA5,EGFL7,EHD2,EID1,ELK3,ELMO1,ELN,ENG,ENTPD1,EPHX1,ERG,F13A1,FAM102B,FAM126A,FAM50B,FBLN1,FBLN2,FBN1,FGF7,FGFR1,FGL2,FHL3,FKBP5,FLCN,FLI1,FLII,FLRT2,FLYWCH2,FMOD,FOLR2,FOSL2,FOXC1,FOXD3,FOXS1,FRY,FXYD1,GABARAP,GADD45A,GAS7,GATA2,GFRA1,GIMAP4,GIMAP8,GINM1,GLI3,GLIPR1,GLIPR2,GNB4,GNG11,GNG2,GNPTG,GPM6B,GPR34,GRK5,GSN,GUCY1A1,GYG1,HAPLN3,HDGFL3,HEYL,HIC1,HIP1,HSPG2,IDS,IFI16,IFI44,IFITM2,IGF1,IGFBP4,IGFBP6,IGFBP7,IL18BP,IL33,INAFM1,INMT,ITGA7,ITPR1,JAM2,JAM3,KAT6A,KAZN,KCNK2,KCNK3,KCTD12,KLF15,KLF2,KLF9,LAMA4,LAMB2,LAMC1,LAPTM4A,LDB2,LDOC1,LEPR,LGMN,LHFPL6,LIMA1,LIX1L,LMNA,LMO2,LPAR1,LRP1,LTBP3,LTBP4,LY96,MAF,MAFB,MAN1A1,MAP3K3,MAP3K8,MCAM,MCTP1,MEDAG,MEF2A,MEF2C,MERTK,MFAP4,MFSD1,MGP,MIGA1,MMP28,MMRN2,MOB3A,MRAS,MRC1,MS4A6A,MS4A7,MSN,MSR1,MTHFR,MXD4,MYCT1,NEIL2,NFATC1,NFATC4,NFIB,NFIC,NGFR,NIBAN1,NID1,NLGN2,NLRP1,NNMT,NPC2,NPDC1,NPR1,NR2F2,NR3C1,NRP1,NUCB1,OGN,OSMR,PACSIN2,PALM2-AKAP2,PAPLN,PARVG,PBX3,PDE1A,PDE7B,PEA15,PEAK1,PEAR1,PECAM1,PER1,PER3,PGF,PHF2,PHLDB1,PI16,PINK1,PKD2,PLA2G2A,PLD3,PLEKHA4,PLEKHM2,PLEKHO2,PLPP1,PLPP3,PLPPR2,PLSCR4,PLTP,PMP22,PNMA1,PODN,PODXL,PPM1F,PPP1R16B,PPP1R18,PPP3CA,PRCP,PREX2,PRG4,PRICKLE1,PRKACA,PRMT2,PRNP,PTP4A3,QKI,RAB34,RAB3IL1,RAMP2,RASSF2,RBMS3,RCSD1,REEP5,RELL1,RFTN2,RGL1,RGL2,RGMA,RHOC,RHOJ,RNASE1,RNH1,ROCK1,RXRA,S100A13,S100B,S1PR1,SAMHD1,SAV1,SCARA5,SDC2,SELENON,SELP,SEMA6B,SEPTIN6,SERINC1,SERPINA3,SERPINE2,SERPING1,SESN3,SFRP1,SGCB,SGCE,SH2B3,SH2D3C,SH3BGRL,SHE,SIPA1,SIRPB2,SKI,SLC38A2,SLC7A2,SLCO2A1,SLCO2B1,SLFN11,SLIT3,SMARCD3,SMOC2,SNRK,SNTA1,SORBS3,SOX5,SPARCL1,SPART,SPRY1,SPTLC3,SRPX,ST3GAL3,ST6GALNAC6,STAB1,STEAP4,STIM1,STOM,SUSD6,SWAP70,SYNE3,SYNPO,TACC1,TBC1D1,TBCB,TBX18,TBXA2R,TCEA2,TCF25,TCF4,TCF7L1,TEK,TFPI,TGFB3,TGFBR2,TGM2,THBD,THBS3,THBS4,THSD7A,TIE1,TM6SF1,TMEM109,TMEM140,TMEM43,TMEM50A,TMOD2,TMTC1,TNFRSF1A,TNFSF12,TNS2,TNXB,TP53,TPPP3,TRIB2,TRIM22,TRPS1,TRPV2,TSC22D3,TSHZ2,TSPAN11,TSPAN4,TSPAN7,TTN,TUBB6,UGDH,UTRN,VAMP2,VAMP5,VAT1,VCAM1,VIM,VPS13D,WASF2,WDR81,WIPF1,WSB1,WWTR1,ZBTB16,ZNF264,ZNF362,ZNF385A,ZNF428,ZNF606,ZSWIM8,ZYX</t>
        </is>
      </c>
      <c r="M27" t="inlineStr">
        <is>
          <t>[(1, 0), (1, 15), (1, 37), (1, 54), (1, 69), (1, 75), (2, 0), (2, 15), (2, 37), (2, 69), (3, 0), (3, 15), (3, 37), (3, 54), (3, 69), (3, 75), (3, 76), (4, 0), (4, 15), (4, 37), (4, 54), (4, 69), (4, 75), (7, 0), (7, 15), (7, 37), (7, 54), (7, 69), (7, 75), (8, 0), (8, 15), (8, 37), (8, 54), (8, 69), (8, 75), (9, 0), (9, 15), (9, 37), (9, 54), (9, 69), (9, 75), (13, 0), (13, 15), (13, 37), (13, 54), (13, 69), (13, 75), (13, 76), (16, 0), (16, 15), (16, 37), (16, 54), (16, 69), (16, 75), (25, 0), (25, 15), (29, 0), (29, 15), (29, 37), (29, 54), (29, 69), (29, 75), (35, 0), (35, 15), (35, 37), (35, 54), (35, 69), (35, 75), (40, 0), (40, 15), (40, 37), (40, 54), (40, 69), (40, 75), (41, 0), (41, 15), (41, 37), (41, 69), (45, 0), (45, 15), (45, 37), (45, 54), (45, 69), (45, 75), (48, 0), (48, 15), (48, 37), (48, 54), (48, 69), (48, 75), (49, 0), (49, 15), (49, 37), (49, 54), (49, 69), (49, 75), (50, 0), (50, 15), (51, 0), (51, 15), (51, 37), (51, 54), (51, 69), (51, 75), (53, 0), (53, 15), (53, 37), (53, 69), (55, 0), (55, 15), (55, 37), (55, 54), (55, 69), (55, 75), (60, 0), (60, 15), (60, 37), (60, 69), (71, 0), (71, 15), (71, 37), (71, 54), (71, 69), (71, 75), (78, 0), (78, 15), (78, 37), (78, 54), (78, 69), (78, 75), (79, 0), (79, 15), (79, 37), (79, 54), (79, 69), (79, 75), (80, 0), (80, 15), (80, 37), (80, 54), (80, 69), (80, 75)]</t>
        </is>
      </c>
      <c r="N27" t="n">
        <v>830</v>
      </c>
      <c r="O27" t="n">
        <v>1</v>
      </c>
      <c r="P27" t="n">
        <v>0.9</v>
      </c>
      <c r="Q27" t="n">
        <v>3</v>
      </c>
      <c r="R27" t="n">
        <v>10000</v>
      </c>
      <c r="S27" t="inlineStr">
        <is>
          <t>15/03/2024, 21:26:59</t>
        </is>
      </c>
      <c r="T27" s="3">
        <f>hyperlink("https://spiral.technion.ac.il/results/MTAwMDA5OQ==/26/GOResultsPROCESS","link")</f>
        <v/>
      </c>
      <c r="U27" t="inlineStr">
        <is>
          <t>['GO:2000145:regulation of cell motility (qval7.93E-15)', 'GO:0030334:regulation of cell migration (qval6.36E-15)', 'GO:0050793:regulation of developmental process (qval5.5E-15)', 'GO:0040012:regulation of locomotion (qval3.6E-14)', 'GO:0051270:regulation of cellular component movement (qval3.65E-14)', 'GO:0048518:positive regulation of biological process (qval8.89E-13)', 'GO:0043062:extracellular structure organization (qval8.85E-13)', 'GO:0022603:regulation of anatomical structure morphogenesis (qval7.91E-13)', 'GO:0048583:regulation of response to stimulus (qval1.71E-12)', 'GO:0030198:extracellular matrix organization (qval3.77E-12)', 'GO:0051239:regulation of multicellular organismal process (qval4.14E-12)', 'GO:0045765:regulation of angiogenesis (qval5.09E-12)', 'GO:0032502:developmental process (qval8.18E-12)', 'GO:0051241:negative regulation of multicellular organismal process (qval1.63E-11)', 'GO:1901342:regulation of vasculature development (qval2.77E-11)', 'GO:0051093:negative regulation of developmental process (qval4.09E-11)', 'GO:0048856:anatomical structure development (qval5.04E-11)', 'GO:0048646:anatomical structure formation involved in morphogenesis (qval5.47E-11)', 'GO:0032879:regulation of localization (qval5.27E-11)', 'GO:0009653:anatomical structure morphogenesis (qval6.87E-11)', 'GO:0048522:positive regulation of cellular process (qval9.55E-11)', 'GO:0042127:regulation of cell proliferation (qval1.42E-10)', 'GO:2000026:regulation of multicellular organismal development (qval1.47E-10)', 'GO:0065007:biological regulation (qval2.4E-10)', 'GO:0050789:regulation of biological process (qval4.67E-10)', 'GO:0048584:positive regulation of response to stimulus (qval1.72E-9)', 'GO:0007155:cell adhesion (qval2.38E-9)', 'GO:0022610:biological adhesion (qval3.07E-9)', 'GO:2000147:positive regulation of cell motility (qval3.24E-9)', 'GO:0030335:positive regulation of cell migration (qval3.6E-9)', 'GO:0051272:positive regulation of cellular component movement (qval7.99E-9)', 'GO:0048869:cellular developmental process (qval1.01E-8)', 'GO:0040017:positive regulation of locomotion (qval1.68E-8)', 'GO:0007165:signal transduction (qval1.86E-8)', 'GO:0001525:angiogenesis (qval9.4E-8)', 'GO:0032101:regulation of response to external stimulus (qval1.49E-7)', 'GO:0048523:negative regulation of cellular process (qval1.58E-7)', 'GO:0035556:intracellular signal transduction (qval1.79E-7)', 'GO:0030155:regulation of cell adhesion (qval1.89E-7)', 'GO:0001936:regulation of endothelial cell proliferation (qval2.11E-7)', 'GO:0048519:negative regulation of biological process (qval2.94E-7)', 'GO:0032501:multicellular organismal process (qval3.81E-7)', 'GO:0016525:negative regulation of angiogenesis (qval6.39E-7)', 'GO:0051094:positive regulation of developmental process (qval6.48E-7)', 'GO:0009966:regulation of signal transduction (qval6.36E-7)', 'GO:1901343:negative regulation of vasculature development (qval6.43E-7)', 'GO:0042221:response to chemical (qval7.46E-7)', 'GO:2000181:negative regulation of blood vessel morphogenesis (qval7.77E-7)', 'GO:0023051:regulation of signaling (qval1.32E-6)', 'GO:0007166:cell surface receptor signaling pathway (qval1.34E-6)', 'GO:0008285:negative regulation of cell proliferation (qval2.56E-6)', 'GO:0045766:positive regulation of angiogenesis (qval2.63E-6)', 'GO:0045595:regulation of cell differentiation (qval2.95E-6)', 'GO:0050794:regulation of cellular process (qval3.68E-6)', 'GO:0048585:negative regulation of response to stimulus (qval3.89E-6)', 'GO:0010942:positive regulation of cell death (qval5.92E-6)', 'GO:0040011:locomotion (qval5.84E-6)', 'GO:0010632:regulation of epithelial cell migration (qval6E-6)', 'GO:0003013:circulatory system process (qval6.24E-6)', 'GO:0030154:cell differentiation (qval6.16E-6)', 'GO:0010646:regulation of cell communication (qval6.07E-6)', 'GO:0048513:animal organ development (qval6.69E-6)', 'GO:0070887:cellular response to chemical stimulus (qval7.44E-6)', 'GO:0072376:protein activation cascade (qval8.82E-6)', 'GO:0010033:response to organic substance (qval8.96E-6)', 'GO:0010594:regulation of endothelial cell migration (qval1.02E-5)', 'GO:0010604:positive regulation of macromolecule metabolic process (qval1.31E-5)', 'GO:0051271:negative regulation of cellular component movement (qval1.32E-5)', 'GO:0031325:positive regulation of cellular metabolic process (qval1.4E-5)', 'GO:1901700:response to oxygen-containing compound (qval1.46E-5)', 'GO:1904018:positive regulation of vasculature development (qval1.46E-5)', 'GO:0008284:positive regulation of cell proliferation (qval1.54E-5)', 'GO:0032956:regulation of actin cytoskeleton organization (qval1.53E-5)', 'GO:2000146:negative regulation of cell motility (qval1.92E-5)', 'GO:0030036:actin cytoskeleton organization (qval2.08E-5)', 'GO:0016477:cell migration (qval2.12E-5)', 'GO:0043065:positive regulation of apoptotic process (qval2.33E-5)', 'GO:0002376:immune system process (qval2.34E-5)', 'GO:0030336:negative regulation of cell migration (qval2.41E-5)', 'GO:0071310:cellular response to organic substance (qval2.39E-5)', 'GO:0065008:regulation of biological quality (qval2.36E-5)', 'GO:0009967:positive regulation of signal transduction (qval2.41E-5)', 'GO:0030029:actin filament-based process (qval2.53E-5)', 'GO:0051173:positive regulation of nitrogen compound metabolic process (qval2.73E-5)', 'GO:0040013:negative regulation of locomotion (qval2.72E-5)', 'GO:0043068:positive regulation of programmed cell death (qval2.73E-5)', 'GO:0007167:enzyme linked receptor protein signaling pathway (qval2.77E-5)', 'GO:0016043:cellular component organization (qval2.84E-5)', 'GO:0009893:positive regulation of metabolic process (qval2.82E-5)', 'GO:0032970:regulation of actin filament-based process (qval2.8E-5)', 'GO:0071840:cellular component organization or biogenesis (qval2.78E-5)', 'GO:0065009:regulation of molecular function (qval3E-5)', 'GO:0050896:response to stimulus (qval3.4E-5)', 'GO:0031589:cell-substrate adhesion (qval3.39E-5)', 'GO:0048870:cell motility (qval3.51E-5)', 'GO:0009628:response to abiotic stimulus (qval3.71E-5)', 'GO:0050678:regulation of epithelial cell proliferation (qval3.99E-5)', 'GO:0045937:positive regulation of phosphate metabolic process (qval4.14E-5)', 'GO:0010562:positive regulation of phosphorus metabolic process (qval4.1E-5)', 'GO:0023056:positive regulation of signaling (qval4.86E-5)', 'GO:1903391:regulation of adherens junction organization (qval5.19E-5)', 'GO:0051246:regulation of protein metabolic process (qval6.02E-5)', 'GO:1902533:positive regulation of intracellular signal transduction (qval6.08E-5)', 'GO:0001934:positive regulation of protein phosphorylation (qval7.35E-5)', 'GO:0010647:positive regulation of cell communication (qval7.68E-5)', 'GO:0019932:second-messenger-mediated signaling (qval7.93E-5)', 'GO:0006928:movement of cell or subcellular component (qval8.66E-5)', 'GO:0032270:positive regulation of cellular protein metabolic process (qval1.21E-4)', 'GO:0051128:regulation of cellular component organization (qval1.23E-4)', 'GO:0045785:positive regulation of cell adhesion (qval1.25E-4)', 'GO:0042327:positive regulation of phosphorylation (qval1.24E-4)', 'GO:0009719:response to endogenous stimulus (qval1.25E-4)', 'GO:0048468:cell development (qval1.39E-4)', 'GO:0010634:positive regulation of epithelial cell migration (qval1.52E-4)', 'GO:0006897:endocytosis (qval1.54E-4)', 'GO:0071495:cellular response to endogenous stimulus (qval1.56E-4)', 'GO:0051247:positive regulation of protein metabolic process (qval1.67E-4)', 'GO:0032231:regulation of actin filament bundle assembly (qval2.02E-4)', 'GO:0002682:regulation of immune system process (qval2.43E-4)', 'GO:0010941:regulation of cell death (qval2.6E-4)', 'GO:0032268:regulation of cellular protein metabolic process (qval2.88E-4)', 'GO:0051240:positive regulation of multicellular organismal process (qval2.91E-4)', 'GO:0030278:regulation of ossification (qval2.93E-4)', 'GO:0032103:positive regulation of response to external stimulus (qval2.97E-4)', 'GO:0009888:tissue development (qval2.98E-4)', 'GO:0001938:positive regulation of endothelial cell proliferation (qval3.05E-4)', 'GO:0033993:response to lipid (qval3.05E-4)', 'GO:1902531:regulation of intracellular signal transduction (qval3.49E-4)', 'GO:0050790:regulation of catalytic activity (qval3.48E-4)', 'GO:0001952:regulation of cell-matrix adhesion (qval3.66E-4)', 'GO:0048872:homeostasis of number of cells (qval3.64E-4)', 'GO:0050920:regulation of chemotaxis (qval4.56E-4)', 'GO:0110020:regulation of actomyosin structure organization (qval5.33E-4)', 'GO:0001932:regulation of protein phosphorylation (qval6.03E-4)', 'GO:0006952:defense response (qval6.36E-4)', 'GO:0090109:regulation of cell-substrate junction assembly (qval6.65E-4)', 'GO:0051893:regulation of focal adhesion assembly (qval6.6E-4)', 'GO:0042981:regulation of apoptotic process (qval6.59E-4)', 'GO:0042325:regulation of phosphorylation (qval7.98E-4)', 'GO:0031399:regulation of protein modification process (qval8.35E-4)', 'GO:0098657:import into cell (qval8.4E-4)', 'GO:0031401:positive regulation of protein modification process (qval8.99E-4)', 'GO:0043067:regulation of programmed cell death (qval9.47E-4)', 'GO:1901888:regulation of cell junction assembly (qval9.73E-4)', 'GO:0010810:regulation of cell-substrate adhesion (qval9.86E-4)', 'GO:0097435:supramolecular fiber organization (qval1.01E-3)', 'GO:1901701:cellular response to oxygen-containing compound (qval1.03E-3)', 'GO:0051129:negative regulation of cellular component organization (qval1.11E-3)', 'GO:0052547:regulation of peptidase activity (qval1.15E-3)', 'GO:0006950:response to stress (qval1.15E-3)', 'GO:0048589:developmental growth (qval1.17E-3)', 'GO:0003008:system process (qval1.22E-3)', 'GO:0009887:animal organ morphogenesis (qval1.21E-3)', 'GO:0051492:regulation of stress fiber assembly (qval1.22E-3)', 'GO:0010595:positive regulation of endothelial cell migration (qval1.24E-3)', 'GO:0008015:blood circulation (qval1.35E-3)', 'GO:0009605:response to external stimulus (qval1.39E-3)', 'GO:0051493:regulation of cytoskeleton organization (qval1.47E-3)', 'GO:0040007:growth (qval1.47E-3)', 'GO:0043535:regulation of blood vessel endothelial cell migration (qval1.48E-3)', 'GO:0048771:tissue remodeling (qval1.48E-3)', 'GO:0002252:immune effector process (qval1.54E-3)', 'GO:0019222:regulation of metabolic process (qval1.61E-3)', 'GO:0110053:regulation of actin filament organization (qval1.63E-3)', 'GO:1903670:regulation of sprouting angiogenesis (qval1.64E-3)', 'GO:0050921:positive regulation of chemotaxis (qval1.64E-3)', 'GO:0030162:regulation of proteolysis (qval1.7E-3)', 'GO:0009968:negative regulation of signal transduction (qval1.76E-3)', 'GO:0007010:cytoskeleton organization (qval1.76E-3)', 'GO:0050679:positive regulation of epithelial cell proliferation (qval1.81E-3)', 'GO:0002685:regulation of leukocyte migration (qval1.84E-3)', 'GO:0003179:heart valve morphogenesis (qval1.93E-3)', 'GO:0032330:regulation of chondrocyte differentiation (qval1.92E-3)', 'GO:0014070:response to organic cyclic compound (qval1.92E-3)', 'GO:0006956:complement activation (qval2.11E-3)', 'GO:0034103:regulation of tissue remodeling (qval2.22E-3)', 'GO:0045596:negative regulation of cell differentiation (qval2.37E-3)', 'GO:0071559:response to transforming growth factor beta (qval2.38E-3)', 'GO:0003018:vascular process in circulatory system (qval2.48E-3)', 'GO:0051174:regulation of phosphorus metabolic process (qval2.51E-3)', 'GO:0019220:regulation of phosphate metabolic process (qval2.5E-3)', 'GO:0009607:response to biotic stimulus (qval2.58E-3)', 'GO:0032233:positive regulation of actin filament bundle assembly (qval2.66E-3)', 'GO:0045597:positive regulation of cell differentiation (qval2.68E-3)', 'GO:0032989:cellular component morphogenesis (qval2.67E-3)', 'GO:0050730:regulation of peptidyl-tyrosine phosphorylation (qval2.71E-3)', 'GO:0010648:negative regulation of cell communication (qval2.84E-3)', 'GO:0080134:regulation of response to stress (qval2.83E-3)', 'GO:0001775:cell activation (qval2.84E-3)', 'GO:0070613:regulation of protein processing (qval2.97E-3)', 'GO:0023057:negative regulation of signaling (qval2.98E-3)', 'GO:1901654:response to ketone (qval2.96E-3)', 'GO:0071363:cellular response to growth factor stimulus (qval3.45E-3)', 'GO:1903317:regulation of protein maturation (qval3.48E-3)', 'GO:0090049:regulation of cell migration involved in sprouting angiogenesis (qval3.68E-3)', 'GO:0045944:positive regulation of transcription by RNA polymerase II (qval3.87E-3)', 'GO:0001666:response to hypoxia (qval3.97E-3)', 'GO:0010628:positive regulation of gene expression (qval4.06E-3)', 'GO:0009987:cellular process (qval4.11E-3)', 'GO:0007160:cell-matrix adhesion (qval4.13E-3)', 'GO:0002684:positive regulation of immune system process (qval4.12E-3)', 'GO:0051716:cellular response to stimulus (qval4.12E-3)', 'GO:0019221:cytokine-mediated signaling pathway (qval4.63E-3)', 'GO:1903034:regulation of response to wounding (qval4.72E-3)', 'GO:0044093:positive regulation of molecular function (qval4.7E-3)', 'GO:0071560:cellular response to transforming growth factor beta stimulus (qval4.78E-3)', 'GO:0009725:response to hormone (qval5.15E-3)', 'GO:0043408:regulation of MAPK cascade (qval5.14E-3)', 'GO:1901653:cellular response to peptide (qval5.18E-3)', 'GO:0043085:positive regulation of catalytic activity (qval5.19E-3)', 'GO:0010035:response to inorganic substance (qval5.18E-3)', 'GO:0001568:blood vessel development (qval5.17E-3)', 'GO:1901652:response to peptide (qval5.21E-3)', 'GO:0070848:response to growth factor (qval5.2E-3)', 'GO:0072010:glomerular epithelium development (qval5.24E-3)', 'GO:0007162:negative regulation of cell adhesion (qval5.23E-3)', 'GO:0072073:kidney epithelium development (qval5.22E-3)', 'GO:0042493:response to drug (qval5.21E-3)', 'GO:0090287:regulation of cellular response to growth factor stimulus (qval5.71E-3)', 'GO:0030449:regulation of complement activation (qval5.9E-3)', 'GO:0060255:regulation of macromolecule metabolic process (qval5.98E-3)', 'GO:0080090:regulation of primary metabolic process (qval6.13E-3)', 'GO:0044087:regulation of cellular component biogenesis (qval6.32E-3)', 'GO:0036293:response to decreased oxygen levels (qval6.49E-3)', 'GO:2000257:regulation of protein activation cascade (qval6.6E-3)', 'GO:0050731:positive regulation of peptidyl-tyrosine phosphorylation (qval7.11E-3)', 'GO:0070482:response to oxygen levels (qval7.2E-3)', 'GO:0042692:muscle cell differentiation (qval7.24E-3)', 'GO:1902903:regulation of supramolecular fiber organization (qval7.31E-3)', 'GO:0007169:transmembrane receptor protein tyrosine kinase signaling pathway (qval7.55E-3)', 'GO:0003180:aortic valve morphogenesis (qval7.91E-3)', 'GO:0006909:phagocytosis (qval7.94E-3)', 'GO:0055001:muscle cell development (qval7.91E-3)', 'GO:0010466:negative regulation of peptidase activity (qval8.06E-3)', 'GO:0061041:regulation of wound healing (qval8.32E-3)', 'GO:0051171:regulation of nitrogen compound metabolic process (qval8.32E-3)', 'GO:0045926:negative regulation of growth (qval8.85E-3)', 'GO:0006954:inflammatory response (qval8.82E-3)', 'GO:0043207:response to external biotic stimulus (qval9E-3)', 'GO:1903393:positive regulation of adherens junction organization (qval9.23E-3)', 'GO:0090050:positive regulation of cell migration involved in sprouting angiogenesis (qval9.28E-3)', 'GO:0051336:regulation of hydrolase activity (qval9.27E-3)', 'GO:0045321:leukocyte activation (qval9.59E-3)', 'GO:0060284:regulation of cell development (qval9.78E-3)', 'GO:0010243:response to organonitrogen compound (qval9.83E-3)', 'GO:0061035:regulation of cartilage development (qval1E-2)', 'GO:0040008:regulation of growth (qval1.01E-2)', 'GO:0071417:cellular response to organonitrogen compound (qval1.04E-2)', 'GO:0042592:homeostatic process (qval1.05E-2)', 'GO:0006958:complement activation, classical pathway (qval1.05E-2)', 'GO:0051414:response to cortisol (qval1.1E-2)', 'GO:0001780:neutrophil homeostasis (qval1.09E-2)', 'GO:0022614:membrane to membrane docking (qval1.09E-2)', 'GO:0071462:cellular response to water stimulus (qval1.09E-2)', 'GO:1901698:response to nitrogen compound (qval1.12E-2)', 'GO:0061138:morphogenesis of a branching epithelium (qval1.12E-2)', 'GO:0072009:nephron epithelium development (qval1.12E-2)', 'GO:0001570:vasculogenesis (qval1.21E-2)', 'GO:0045601:regulation of endothelial cell differentiation (qval1.23E-2)', 'GO:0002688:regulation of leukocyte chemotaxis (qval1.27E-2)', 'GO:0010721:negative regulation of cell development (qval1.37E-2)', 'GO:0090288:negative regulation of cellular response to growth factor stimulus (qval1.37E-2)', 'GO:0030193:regulation of blood coagulation (qval1.44E-2)', 'GO:1904646:cellular response to amyloid-beta (qval1.43E-2)', 'GO:0002687:positive regulation of leukocyte migration (qval1.43E-2)', 'GO:0070665:positive regulation of leukocyte proliferation (qval1.43E-2)', 'GO:0009612:response to mechanical stimulus (qval1.47E-2)', 'GO:0001558:regulation of cell growth (qval1.5E-2)', 'GO:1901699:cellular response to nitrogen compound (qval1.54E-2)', 'GO:0010038:response to metal ion (qval1.54E-2)', 'GO:1900046:regulation of hemostasis (qval1.54E-2)', 'GO:0022898:regulation of transmembrane transporter activity (qval1.57E-2)', 'GO:0001763:morphogenesis of a branching structure (qval1.6E-2)', 'GO:0043114:regulation of vascular permeability (qval1.63E-2)', 'GO:0014911:positive regulation of smooth muscle cell migration (qval1.62E-2)', 'GO:0014902:myotube differentiation (qval1.63E-2)', 'GO:0051254:positive regulation of RNA metabolic process (qval1.7E-2)', 'GO:0008630:intrinsic apoptotic signaling pathway in response to DNA damage (qval1.76E-2)', 'GO:0007015:actin filament organization (qval1.77E-2)', 'GO:0022604:regulation of cell morphogenesis (qval1.78E-2)', 'GO:0003014:renal system process (qval1.81E-2)', 'GO:0007517:muscle organ development (qval1.81E-2)', 'GO:1902893:regulation of pri-miRNA transcription by RNA polymerase II (qval1.83E-2)', 'GO:1903508:positive regulation of nucleic acid-templated transcription (qval1.83E-2)', 'GO:0045893:positive regulation of transcription, DNA-templated (qval1.82E-2)', 'GO:2001257:regulation of cation channel activity (qval1.82E-2)', 'GO:1902680:positive regulation of RNA biosynthetic process (qval1.84E-2)', 'GO:0048010:vascular endothelial growth factor receptor signaling pathway (qval1.88E-2)', 'GO:0050818:regulation of coagulation (qval1.9E-2)', 'GO:0030097:hemopoiesis (qval1.9E-2)', 'GO:0007423:sensory organ development (qval1.92E-2)', 'GO:0051894:positive regulation of focal adhesion assembly (qval1.92E-2)', 'GO:0051496:positive regulation of stress fiber assembly (qval2E-2)', 'GO:0010611:regulation of cardiac muscle hypertrophy (qval1.99E-2)', 'GO:0010605:negative regulation of macromolecule metabolic process (qval2.05E-2)', 'GO:0001937:negative regulation of endothelial cell proliferation (qval2.06E-2)', 'GO:1901890:positive regulation of cell junction assembly (qval2.06E-2)', 'GO:0035855:megakaryocyte development (qval2.07E-2)', 'GO:0009415:response to water (qval2.06E-2)', 'GO:0010557:positive regulation of macromolecule biosynthetic process (qval2.07E-2)', 'GO:0048545:response to steroid hormone (qval2.08E-2)', 'GO:1901655:cellular response to ketone (qval2.18E-2)', 'GO:0008150:biological_process (qval2.23E-2)', 'GO:0048873:homeostasis of number of cells within a tissue (qval2.26E-2)', 'GO:0000902:cell morphogenesis (qval2.26E-2)', 'GO:0048660:regulation of smooth muscle cell proliferation (qval2.26E-2)', 'GO:0030835:negative regulation of actin filament depolymerization (qval2.31E-2)', 'GO:0022407:regulation of cell-cell adhesion (qval2.32E-2)', 'GO:0043410:positive regulation of MAPK cascade (qval2.35E-2)', 'GO:0034097:response to cytokine (qval2.35E-2)', 'GO:0008360:regulation of cell shape (qval2.37E-2)', 'GO:1903779:regulation of cardiac conduction (qval2.36E-2)', 'GO:0014743:regulation of muscle hypertrophy (qval2.38E-2)', 'GO:0001954:positive regulation of cell-matrix adhesion (qval2.37E-2)', 'GO:0052548:regulation of endopeptidase activity (qval2.37E-2)', 'GO:0010629:negative regulation of gene expression (qval2.4E-2)', 'GO:0032409:regulation of transporter activity (qval2.46E-2)', 'GO:0009187:cyclic nucleotide metabolic process (qval2.58E-2)', 'GO:0090092:regulation of transmembrane receptor protein serine/threonine kinase signaling pathway (qval2.57E-2)', 'GO:0032412:regulation of ion transmembrane transporter activity (qval2.56E-2)', 'GO:0014009:glial cell proliferation (qval2.56E-2)', 'GO:0060055:angiogenesis involved in wound healing (qval2.55E-2)', 'GO:0045603:positive regulation of endothelial cell differentiation (qval2.54E-2)', 'GO:0071711:basement membrane organization (qval2.57E-2)', 'GO:0007159:leukocyte cell-cell adhesion (qval2.57E-2)', 'GO:0010717:regulation of epithelial to mesenchymal transition (qval2.61E-2)', 'GO:0044057:regulation of system process (qval2.69E-2)', 'GO:0001101:response to acid chemical (qval2.75E-2)', 'GO:0006875:cellular metal ion homeostasis (qval2.81E-2)', 'GO:0031394:positive regulation of prostaglandin biosynthetic process (qval2.81E-2)', 'GO:0034446:substrate adhesion-dependent cell spreading (qval2.83E-2)', 'GO:0019935:cyclic-nucleotide-mediated signaling (qval2.84E-2)', 'GO:1903672:positive regulation of sprouting angiogenesis (qval2.83E-2)', 'GO:1902230:negative regulation of intrinsic apoptotic signaling pathway in response to DNA damage (qval2.99E-2)', 'GO:0061061:muscle structure development (qval3.03E-2)', 'GO:0045667:regulation of osteoblast differentiation (qval3.02E-2)', 'GO:0060411:cardiac septum morphogenesis (qval3.11E-2)', 'GO:0022612:gland morphogenesis (qval3.17E-2)', 'GO:0051346:negative regulation of hydrolase activity (qval3.17E-2)', 'GO:0010951:negative regulation of endopeptidase activity (qval3.18E-2)', 'GO:0048592:eye morphogenesis (qval3.17E-2)', 'GO:0031323:regulation of cellular metabolic process (qval3.16E-2)', 'GO:0001868:regulation of complement activation, lectin pathway (qval3.15E-2)', 'GO:0001869:negative regulation of complement activation, lectin pathway (qval3.14E-2)', 'GO:0060364:frontal suture morphogenesis (qval3.14E-2)', 'GO:0060872:semicircular canal development (qval3.13E-2)', 'GO:0014910:regulation of smooth muscle cell migration (qval3.36E-2)', 'GO:0097190:apoptotic signaling pathway (qval3.39E-2)', 'GO:0032870:cellular response to hormone stimulus (qval3.39E-2)', 'GO:0048638:regulation of developmental growth (qval3.57E-2)', 'GO:0030308:negative regulation of cell growth (qval3.7E-2)', 'GO:0050878:regulation of body fluid levels (qval3.75E-2)', 'GO:0019722:calcium-mediated signaling (qval3.78E-2)', 'GO:1903140:regulation of establishment of endothelial barrier (qval3.88E-2)', 'GO:1901550:regulation of endothelial cell development (qval3.87E-2)', 'GO:0060343:trabecula formation (qval3.86E-2)', 'GO:0032332:positive regulation of chondrocyte differentiation (qval3.85E-2)', 'GO:0006874:cellular calcium ion homeostasis (qval3.87E-2)', 'GO:1904645:response to amyloid-beta (qval3.9E-2)', 'GO:0035633:maintenance of permeability of blood-brain barrier (qval3.91E-2)', 'GO:0050900:leukocyte migration (qval3.9E-2)', 'GO:0051050:positive regulation of transport (qval3.89E-2)', 'GO:2000106:regulation of leukocyte apoptotic process (qval3.89E-2)', 'GO:0002920:regulation of humoral immune response (qval3.88E-2)', 'GO:0001822:kidney development (qval3.89E-2)', 'GO:0061042:vascular wound healing (qval3.98E-2)', 'GO:0061517:macrophage proliferation (qval3.97E-2)', 'GO:0061518:microglial cell proliferation (qval3.95E-2)', 'GO:0002673:regulation of acute inflammatory response (qval4.02E-2)', 'GO:2001235:positive regulation of apoptotic signaling pathway (qval4.05E-2)']</t>
        </is>
      </c>
      <c r="V27" s="3">
        <f>hyperlink("https://spiral.technion.ac.il/results/MTAwMDA5OQ==/26/GOResultsFUNCTION","link")</f>
        <v/>
      </c>
      <c r="W27" t="inlineStr">
        <is>
          <t>['GO:0005201:extracellular matrix structural constituent (qval2.53E-12)', 'GO:0005539:glycosaminoglycan binding (qval1.26E-6)', 'GO:0005198:structural molecule activity (qval2.67E-6)', 'GO:0005102:signaling receptor binding (qval2.01E-6)', 'GO:0019955:cytokine binding (qval1.45E-5)', 'GO:0008201:heparin binding (qval1.09E-4)', 'GO:0097493:structural molecule activity conferring elasticity (qval9.48E-5)', 'GO:0005509:calcium ion binding (qval9.13E-5)', 'GO:0019838:growth factor binding (qval1.13E-3)', 'GO:0015026:coreceptor activity (qval1.1E-3)', 'GO:0005515:protein binding (qval1.09E-3)', 'GO:1901681:sulfur compound binding (qval2.59E-3)', 'GO:0005178:integrin binding (qval6.92E-3)', 'GO:0044877:protein-containing complex binding (qval7.41E-3)', 'GO:0019199:transmembrane receptor protein kinase activity (qval1.57E-2)', 'GO:0050840:extracellular matrix binding (qval1.62E-2)', 'GO:0030023:extracellular matrix constituent conferring elasticity (qval1.54E-2)', 'GO:0005488:binding (qval2.17E-2)', 'GO:0098772:molecular function regulator (qval2.8E-2)', 'GO:0061134:peptidase regulator activity (qval3.67E-2)', 'GO:0030021:extracellular matrix structural constituent conferring compression resistance (qval4.15E-2)', 'GO:0046983:protein dimerization activity (qval5.64E-2)', 'GO:0050839:cell adhesion molecule binding (qval6.79E-2)', 'GO:0050431:transforming growth factor beta binding (qval7.1E-2)', 'GO:0004222:metalloendopeptidase activity (qval7.26E-2)', 'GO:0001228:DNA-binding transcription activator activity, RNA polymerase II-specific (qval8.49E-2)', 'GO:0038024:cargo receptor activity (qval8.78E-2)', 'GO:0042802:identical protein binding (qval1.07E-1)', 'GO:0030169:low-density lipoprotein particle binding (qval1.44E-1)', 'GO:0034713:type I transforming growth factor beta receptor binding (qval1.47E-1)', 'GO:0019899:enzyme binding (qval1.45E-1)']</t>
        </is>
      </c>
      <c r="X27" s="3">
        <f>hyperlink("https://spiral.technion.ac.il/results/MTAwMDA5OQ==/26/GOResultsCOMPONENT","link")</f>
        <v/>
      </c>
      <c r="Y27" t="inlineStr">
        <is>
          <t>['GO:0062023:collagen-containing extracellular matrix (qval1.89E-21)', 'GO:0031012:extracellular matrix (qval5.81E-20)', 'GO:0044421:extracellular region part (qval1.8E-15)', 'GO:0005615:extracellular space (qval2.27E-11)', 'GO:1903561:extracellular vesicle (qval8.75E-7)', 'GO:0043230:extracellular organelle (qval7.49E-7)', 'GO:0005576:extracellular region (qval8.08E-7)', 'GO:0070062:extracellular exosome (qval1.55E-6)', 'GO:0044459:plasma membrane part (qval3.08E-6)', 'GO:0005886:plasma membrane (qval3.95E-6)', 'GO:0005925:focal adhesion (qval6.55E-6)', 'GO:0005924:cell-substrate adherens junction (qval6.79E-6)', 'GO:0030055:cell-substrate junction (qval8.52E-6)', 'GO:0031982:vesicle (qval1.82E-5)', 'GO:0009986:cell surface (qval4.09E-5)', 'GO:0030054:cell junction (qval4.81E-5)', 'GO:0070161:anchoring junction (qval6.34E-5)', 'GO:0009897:external side of plasma membrane (qval9.45E-5)', 'GO:0044420:extracellular matrix component (qval1.68E-4)', 'GO:0005604:basement membrane (qval1.66E-4)', 'GO:0098857:membrane microdomain (qval1.99E-4)', 'GO:0045121:membrane raft (qval1.9E-4)', 'GO:0005912:adherens junction (qval1.85E-4)', 'GO:0005901:caveola (qval1.82E-4)', 'GO:0044853:plasma membrane raft (qval2.18E-4)', 'GO:0098552:side of membrane (qval2.88E-4)', 'GO:0098589:membrane region (qval2.88E-4)', 'GO:0072562:blood microparticle (qval4.59E-4)', 'GO:0042383:sarcolemma (qval5.51E-4)', 'GO:0005775:vacuolar lumen (qval5.36E-4)', 'GO:0031226:intrinsic component of plasma membrane (qval1.52E-3)', 'GO:0043202:lysosomal lumen (qval2.45E-3)', 'GO:0044437:vacuolar part (qval2.71E-3)', 'GO:0005856:cytoskeleton (qval3.93E-3)', 'GO:0071953:elastic fiber (qval1E-2)', 'GO:0005887:integral component of plasma membrane (qval1.06E-2)', 'GO:0001527:microfibril (qval1.09E-2)', 'GO:0005575:cellular_component (qval2.28E-2)', 'GO:0016010:dystrophin-associated glycoprotein complex (qval3.5E-2)', 'GO:0090665:glycoprotein complex (qval3.41E-2)', 'GO:0005602:complement component C1 complex (qval3.36E-2)', 'GO:1990682:CSF1-CSF1R complex (qval3.28E-2)', 'GO:0044291:cell-cell contact zone (qval4.26E-2)']</t>
        </is>
      </c>
    </row>
    <row r="28">
      <c r="A28" s="1" t="n">
        <v>27</v>
      </c>
      <c r="B28" t="n">
        <v>18038</v>
      </c>
      <c r="C28" t="n">
        <v>4143</v>
      </c>
      <c r="D28" t="n">
        <v>83</v>
      </c>
      <c r="E28" t="n">
        <v>6806</v>
      </c>
      <c r="F28" t="n">
        <v>567</v>
      </c>
      <c r="G28" t="n">
        <v>1369</v>
      </c>
      <c r="H28" t="n">
        <v>26</v>
      </c>
      <c r="I28" t="n">
        <v>102</v>
      </c>
      <c r="J28" s="2" t="n">
        <v>-1943</v>
      </c>
      <c r="K28" t="n">
        <v>0.466</v>
      </c>
      <c r="L28" t="inlineStr">
        <is>
          <t>A2M,A4GALT,ABCC9,ADAMTS1,ADAMTS10,ADAMTS4,ADAMTS9,ADAP2,ADCY9,ADGRA2,ADGRF5,ADGRL2,ADGRL4,AFAP1L1,AHR,AKAP13,AKNA,AKR1B1,AKT1,AKT3,ANKRD11,ANKRD44,ANXA1,ANXA5,ANXA6,APLNR,ARHGAP10,ARHGAP23,ARHGAP29,ARHGDIB,ARHGEF10,ARHGEF15,ARHGEF17,ARHGEF6,ARHGEF7,ARID5B,ARL2BP,ARMCX1,ARPC1B,ATP2B4,ATP6V0B,ATP8B2,AXL,BATF3,BCAM,BCAR1,BCL2,BCL6,BCL6B,BEX3,BEX4,BMERB1,BST2,BTBD19,C11orf96,C1QTNF1,C20orf194,CALCRL,CALHM2,CAMTA2,CAPZB,CAV1,CAVIN1,CAVIN3,CBLB,CBX6,CCDC102B,CCDC3,CCDC88A,CCN1,CCND3,CCNL2,CD109,CD2,CD200,CD22,CD248,CD4,CD40,CD63,CD93,CD99,CDH13,CDH5,CDH6,CDK9,CEBPD,CELF2,CHD3,CHFR,CHRD,CHST1,CHST11,CHST3,CHSY1,CLCN7,CLDN5,CLEC11A,CLEC14A,CLEC2D,CLSTN3,CNN3,CNRIP1,COL14A1,COL15A1,COL18A1,COL4A1,COL4A2,COL5A3,COL6A1,COL6A2,COTL1,COX7A1,CPQ,CREM,CRIP1,CRIP2,CRISPLD2,CSAD,CSF1R,CTSF,CX3CL1,CXCL12,CYB5R3,CYGB,CYTH3,CYYR1,DAAM2,DCTN1,DEGS1,DENND5A,DLC1,DLG4,DMPK,DOCK10,DOCK2,DPYSL2,DYSF,EBF1,ECE1,ECSCR,EFEMP2,EFHD1,EGFL7,EHD2,EID1,ELK3,EMILIN1,EMP1,EMP3,ENG,ENPEP,ENTPD1,EPAS1,EPB41L3,ERG,ESAM,ETS1,ETV5,EVA1B,EZH1,FADS2,FAM102B,FAM126A,FAM20C,FAM219A,FAS,FBLIM1,FBN1,FBXW5,FERMT2,FEZ1,FGD5,FGF2,FHL3,FLCN,FLI1,FLT1,FLT3LG,FLT4,FMNL1,FMNL3,FNDC4,FRMD4A,FRY,FRZB,FSTL1,FTO,FZD4,GABARAP,GAMT,GDI1,GGT5,GIMAP4,GJA4,GJC1,GLI3,GLIPR1,GLIPR2,GMFG,GNAQ,GNB1,GNB4,GNG11,GP1BB,GPC1,GPR132,GPR162,GPR183,GPR4,GPX3,GRASP,GRB10,GRK5,GUCY1A1,GUCY1A2,GUCY1B1,GYPC,H1FX,HABP4,HAPLN3,HDAC7,HEG1,HES4,HEYL,HIGD1B,HIP1,HIPK2,HK1,HMBOX1,HSPA12B,HSPB2,HSPG2,ICAM1,ICAM2,ID3,ID4,IFFO1,IFI16,IFITM2,IGFBP4,IGFBP5,IGFBP7,IKBKB,IL1R1,IL7R,INAFM1,INPP5B,INTS11,IQSEC1,IRF2BPL,ITGA4,ITGA7,ITGB3,ITM2A,ITPRIP,JAG1,JAK1,JAZF1,KANK3,KAT2B,KCNE4,KCNJ8,KDR,KIRREL1,KLC1,KLF2,KLF6,KLF7,KLF9,KLHL5,LAMA4,LAMB1,LAMB2,LAMC1,LAP3,LAPTM5,LCAT,LDB2,LDOC1,LHFPL2,LHFPL6,LIMA1,LINGO1,LIX1L,LMNA,LMO2,LMO4,LPAR1,LRPAP1,LRRC32,LY96,LYST,MACF1,MAF,MAP3K3,MAP3K6,MAP3K8,MAP4K4,MAP7D1,MAPK11,MAPRE2,MARCKS,MARVELD1,MCAM,MDFIC,MEF2A,MEF2C,MEF2D,MEOX1,MFGE8,MILR1,MMRN2,MOB3A,MOCS1,MPRIP,MRAS,MRC2,MSN,MYO5A,MYOF,NAV1,NDST1,NDUFA4L2,NFATC1,NFATC2,NFATC4,NFIC,NHSL2,NID1,NLGN2,NNMT,NOTCH3,NPR1,NR2F2,NR3C1,NRGN,NRP1,OAF,OAZ2,OLFML1,OLFML2A,OLFML2B,OSMR,PAFAH1B1,PALM2-AKAP2,PALMD,PAPLN,PCDH12,PCED1A,PCOLCE,PDE10A,PDE2A,PDE4D,PDGFB,PDGFRB,PDLIM7,PEA15,PEAK1,PEAR1,PECAM1,PER1,PFN1,PGF,PHC2,PHF2,PHLDB1,PITPNC1,PKD2,PLCL1,PLD3,PLEKHG2,PLEKHM2,PLEKHO1,PLEKHO2,PLK2,PLPP3,PLPPR2,PLSCR3,PLVAP,PLXDC1,PLXND1,PML,PMP22,PODXL,POU6F1,PPFIBP1,PPP1R16B,PPP1R18,PPP3CC,PPP4R1,PRAF2,PREX1,PREX2,PRICKLE2,PRMT2,PRRX1,PTGIR,PTPN5,PTPRM,PTPRS,QKI,RAB13,RAB27A,RAB31,RAB34,RABAC1,RAI14,RAMP2,RAPGEF1,RAPGEF3,RASGRP1,RASGRP2,RASGRP3,RASIP1,RASSF2,RASSF4,RASSF8,RBMS3,RCAN1,RCSD1,REEP5,RELL1,RFLNB,RFTN1,RGL1,RGL2,RGS5,RHOC,RHOQ,RIMKLB,RIN3,RIPOR1,RNF144A,RNF152,RNF19A,ROBO4,ROCK1,RRAS,RSRP1,RUFY3,RUSC2,S100A13,S100B,S100PBP,S1PR1,SAMHD1,SASH1,SDC2,SDF4,SEC14L1,SELE,SELP,SEMA6B,SEPTIN4,SERPINE1,SETBP1,SFMBT2,SGCB,SGCE,SGK1,SGSM2,SH2D3C,SH3BP5,SHANK3,SIK2,SIPA1,SIRPA,SKI,SLA,SLC38A2,SLC38A7,SLC9A3R2,SLFN11,SMAP2,SMARCD3,SMG6,SNAP25,SORBS3,SOX18,SOX5,SOX7,SP100,SPRY1,SPTB,SSH1,ST3GAL1,ST3GAL2,ST6GALNAC6,ST8SIA4,STARD13,STAT2,STC1,STIMATE,STK32B,STOM,STXBP1,SUSD6,SWAP70,SYNE3,SYNPO,SYT11,TACC1,TBX2,TBXA2R,TCF4,TCP11L2,TDRP,TEK,TFPI,TGFB1,THBD,THBS3,THSD7A,TIE1,TMEM140,TMEM204,TMEM255B,TMEM263,TMEM273,TMEM50A,TNFRSF19,TNFRSF1A,TNIP2,TNS2,TP53,TPPP3,TRAC,TRAPPC3,TRBC1,TRIB2,TRIM22,TRIM8,TRPV2,TSC22D3,TSPAN11,TSPAN18,TSPAN4,TUBB6,TYMP,UGCG,UROD,USP48,VAMP5,VASH1,VAT1,VCAM1,VEGFC,VIM,VSIR,VWF,WAS,WASF2,WBP1L,WIPF1,WNK1,WSB1,YPEL2,ZBTB17,ZEB2,ZMIZ1,ZNF264,ZNF428,ZNF460,ZSWIM8,ZYG11B,ZYX</t>
        </is>
      </c>
      <c r="M28" t="inlineStr">
        <is>
          <t>[(1, 0), (1, 5), (1, 31), (1, 37), (1, 76), (1, 81), (3, 0), (3, 5), (3, 15), (3, 31), (3, 37), (3, 76), (3, 81), (4, 0), (4, 5), (4, 31), (4, 37), (4, 76), (4, 81), (7, 0), (7, 5), (7, 15), (7, 31), (7, 37), (7, 76), (7, 81), (8, 0), (8, 5), (8, 31), (8, 37), (8, 76), (8, 81), (9, 0), (9, 31), (9, 37), (9, 76), (13, 0), (13, 5), (13, 15), (13, 31), (13, 37), (13, 76), (13, 81), (16, 0), (16, 5), (16, 31), (16, 37), (16, 76), (16, 81), (29, 0), (29, 5), (29, 31), (29, 37), (29, 76), (29, 81), (35, 0), (35, 31), (35, 37), (35, 76), (40, 0), (40, 5), (40, 31), (40, 37), (40, 76), (40, 81), (45, 0), (45, 5), (45, 31), (45, 37), (45, 76), (45, 81), (48, 0), (48, 5), (48, 31), (48, 37), (48, 76), (48, 81), (49, 0), (49, 5), (49, 31), (49, 37), (49, 76), (49, 81), (51, 31), (55, 0), (55, 31), (55, 37), (78, 0), (78, 31), (78, 37), (78, 76), (78, 81), (79, 0), (79, 31), (79, 37), (79, 76), (80, 0), (80, 5), (80, 31), (80, 37), (80, 76), (80, 81)]</t>
        </is>
      </c>
      <c r="N28" t="n">
        <v>1599</v>
      </c>
      <c r="O28" t="n">
        <v>0.75</v>
      </c>
      <c r="P28" t="n">
        <v>0.95</v>
      </c>
      <c r="Q28" t="n">
        <v>3</v>
      </c>
      <c r="R28" t="n">
        <v>10000</v>
      </c>
      <c r="S28" t="inlineStr">
        <is>
          <t>15/03/2024, 21:27:17</t>
        </is>
      </c>
      <c r="T28" s="3">
        <f>hyperlink("https://spiral.technion.ac.il/results/MTAwMDA5OQ==/27/GOResultsPROCESS","link")</f>
        <v/>
      </c>
      <c r="U28" t="inlineStr">
        <is>
          <t>['GO:0030334:regulation of cell migration (qval2.38E-25)', 'GO:2000145:regulation of cell motility (qval1.04E-24)', 'GO:0051270:regulation of cellular component movement (qval1.19E-24)', 'GO:0040012:regulation of locomotion (qval2.69E-24)', 'GO:0032502:developmental process (qval6.93E-23)', 'GO:0022603:regulation of anatomical structure morphogenesis (qval4.43E-22)', 'GO:0050793:regulation of developmental process (qval9.39E-22)', 'GO:0048583:regulation of response to stimulus (qval1.22E-19)', 'GO:0051239:regulation of multicellular organismal process (qval1.9E-18)', 'GO:0007165:signal transduction (qval9.09E-18)', 'GO:0009966:regulation of signal transduction (qval2.15E-17)', 'GO:0051272:positive regulation of cellular component movement (qval3.51E-17)', 'GO:1901342:regulation of vasculature development (qval3.36E-17)', 'GO:0023051:regulation of signaling (qval3.28E-17)', 'GO:0010646:regulation of cell communication (qval4.43E-17)', 'GO:0030335:positive regulation of cell migration (qval9.25E-17)', 'GO:2000147:positive regulation of cell motility (qval1.17E-16)', 'GO:0051128:regulation of cellular component organization (qval1.18E-16)', 'GO:0050794:regulation of cellular process (qval1.39E-16)', 'GO:0001525:angiogenesis (qval2.36E-16)', 'GO:0045765:regulation of angiogenesis (qval2.33E-16)', 'GO:0048856:anatomical structure development (qval8.68E-16)', 'GO:0048518:positive regulation of biological process (qval1.28E-15)', 'GO:0040017:positive regulation of locomotion (qval1.24E-15)', 'GO:0032879:regulation of localization (qval1.36E-15)', 'GO:0050789:regulation of biological process (qval1.58E-15)', 'GO:0048869:cellular developmental process (qval1.69E-15)', 'GO:0048646:anatomical structure formation involved in morphogenesis (qval2.3E-15)', 'GO:0016477:cell migration (qval3.12E-15)', 'GO:0048522:positive regulation of cellular process (qval3.47E-15)', 'GO:0009653:anatomical structure morphogenesis (qval6.57E-15)', 'GO:0007155:cell adhesion (qval8.46E-15)', 'GO:0040011:locomotion (qval9.85E-15)', 'GO:0022610:biological adhesion (qval1.19E-14)', 'GO:0048870:cell motility (qval1.33E-14)', 'GO:0010632:regulation of epithelial cell migration (qval4.7E-14)', 'GO:0048523:negative regulation of cellular process (qval1.02E-13)', 'GO:2000026:regulation of multicellular organismal development (qval1.4E-13)', 'GO:0035556:intracellular signal transduction (qval1.46E-13)', 'GO:0010594:regulation of endothelial cell migration (qval1.78E-13)', 'GO:0065007:biological regulation (qval4.53E-13)', 'GO:0048519:negative regulation of biological process (qval4.6E-13)', 'GO:0006928:movement of cell or subcellular component (qval8.08E-13)', 'GO:0051241:negative regulation of multicellular organismal process (qval6.42E-12)', 'GO:0042127:regulation of cell proliferation (qval8.61E-12)', 'GO:1901343:negative regulation of vasculature development (qval1.42E-11)', 'GO:0065009:regulation of molecular function (qval2.22E-11)', 'GO:1902531:regulation of intracellular signal transduction (qval4.42E-11)', 'GO:0050790:regulation of catalytic activity (qval5.55E-11)', 'GO:0007166:cell surface receptor signaling pathway (qval5.5E-11)', 'GO:0032970:regulation of actin filament-based process (qval2.51E-10)', 'GO:0030155:regulation of cell adhesion (qval2.5E-10)', 'GO:0001936:regulation of endothelial cell proliferation (qval2.72E-10)', 'GO:0030198:extracellular matrix organization (qval4.14E-10)', 'GO:0016525:negative regulation of angiogenesis (qval4.08E-10)', 'GO:2000181:negative regulation of blood vessel morphogenesis (qval6.05E-10)', 'GO:0032956:regulation of actin cytoskeleton organization (qval7.17E-10)', 'GO:0048584:positive regulation of response to stimulus (qval7.37E-10)', 'GO:0040013:negative regulation of locomotion (qval7.84E-10)', 'GO:0010634:positive regulation of epithelial cell migration (qval9.23E-10)', 'GO:1904018:positive regulation of vasculature development (qval1.1E-9)', 'GO:0016043:cellular component organization (qval1.62E-9)', 'GO:0045766:positive regulation of angiogenesis (qval2.22E-9)', 'GO:0051240:positive regulation of multicellular organismal process (qval2.37E-9)', 'GO:0030336:negative regulation of cell migration (qval2.5E-9)', 'GO:2000146:negative regulation of cell motility (qval2.66E-9)', 'GO:0051093:negative regulation of developmental process (qval3.17E-9)', 'GO:0071840:cellular component organization or biogenesis (qval3.23E-9)', 'GO:0051271:negative regulation of cellular component movement (qval3.31E-9)', 'GO:0043535:regulation of blood vessel endothelial cell migration (qval4.65E-9)', 'GO:0030154:cell differentiation (qval4.84E-9)', 'GO:0009967:positive regulation of signal transduction (qval5.09E-9)', 'GO:0043062:extracellular structure organization (qval5.64E-9)', 'GO:0043087:regulation of GTPase activity (qval6.42E-9)', 'GO:0044093:positive regulation of molecular function (qval6.44E-9)', 'GO:0010595:positive regulation of endothelial cell migration (qval9.11E-9)', 'GO:0043085:positive regulation of catalytic activity (qval9.84E-9)', 'GO:0110053:regulation of actin filament organization (qval1.05E-8)', 'GO:0070887:cellular response to chemical stimulus (qval1.45E-8)', 'GO:0044087:regulation of cellular component biogenesis (qval1.44E-8)', 'GO:0010604:positive regulation of macromolecule metabolic process (qval1.43E-8)', 'GO:1902903:regulation of supramolecular fiber organization (qval1.61E-8)', 'GO:0023056:positive regulation of signaling (qval1.62E-8)', 'GO:0032989:cellular component morphogenesis (qval1.61E-8)', 'GO:0051056:regulation of small GTPase mediated signal transduction (qval1.97E-8)', 'GO:0045595:regulation of cell differentiation (qval2.59E-8)', 'GO:0010647:positive regulation of cell communication (qval2.59E-8)', 'GO:0061028:establishment of endothelial barrier (qval3.21E-8)', 'GO:0032231:regulation of actin filament bundle assembly (qval3.47E-8)', 'GO:0030029:actin filament-based process (qval3.96E-8)', 'GO:1902533:positive regulation of intracellular signal transduction (qval4.05E-8)', 'GO:0031589:cell-substrate adhesion (qval4.09E-8)', 'GO:0051493:regulation of cytoskeleton organization (qval4.17E-8)', 'GO:0010033:response to organic substance (qval4.16E-8)', 'GO:0071310:cellular response to organic substance (qval7.11E-8)', 'GO:1901700:response to oxygen-containing compound (qval8.86E-8)', 'GO:0051336:regulation of hydrolase activity (qval9.06E-8)', 'GO:0001570:vasculogenesis (qval1.04E-7)', 'GO:0042221:response to chemical (qval1.09E-7)', 'GO:0051345:positive regulation of hydrolase activity (qval1.11E-7)', 'GO:0009893:positive regulation of metabolic process (qval1.24E-7)', 'GO:0008284:positive regulation of cell proliferation (qval1.25E-7)', 'GO:0001932:regulation of protein phosphorylation (qval1.6E-7)', 'GO:0001885:endothelial cell development (qval1.71E-7)', 'GO:0051094:positive regulation of developmental process (qval1.79E-7)', 'GO:0008360:regulation of cell shape (qval2.02E-7)', 'GO:0001938:positive regulation of endothelial cell proliferation (qval2.2E-7)', 'GO:0043547:positive regulation of GTPase activity (qval2.33E-7)', 'GO:0022604:regulation of cell morphogenesis (qval2.86E-7)', 'GO:0045785:positive regulation of cell adhesion (qval3E-7)', 'GO:0042325:regulation of phosphorylation (qval3.19E-7)', 'GO:0051174:regulation of phosphorus metabolic process (qval3.19E-7)', 'GO:0019220:regulation of phosphate metabolic process (qval3.16E-7)', 'GO:0051129:negative regulation of cellular component organization (qval3.43E-7)', 'GO:0030036:actin cytoskeleton organization (qval4.07E-7)', 'GO:0043536:positive regulation of blood vessel endothelial cell migration (qval4.44E-7)', 'GO:0010596:negative regulation of endothelial cell migration (qval4.41E-7)', 'GO:0031325:positive regulation of cellular metabolic process (qval4.84E-7)', 'GO:0031399:regulation of protein modification process (qval6.09E-7)', 'GO:1903670:regulation of sprouting angiogenesis (qval8.17E-7)', 'GO:0048585:negative regulation of response to stimulus (qval8.63E-7)', 'GO:0007167:enzyme linked receptor protein signaling pathway (qval9.03E-7)', 'GO:0000902:cell morphogenesis (qval9.05E-7)', 'GO:0045937:positive regulation of phosphate metabolic process (qval1.07E-6)', 'GO:0010562:positive regulation of phosphorus metabolic process (qval1.06E-6)', 'GO:0007264:small GTPase mediated signal transduction (qval1.06E-6)', 'GO:0051173:positive regulation of nitrogen compound metabolic process (qval1.07E-6)', 'GO:0002376:immune system process (qval1.2E-6)', 'GO:0009987:cellular process (qval1.25E-6)', 'GO:0051130:positive regulation of cellular component organization (qval1.25E-6)', 'GO:0002064:epithelial cell development (qval1.47E-6)', 'GO:0001934:positive regulation of protein phosphorylation (qval1.66E-6)', 'GO:0035239:tube morphogenesis (qval1.71E-6)', 'GO:0042327:positive regulation of phosphorylation (qval2.16E-6)', 'GO:0001568:blood vessel development (qval2.31E-6)', 'GO:0048513:animal organ development (qval2.44E-6)', 'GO:0110020:regulation of actomyosin structure organization (qval3.07E-6)', 'GO:0048514:blood vessel morphogenesis (qval3.3E-6)', 'GO:0003013:circulatory system process (qval3.71E-6)', 'GO:1901701:cellular response to oxygen-containing compound (qval3.83E-6)', 'GO:0010631:epithelial cell migration (qval3.85E-6)', 'GO:0007507:heart development (qval4.92E-6)', 'GO:0043408:regulation of MAPK cascade (qval5.37E-6)', 'GO:0033043:regulation of organelle organization (qval5.96E-6)', 'GO:0043542:endothelial cell migration (qval6.23E-6)', 'GO:0032233:positive regulation of actin filament bundle assembly (qval6.18E-6)', 'GO:0051492:regulation of stress fiber assembly (qval6.2E-6)', 'GO:0007265:Ras protein signal transduction (qval7.41E-6)', 'GO:0046649:lymphocyte activation (qval7.84E-6)', 'GO:0007010:cytoskeleton organization (qval1.16E-5)', 'GO:0098609:cell-cell adhesion (qval1.23E-5)', 'GO:0032270:positive regulation of cellular protein metabolic process (qval1.38E-5)', 'GO:0048010:vascular endothelial growth factor receptor signaling pathway (qval1.58E-5)', 'GO:0010633:negative regulation of epithelial cell migration (qval1.57E-5)', 'GO:0034330:cell junction organization (qval1.6E-5)', 'GO:0019932:second-messenger-mediated signaling (qval1.7E-5)', 'GO:0048468:cell development (qval1.7E-5)', 'GO:0001667:ameboidal-type cell migration (qval1.71E-5)', 'GO:2000351:regulation of endothelial cell apoptotic process (qval1.7E-5)', 'GO:0090049:regulation of cell migration involved in sprouting angiogenesis (qval1.77E-5)', 'GO:0010810:regulation of cell-substrate adhesion (qval1.97E-5)', 'GO:0031401:positive regulation of protein modification process (qval2.01E-5)', 'GO:0001952:regulation of cell-matrix adhesion (qval2.35E-5)', 'GO:0032268:regulation of cellular protein metabolic process (qval2.65E-5)', 'GO:0051247:positive regulation of protein metabolic process (qval2.69E-5)', 'GO:0032101:regulation of response to external stimulus (qval2.7E-5)', 'GO:0050678:regulation of epithelial cell proliferation (qval2.78E-5)', 'GO:0032501:multicellular organismal process (qval2.91E-5)', 'GO:0050900:leukocyte migration (qval3.04E-5)', 'GO:1903672:positive regulation of sprouting angiogenesis (qval3.71E-5)', 'GO:0033173:calcineurin-NFAT signaling cascade (qval4.03E-5)', 'GO:0043410:positive regulation of MAPK cascade (qval4.03E-5)', 'GO:0034097:response to cytokine (qval4.01E-5)', 'GO:0002682:regulation of immune system process (qval4.57E-5)', 'GO:0046578:regulation of Ras protein signal transduction (qval4.54E-5)', 'GO:0000904:cell morphogenesis involved in differentiation (qval5.5E-5)', 'GO:0034329:cell junction assembly (qval7.44E-5)', 'GO:0051246:regulation of protein metabolic process (qval7.82E-5)', 'GO:0019221:cytokine-mediated signaling pathway (qval8.43E-5)', 'GO:0006468:protein phosphorylation (qval9.73E-5)', 'GO:0043114:regulation of vascular permeability (qval1.03E-4)', 'GO:0034446:substrate adhesion-dependent cell spreading (qval1.03E-4)', 'GO:0050865:regulation of cell activation (qval1.1E-4)', 'GO:0090287:regulation of cellular response to growth factor stimulus (qval1.22E-4)', 'GO:0097720:calcineurin-mediated signaling (qval1.31E-4)', 'GO:0002685:regulation of leukocyte migration (qval1.33E-4)', 'GO:0035023:regulation of Rho protein signal transduction (qval1.32E-4)', 'GO:0060284:regulation of cell development (qval1.38E-4)', 'GO:0010628:positive regulation of gene expression (qval1.42E-4)', 'GO:0010648:negative regulation of cell communication (qval1.49E-4)', 'GO:0090050:positive regulation of cell migration involved in sprouting angiogenesis (qval1.54E-4)', 'GO:0043534:blood vessel endothelial cell migration (qval1.6E-4)', 'GO:0035924:cellular response to vascular endothelial growth factor stimulus (qval1.59E-4)', 'GO:0023057:negative regulation of signaling (qval1.59E-4)', 'GO:0048660:regulation of smooth muscle cell proliferation (qval1.78E-4)', 'GO:0007160:cell-matrix adhesion (qval2.18E-4)', 'GO:0065008:regulation of biological quality (qval2.21E-4)', 'GO:0007169:transmembrane receptor protein tyrosine kinase signaling pathway (qval2.67E-4)', 'GO:0009719:response to endogenous stimulus (qval2.66E-4)', 'GO:0043549:regulation of kinase activity (qval2.73E-4)', 'GO:0051338:regulation of transferase activity (qval2.88E-4)', 'GO:0038084:vascular endothelial growth factor signaling pathway (qval3.04E-4)', 'GO:0002693:positive regulation of cellular extravasation (qval3.02E-4)', 'GO:0007162:negative regulation of cell adhesion (qval3.18E-4)', 'GO:0050679:positive regulation of epithelial cell proliferation (qval3.36E-4)', 'GO:1902905:positive regulation of supramolecular fiber organization (qval3.34E-4)', 'GO:1903393:positive regulation of adherens junction organization (qval3.46E-4)', 'GO:0051254:positive regulation of RNA metabolic process (qval3.57E-4)', 'GO:0071495:cellular response to endogenous stimulus (qval3.56E-4)', 'GO:0009968:negative regulation of signal transduction (qval3.69E-4)', 'GO:0045944:positive regulation of transcription by RNA polymerase II (qval3.8E-4)', 'GO:0009888:tissue development (qval3.79E-4)', 'GO:0030578:PML body organization (qval3.8E-4)', 'GO:0022614:membrane to membrane docking (qval3.78E-4)', 'GO:0033993:response to lipid (qval3.84E-4)', 'GO:0001775:cell activation (qval3.93E-4)', 'GO:0044089:positive regulation of cellular component biogenesis (qval4.22E-4)', 'GO:0002691:regulation of cellular extravasation (qval4.26E-4)', 'GO:0019935:cyclic-nucleotide-mediated signaling (qval4.32E-4)', 'GO:0045321:leukocyte activation (qval4.33E-4)', 'GO:0002576:platelet degranulation (qval4.32E-4)', 'GO:0010811:positive regulation of cell-substrate adhesion (qval4.3E-4)', 'GO:1903508:positive regulation of nucleic acid-templated transcription (qval4.44E-4)', 'GO:0045893:positive regulation of transcription, DNA-templated (qval4.42E-4)', 'GO:0001954:positive regulation of cell-matrix adhesion (qval4.42E-4)', 'GO:1902680:positive regulation of RNA biosynthetic process (qval4.49E-4)', 'GO:0046068:cGMP metabolic process (qval4.58E-4)', 'GO:0014070:response to organic cyclic compound (qval5.01E-4)', 'GO:0043537:negative regulation of blood vessel endothelial cell migration (qval5.2E-4)', 'GO:0048661:positive regulation of smooth muscle cell proliferation (qval5.56E-4)', 'GO:0033674:positive regulation of kinase activity (qval5.74E-4)', 'GO:0045597:positive regulation of cell differentiation (qval5.83E-4)', 'GO:0050921:positive regulation of chemotaxis (qval6.13E-4)', 'GO:0002684:positive regulation of immune system process (qval6.13E-4)', 'GO:0008285:negative regulation of cell proliferation (qval7.37E-4)', 'GO:0003179:heart valve morphogenesis (qval7.43E-4)', 'GO:0030866:cortical actin cytoskeleton organization (qval8.05E-4)', 'GO:0014911:positive regulation of smooth muscle cell migration (qval8.02E-4)', 'GO:0014910:regulation of smooth muscle cell migration (qval8.2E-4)', 'GO:1901888:regulation of cell junction assembly (qval8.21E-4)', 'GO:0090066:regulation of anatomical structure size (qval8.72E-4)', 'GO:0030947:regulation of vascular endothelial growth factor receptor signaling pathway (qval8.73E-4)', 'GO:0051716:cellular response to stimulus (qval8.8E-4)', 'GO:0032535:regulation of cellular component size (qval9E-4)', 'GO:0071417:cellular response to organonitrogen compound (qval9.58E-4)', 'GO:0045216:cell-cell junction organization (qval1E-3)', 'GO:0003018:vascular process in circulatory system (qval9.98E-4)', 'GO:1903391:regulation of adherens junction organization (qval1.01E-3)', 'GO:0042692:muscle cell differentiation (qval1E-3)', 'GO:0070848:response to growth factor (qval1.03E-3)', 'GO:0050920:regulation of chemotaxis (qval1.1E-3)', 'GO:0002040:sprouting angiogenesis (qval1.1E-3)', 'GO:0030100:regulation of endocytosis (qval1.11E-3)', 'GO:0120035:regulation of plasma membrane bounded cell projection organization (qval1.14E-3)', 'GO:1901890:positive regulation of cell junction assembly (qval1.16E-3)', 'GO:0051495:positive regulation of cytoskeleton organization (qval1.18E-3)', 'GO:0019933:cAMP-mediated signaling (qval1.22E-3)', 'GO:0071559:response to transforming growth factor beta (qval1.21E-3)', 'GO:0002042:cell migration involved in sprouting angiogenesis (qval1.25E-3)', 'GO:0043123:positive regulation of I-kappaB kinase/NF-kappaB signaling (qval1.25E-3)', 'GO:0032103:positive regulation of response to external stimulus (qval1.25E-3)', 'GO:0045859:regulation of protein kinase activity (qval1.29E-3)', 'GO:0071363:cellular response to growth factor stimulus (qval1.3E-3)', 'GO:0051347:positive regulation of transferase activity (qval1.41E-3)', 'GO:0071345:cellular response to cytokine stimulus (qval1.43E-3)', 'GO:0031344:regulation of cell projection organization (qval1.45E-3)', 'GO:0051960:regulation of nervous system development (qval1.59E-3)', 'GO:0050767:regulation of neurogenesis (qval1.64E-3)', 'GO:0009187:cyclic nucleotide metabolic process (qval1.65E-3)', 'GO:0002687:positive regulation of leukocyte migration (qval1.66E-3)', 'GO:0080134:regulation of response to stress (qval1.7E-3)', 'GO:2000352:negative regulation of endothelial cell apoptotic process (qval1.69E-3)', 'GO:1904035:regulation of epithelial cell apoptotic process (qval1.77E-3)', 'GO:0042113:B cell activation (qval1.78E-3)', 'GO:0051496:positive regulation of stress fiber assembly (qval1.84E-3)', 'GO:0009725:response to hormone (qval1.86E-3)', 'GO:1901699:cellular response to nitrogen compound (qval1.92E-3)', 'GO:0000165:MAPK cascade (qval1.96E-3)', 'GO:0023014:signal transduction by protein phosphorylation (qval1.95E-3)', 'GO:0045664:regulation of neuron differentiation (qval2.04E-3)', 'GO:0051147:regulation of muscle cell differentiation (qval2.07E-3)', 'GO:0003180:aortic valve morphogenesis (qval2.07E-3)', 'GO:0042110:T cell activation (qval2.38E-3)', 'GO:0022407:regulation of cell-cell adhesion (qval2.44E-3)', 'GO:0008064:regulation of actin polymerization or depolymerization (qval2.58E-3)', 'GO:1902904:negative regulation of supramolecular fiber organization (qval2.63E-3)', 'GO:0048754:branching morphogenesis of an epithelial tube (qval2.71E-3)', 'GO:0030832:regulation of actin filament length (qval2.75E-3)', 'GO:0048844:artery morphogenesis (qval2.81E-3)', 'GO:0051494:negative regulation of cytoskeleton organization (qval2.81E-3)', 'GO:0009415:response to water (qval2.88E-3)', 'GO:0050867:positive regulation of cell activation (qval2.88E-3)', 'GO:0001558:regulation of cell growth (qval2.88E-3)', 'GO:0010557:positive regulation of macromolecule biosynthetic process (qval2.9E-3)', 'GO:0051049:regulation of transport (qval2.98E-3)', 'GO:0016310:phosphorylation (qval2.98E-3)', 'GO:0051051:negative regulation of transport (qval3.11E-3)', 'GO:0030865:cortical cytoskeleton organization (qval3.17E-3)', 'GO:0007009:plasma membrane organization (qval3.32E-3)', 'GO:0060753:regulation of mast cell chemotaxis (qval3.49E-3)', 'GO:0007179:transforming growth factor beta receptor signaling pathway (qval3.49E-3)', 'GO:0048016:inositol phosphate-mediated signaling (qval3.58E-3)', 'GO:0043122:regulation of I-kappaB kinase/NF-kappaB signaling (qval3.75E-3)', 'GO:0007043:cell-cell junction assembly (qval3.74E-3)', 'GO:0070372:regulation of ERK1 and ERK2 cascade (qval3.81E-3)', 'GO:1905063:regulation of vascular smooth muscle cell differentiation (qval4E-3)', 'GO:0060055:angiogenesis involved in wound healing (qval3.99E-3)', 'GO:0010941:regulation of cell death (qval3.98E-3)', 'GO:0048771:tissue remodeling (qval3.99E-3)', 'GO:0045860:positive regulation of protein kinase activity (qval4.2E-3)', 'GO:0048729:tissue morphogenesis (qval4.42E-3)', 'GO:0034113:heterotypic cell-cell adhesion (qval4.42E-3)', 'GO:0051894:positive regulation of focal adhesion assembly (qval4.48E-3)', 'GO:0009891:positive regulation of biosynthetic process (qval4.71E-3)', 'GO:0070661:leukocyte proliferation (qval5.44E-3)', 'GO:0050926:regulation of positive chemotaxis (qval5.68E-3)', 'GO:0050927:positive regulation of positive chemotaxis (qval5.66E-3)', 'GO:0045446:endothelial cell differentiation (qval5.64E-3)', 'GO:0071902:positive regulation of protein serine/threonine kinase activity (qval5.74E-3)', 'GO:0032060:bleb assembly (qval5.74E-3)', 'GO:0071900:regulation of protein serine/threonine kinase activity (qval6.05E-3)', 'GO:0042981:regulation of apoptotic process (qval6.25E-3)', 'GO:0045935:positive regulation of nucleobase-containing compound metabolic process (qval6.31E-3)', 'GO:0010975:regulation of neuron projection development (qval6.35E-3)', 'GO:0090288:negative regulation of cellular response to growth factor stimulus (qval6.38E-3)', 'GO:0051098:regulation of binding (qval6.43E-3)', 'GO:0002694:regulation of leukocyte activation (qval6.64E-3)', 'GO:0120039:plasma membrane bounded cell projection morphogenesis (qval6.65E-3)', 'GO:0070374:positive regulation of ERK1 and ERK2 cascade (qval6.7E-3)', 'GO:0006688:glycosphingolipid biosynthetic process (qval6.88E-3)', 'GO:0001569:branching involved in blood vessel morphogenesis (qval6.85E-3)', 'GO:0071711:basement membrane organization (qval6.83E-3)', 'GO:0046683:response to organophosphorus (qval6.89E-3)', 'GO:0071407:cellular response to organic cyclic compound (qval6.87E-3)', 'GO:0006935:chemotaxis (qval6.94E-3)', 'GO:0043065:positive regulation of apoptotic process (qval6.95E-3)', 'GO:0032990:cell part morphogenesis (qval7.05E-3)', 'GO:1903140:regulation of establishment of endothelial barrier (qval7.07E-3)', 'GO:1901550:regulation of endothelial cell development (qval7.05E-3)', 'GO:2000249:regulation of actin cytoskeleton reorganization (qval7.14E-3)', 'GO:0051050:positive regulation of transport (qval7.13E-3)', 'GO:0008150:biological_process (qval7.48E-3)', 'GO:0042330:taxis (qval7.46E-3)', 'GO:0048858:cell projection morphogenesis (qval8.06E-3)', 'GO:0000122:negative regulation of transcription by RNA polymerase II (qval8.09E-3)', 'GO:0090109:regulation of cell-substrate junction assembly (qval8.07E-3)', 'GO:0051893:regulation of focal adhesion assembly (qval8.04E-3)', 'GO:1904994:regulation of leukocyte adhesion to vascular endothelial cell (qval8.15E-3)', 'GO:0043068:positive regulation of programmed cell death (qval8.18E-3)', 'GO:0043067:regulation of programmed cell death (qval8.28E-3)', 'GO:0048589:developmental growth (qval8.26E-3)', 'GO:0007189:adenylate cyclase-activating G protein-coupled receptor signaling pathway (qval8.45E-3)', 'GO:0097084:vascular smooth muscle cell development (qval8.45E-3)', 'GO:0006182:cGMP biosynthetic process (qval8.43E-3)', 'GO:0051251:positive regulation of lymphocyte activation (qval8.6E-3)', 'GO:0051149:positive regulation of muscle cell differentiation (qval8.73E-3)', 'GO:1901652:response to peptide (qval8.78E-3)', 'GO:1905562:regulation of vascular endothelial cell proliferation (qval9E-3)', 'GO:0002696:positive regulation of leukocyte activation (qval9.03E-3)', 'GO:0061061:muscle structure development (qval9.02E-3)', 'GO:0045667:regulation of osteoblast differentiation (qval8.99E-3)', 'GO:0010942:positive regulation of cell death (qval9.2E-3)', 'GO:0002009:morphogenesis of an epithelium (qval9.3E-3)', 'GO:1901698:response to nitrogen compound (qval9.44E-3)', 'GO:0060325:face morphogenesis (qval9.63E-3)', 'GO:0032870:cellular response to hormone stimulus (qval9.72E-3)', 'GO:0040007:growth (qval1.02E-2)', 'GO:0031328:positive regulation of cellular biosynthetic process (qval1.02E-2)', 'GO:0071560:cellular response to transforming growth factor beta stimulus (qval1.02E-2)', 'GO:0060255:regulation of macromolecule metabolic process (qval1.04E-2)', 'GO:0030203:glycosaminoglycan metabolic process (qval1.09E-2)', 'GO:0097581:lamellipodium organization (qval1.09E-2)', 'GO:0071396:cellular response to lipid (qval1.09E-2)', 'GO:0006024:glycosaminoglycan biosynthetic process (qval1.11E-2)', 'GO:0090280:positive regulation of calcium ion import (qval1.14E-2)', 'GO:0014743:regulation of muscle hypertrophy (qval1.15E-2)', 'GO:0034405:response to fluid shear stress (qval1.14E-2)', 'GO:0032232:negative regulation of actin filament bundle assembly (qval1.14E-2)', 'GO:0010243:response to organonitrogen compound (qval1.15E-2)', 'GO:0001778:plasma membrane repair (qval1.2E-2)', 'GO:0001886:endothelial cell morphogenesis (qval1.2E-2)', 'GO:0061299:retina vasculature morphogenesis in camera-type eye (qval1.2E-2)', 'GO:0061138:morphogenesis of a branching epithelium (qval1.23E-2)', 'GO:0045596:negative regulation of cell differentiation (qval1.25E-2)', 'GO:0060333:interferon-gamma-mediated signaling pathway (qval1.28E-2)', 'GO:0007159:leukocyte cell-cell adhesion (qval1.27E-2)', 'GO:0044057:regulation of system process (qval1.31E-2)', 'GO:0050896:response to stimulus (qval1.32E-2)', 'GO:0009607:response to biotic stimulus (qval1.32E-2)', 'GO:0051150:regulation of smooth muscle cell differentiation (qval1.34E-2)', 'GO:0060840:artery development (qval1.34E-2)', 'GO:0030278:regulation of ossification (qval1.36E-2)', 'GO:0035024:negative regulation of Rho protein signal transduction (qval1.41E-2)', 'GO:0050901:leukocyte tethering or rolling (qval1.4E-2)', 'GO:1904752:regulation of vascular associated smooth muscle cell migration (qval1.4E-2)', 'GO:1904996:positive regulation of leukocyte adhesion to vascular endothelial cell (qval1.4E-2)', 'GO:0022408:negative regulation of cell-cell adhesion (qval1.45E-2)', 'GO:0017015:regulation of transforming growth factor beta receptor signaling pathway (qval1.46E-2)', 'GO:0060429:epithelium development (qval1.47E-2)', 'GO:0050878:regulation of body fluid levels (qval1.47E-2)', 'GO:0007517:muscle organ development (qval1.48E-2)', 'GO:0010721:negative regulation of cell development (qval1.5E-2)', 'GO:0042493:response to drug (qval1.55E-2)', 'GO:0030279:negative regulation of ossification (qval1.55E-2)', 'GO:1901655:cellular response to ketone (qval1.56E-2)', 'GO:0008015:blood circulation (qval1.56E-2)', 'GO:1903053:regulation of extracellular matrix organization (qval1.58E-2)', 'GO:1904036:negative regulation of epithelial cell apoptotic process (qval1.57E-2)', 'GO:0032271:regulation of protein polymerization (qval1.58E-2)', 'GO:0010639:negative regulation of organelle organization (qval1.62E-2)', 'GO:0051249:regulation of lymphocyte activation (qval1.69E-2)', 'GO:0052652:cyclic purine nucleotide metabolic process (qval1.71E-2)', 'GO:0061756:leukocyte adhesion to vascular endothelial cell (qval1.71E-2)', 'GO:0009190:cyclic nucleotide biosynthetic process (qval1.71E-2)', 'GO:0001763:morphogenesis of a branching structure (qval1.76E-2)', 'GO:1903844:regulation of cellular response to transforming growth factor beta stimulus (qval1.76E-2)', 'GO:0043552:positive regulation of phosphatidylinositol 3-kinase activity (qval1.82E-2)', 'GO:0051591:response to cAMP (qval1.82E-2)', 'GO:0006023:aminoglycan biosynthetic process (qval1.83E-2)', 'GO:0070482:response to oxygen levels (qval1.89E-2)', 'GO:0030098:lymphocyte differentiation (qval1.92E-2)', 'GO:0045185:maintenance of protein location (qval1.98E-2)', 'GO:0006954:inflammatory response (qval1.99E-2)', 'GO:0032496:response to lipopolysaccharide (qval1.99E-2)', 'GO:0046651:lymphocyte proliferation (qval2.02E-2)', 'GO:0035909:aorta morphogenesis (qval2.09E-2)', 'GO:0035904:aorta development (qval2.08E-2)', 'GO:0014812:muscle cell migration (qval2.08E-2)', 'GO:0032872:regulation of stress-activated MAPK cascade (qval2.09E-2)', 'GO:0048008:platelet-derived growth factor receptor signaling pathway (qval2.09E-2)', 'GO:0045601:regulation of endothelial cell differentiation (qval2.09E-2)', 'GO:0043393:regulation of protein binding (qval2.09E-2)', 'GO:0040008:regulation of growth (qval2.09E-2)', 'GO:0060627:regulation of vesicle-mediated transport (qval2.13E-2)', 'GO:0022409:positive regulation of cell-cell adhesion (qval2.14E-2)', 'GO:1903236:regulation of leukocyte tethering or rolling (qval2.16E-2)', 'GO:0030575:nuclear body organization (qval2.15E-2)', 'GO:0032943:mononuclear cell proliferation (qval2.17E-2)', 'GO:0051599:response to hydrostatic pressure (qval2.18E-2)', 'GO:0001945:lymph vessel development (qval2.18E-2)', 'GO:0060754:positive regulation of mast cell chemotaxis (qval2.17E-2)', 'GO:0120182:regulation of focal adhesion disassembly (qval2.17E-2)', 'GO:0120183:positive regulation of focal adhesion disassembly (qval2.16E-2)', 'GO:0030833:regulation of actin filament polymerization (qval2.18E-2)', 'GO:0070555:response to interleukin-1 (qval2.2E-2)', 'GO:0071236:cellular response to antibiotic (qval2.2E-2)', 'GO:0072659:protein localization to plasma membrane (qval2.24E-2)', 'GO:0002521:leukocyte differentiation (qval2.27E-2)', 'GO:0032507:maintenance of protein location in cell (qval2.27E-2)', 'GO:0006022:aminoglycan metabolic process (qval2.29E-2)', 'GO:1903037:regulation of leukocyte cell-cell adhesion (qval2.3E-2)', 'GO:1901653:cellular response to peptide (qval2.33E-2)', 'GO:0070302:regulation of stress-activated protein kinase signaling cascade (qval2.32E-2)', 'GO:0030032:lamellipodium assembly (qval2.34E-2)', 'GO:0043254:regulation of protein complex assembly (qval2.37E-2)', 'GO:0043951:negative regulation of cAMP-mediated signaling (qval2.43E-2)', 'GO:0002683:negative regulation of immune system process (qval2.44E-2)', 'GO:0090342:regulation of cell aging (qval2.45E-2)', 'GO:0046580:negative regulation of Ras protein signal transduction (qval2.44E-2)', 'GO:0030030:cell projection organization (qval2.47E-2)', 'GO:0030888:regulation of B cell proliferation (qval2.48E-2)', 'GO:2000106:regulation of leukocyte apoptotic process (qval2.51E-2)', 'GO:0071222:cellular response to lipopolysaccharide (qval2.54E-2)', 'GO:0010035:response to inorganic substance (qval2.54E-2)', 'GO:0002252:immune effector process (qval2.61E-2)', 'GO:0007178:transmembrane receptor protein serine/threonine kinase signaling pathway (qval2.66E-2)', 'GO:0010629:negative regulation of gene expression (qval2.65E-2)', 'GO:0045807:positive regulation of endocytosis (qval2.68E-2)', 'GO:0030856:regulation of epithelial cell differentiation (qval2.67E-2)', 'GO:0045806:negative regulation of endocytosis (qval2.71E-2)', 'GO:0043116:negative regulation of vascular permeability (qval2.72E-2)', 'GO:1904754:positive regulation of vascular associated smooth muscle cell migration (qval2.72E-2)', 'GO:0060548:negative regulation of cell death (qval2.72E-2)', 'GO:0009887:animal organ morphogenesis (qval2.75E-2)', 'GO:1990778:protein localization to cell periphery (qval2.79E-2)', 'GO:0048812:neuron projection morphogenesis (qval2.94E-2)', 'GO:0050864:regulation of B cell activation (qval2.96E-2)', 'GO:0019222:regulation of metabolic process (qval2.96E-2)', 'GO:0050866:negative regulation of cell activation (qval2.95E-2)', 'GO:0010605:negative regulation of macromolecule metabolic process (qval2.98E-2)', 'GO:1904705:regulation of vascular smooth muscle cell proliferation (qval3.01E-2)', 'GO:0043491:protein kinase B signaling (qval3.03E-2)', 'GO:0090218:positive regulation of lipid kinase activity (qval3.02E-2)', 'GO:0090279:regulation of calcium ion import (qval3.01E-2)', 'GO:0045055:regulated exocytosis (qval3.02E-2)', 'GO:0031323:regulation of cellular metabolic process (qval3.11E-2)']</t>
        </is>
      </c>
      <c r="V28" s="3">
        <f>hyperlink("https://spiral.technion.ac.il/results/MTAwMDA5OQ==/27/GOResultsFUNCTION","link")</f>
        <v/>
      </c>
      <c r="W28" t="inlineStr">
        <is>
          <t>['GO:0019899:enzyme binding (qval2.73E-10)', 'GO:0005515:protein binding (qval9.12E-9)', 'GO:0005085:guanyl-nucleotide exchange factor activity (qval3.81E-8)', 'GO:0051020:GTPase binding (qval6.94E-8)', 'GO:0005201:extracellular matrix structural constituent (qval6.5E-7)', 'GO:0019838:growth factor binding (qval1.04E-6)', 'GO:0098772:molecular function regulator (qval1.54E-5)', 'GO:0044877:protein-containing complex binding (qval1.46E-5)', 'GO:0003779:actin binding (qval1.62E-4)', 'GO:0019900:kinase binding (qval1.99E-4)', 'GO:0030695:GTPase regulator activity (qval3.71E-4)', 'GO:0050839:cell adhesion molecule binding (qval5.33E-4)', 'GO:0030234:enzyme regulator activity (qval5.57E-4)', 'GO:0005488:binding (qval7.75E-4)', 'GO:0005178:integrin binding (qval7.31E-4)', 'GO:0005198:structural molecule activity (qval7.6E-4)', 'GO:0005102:signaling receptor binding (qval9.43E-4)', 'GO:0060589:nucleoside-triphosphatase regulator activity (qval1.07E-3)', 'GO:0019901:protein kinase binding (qval1.68E-3)', 'GO:0008092:cytoskeletal protein binding (qval1.75E-3)', 'GO:0004672:protein kinase activity (qval2.44E-3)', 'GO:0005096:GTPase activator activity (qval3.24E-3)', 'GO:0019955:cytokine binding (qval5.41E-3)', 'GO:0016849:phosphorus-oxygen lyase activity (qval5.7E-3)', 'GO:0004383:guanylate cyclase activity (qval6.52E-3)', 'GO:0005021:vascular endothelial growth factor-activated receptor activity (qval6.27E-3)', 'GO:0019904:protein domain specific binding (qval6.41E-3)', 'GO:0005518:collagen binding (qval6.98E-3)', 'GO:0030020:extracellular matrix structural constituent conferring tensile strength (qval6.83E-3)', 'GO:0005172:vascular endothelial growth factor receptor binding (qval8.48E-3)', 'GO:0005539:glycosaminoglycan binding (qval1E-2)', 'GO:0042802:identical protein binding (qval9.83E-3)', 'GO:0008134:transcription factor binding (qval1.74E-2)', 'GO:0008201:heparin binding (qval1.85E-2)', 'GO:0004714:transmembrane receptor protein tyrosine kinase activity (qval1.88E-2)', 'GO:0048306:calcium-dependent protein binding (qval2.1E-2)', 'GO:0016773:phosphotransferase activity, alcohol group as acceptor (qval2.23E-2)', 'GO:0035035:histone acetyltransferase binding (qval2.27E-2)', 'GO:0019199:transmembrane receptor protein kinase activity (qval2.98E-2)', 'GO:0009975:cyclase activity (qval3.23E-2)', 'GO:0048407:platelet-derived growth factor binding (qval3.38E-2)', 'GO:0038085:vascular endothelial growth factor binding (qval3.55E-2)', 'GO:0098631:cell adhesion mediator activity (qval3.47E-2)', 'GO:0004713:protein tyrosine kinase activity (qval4.35E-2)', 'GO:0005509:calcium ion binding (qval4.37E-2)', 'GO:0019902:phosphatase binding (qval4.74E-2)', 'GO:0015026:coreceptor activity (qval5.52E-2)', 'GO:0031682:G-protein gamma-subunit binding (qval6.06E-2)', 'GO:0051015:actin filament binding (qval6.61E-2)', 'GO:0017124:SH3 domain binding (qval6.94E-2)', 'GO:0016301:kinase activity (qval7.28E-2)', 'GO:0003823:antigen binding (qval8.45E-2)']</t>
        </is>
      </c>
      <c r="X28" s="3">
        <f>hyperlink("https://spiral.technion.ac.il/results/MTAwMDA5OQ==/27/GOResultsCOMPONENT","link")</f>
        <v/>
      </c>
      <c r="Y28" t="inlineStr">
        <is>
          <t>['GO:0030054:cell junction (qval1.24E-14)', 'GO:0005912:adherens junction (qval5.28E-12)', 'GO:0005925:focal adhesion (qval4.26E-12)', 'GO:0005924:cell-substrate adherens junction (qval3.92E-12)', 'GO:0030055:cell-substrate junction (qval5.22E-12)', 'GO:0070161:anchoring junction (qval6.81E-12)', 'GO:0044459:plasma membrane part (qval1.41E-11)', 'GO:0062023:collagen-containing extracellular matrix (qval1.29E-9)', 'GO:0031012:extracellular matrix (qval3.21E-9)', 'GO:0005886:plasma membrane (qval2.29E-8)', 'GO:0005856:cytoskeleton (qval7.07E-8)', 'GO:0009986:cell surface (qval7.22E-8)', 'GO:0044421:extracellular region part (qval1.87E-6)', 'GO:0044420:extracellular matrix component (qval2.02E-5)', 'GO:0098857:membrane microdomain (qval2.6E-5)', 'GO:0045121:membrane raft (qval2.44E-5)', 'GO:0070062:extracellular exosome (qval2.85E-5)', 'GO:1903561:extracellular vesicle (qval4.22E-5)', 'GO:0044444:cytoplasmic part (qval4.01E-5)', 'GO:0043230:extracellular organelle (qval3.9E-5)', 'GO:0098589:membrane region (qval3.94E-5)', 'GO:0009897:external side of plasma membrane (qval7.02E-5)', 'GO:0005615:extracellular space (qval1.19E-4)', 'GO:0031226:intrinsic component of plasma membrane (qval1.2E-4)', 'GO:0015629:actin cytoskeleton (qval2.26E-4)', 'GO:0016020:membrane (qval2.94E-4)', 'GO:0005911:cell-cell junction (qval3.09E-4)', 'GO:0005887:integral component of plasma membrane (qval3.39E-4)', 'GO:0098552:side of membrane (qval3.79E-4)', 'GO:0043235:receptor complex (qval5.04E-4)', 'GO:0031982:vesicle (qval5.16E-4)', 'GO:0005604:basement membrane (qval7.53E-4)', 'GO:0005901:caveola (qval8.39E-4)', 'GO:0042995:cell projection (qval1.57E-3)', 'GO:0120025:plasma membrane bounded cell projection (qval1.56E-3)', 'GO:0001726:ruffle (qval2.71E-3)', 'GO:0030027:lamellipodium (qval2.72E-3)', 'GO:0005737:cytoplasm (qval3.09E-3)', 'GO:0031092:platelet alpha granule membrane (qval7.8E-3)', 'GO:0032432:actin filament bundle (qval7.83E-3)', 'GO:0098797:plasma membrane protein complex (qval8.15E-3)', 'GO:0098590:plasma membrane region (qval8.67E-3)', 'GO:0005576:extracellular region (qval9.22E-3)', 'GO:0042641:actomyosin (qval1.03E-2)', 'GO:0042383:sarcolemma (qval1.07E-2)', 'GO:0005829:cytosol (qval1.19E-2)', 'GO:0005788:endoplasmic reticulum lumen (qval1.17E-2)', 'GO:0033093:Weibel-Palade body (qval1.3E-2)', 'GO:0005581:collagen trimer (qval1.35E-2)', 'GO:0019897:extrinsic component of plasma membrane (qval1.39E-2)', 'GO:0005938:cell cortex (qval1.44E-2)', 'GO:0001725:stress fiber (qval1.55E-2)', 'GO:0097517:contractile actin filament bundle (qval1.52E-2)', 'GO:0044464:cell part (qval1.5E-2)', 'GO:0044853:plasma membrane raft (qval1.5E-2)', 'GO:0044425:membrane part (qval2.8E-2)']</t>
        </is>
      </c>
    </row>
    <row r="29">
      <c r="A29" s="1" t="n">
        <v>28</v>
      </c>
      <c r="B29" t="n">
        <v>18038</v>
      </c>
      <c r="C29" t="n">
        <v>4143</v>
      </c>
      <c r="D29" t="n">
        <v>83</v>
      </c>
      <c r="E29" t="n">
        <v>6806</v>
      </c>
      <c r="F29" t="n">
        <v>633</v>
      </c>
      <c r="G29" t="n">
        <v>1402</v>
      </c>
      <c r="H29" t="n">
        <v>28</v>
      </c>
      <c r="I29" t="n">
        <v>115</v>
      </c>
      <c r="J29" s="2" t="n">
        <v>-2538</v>
      </c>
      <c r="K29" t="n">
        <v>0.467</v>
      </c>
      <c r="L29" t="inlineStr">
        <is>
          <t>A2M,A4GALT,ABCA8,ABCC9,ABI3BP,ACKR1,ACTC1,ADAM15,ADAMTS1,ADAMTS10,ADAMTSL4,ADCY3,ADCY4,ADCY7,ADGRA2,ADGRF5,ADGRL4,ADH1B,ADIRF,AEBP1,AIF1,AKAP12,AKAP13,AKR1B1,ALDH1A3,ALOX5,ANKFY1,ANKRD11,ANXA2R,ANXA5,ANXA6,AOX1,APBB1IP,APLNR,APOBEC3C,APOL1,APOL3,AQP1,ARHGAP15,ARHGAP23,ARHGAP45,ARHGDIB,ARHGEF17,ARHGEF25,ARHGEF3,ARHGEF6,ARID5B,ARPC1B,ATOH8,ATP8B2,ATP8B4,AVPR1A,B2M,BCAM,BCAR1,BCL2,BCL6,BEX3,BLVRA,BMERB1,BOC,BST2,BTBD19,C11orf96,C12orf57,C1QA,C1QB,C1QC,C1QTNF1,C1R,C1S,C1orf122,C1orf162,C1orf54,C3,C7,CALCRL,CALHM2,CAPZB,CAV1,CAVIN1,CAVIN2,CAVIN3,CBFA2T3,CCDC102A,CCDC3,CCDC80,CCL19,CCL2,CCL5,CCND3,CD109,CD163,CD200,CD300A,CD302,CD34,CD37,CD4,CD63,CD74,CD93,CD99,CDH5,CDIPT,CEBPD,CFD,CFH,CHD3,CHI3L1,CHRD,CHST1,CHST12,CHSY1,CIC,CIITA,CILP,CLDN5,CLEC10A,CLEC14A,CLEC2D,CLIC2,CNRIP1,COL14A1,COL18A1,COL23A1,COL4A1,COL4A2,COL6A2,CORO1A,CPA3,CPE,CPQ,CPVL,CPXM1,CPXM2,CRIP1,CRIP2,CRISPLD2,CSF1,CSF1R,CSRP2,CST3,CTSC,CTSG,CUBN,CXCL12,CYBRD1,CYGB,CYP1B1,CYP7B1,CYTL1,CYYR1,DAAM2,DCN,DCTN3,DDX24,DEGS1,DEPP1,DGKG,DHH,DLC1,DLG2,DLG4,DOCK10,DPYD,DPYSL2,DUSP23,EBF1,EBF3,ECE1,ECSCR,EFEMP1,EFHD1,EFNA5,EGFL7,EGFLAM,EHD2,EID1,ELK3,ELMO1,ELN,EMCN,EMP3,ENG,ENPEP,ENTPD1,EOMES,EPAS1,EPHA4,EPHX1,ERG,ESAM,ETV5,EVA1B,EVI2A,EVL,FADS2,FAM102B,FAM114A2,FAM126A,FAM20A,FAS,FBLIM1,FBLN1,FBLN2,FBLN5,FBLN7,FBN1,FGD2,FGD5,FGFR1,FHL3,FHL5,FKBP5,FLCN,FLI1,FLII,FMNL1,FMNL3,FMO2,FMO3,FMOD,FOXC1,FOXD3,FRMD4A,FRZB,FSTL1,FUT11,FXYD1,FYB1,FZD4,GAA,GABARAP,GAMT,GAP43,GAS7,GASK1A,GASK1B,GATA2,GFRA1,GFRA2,GGT5,GIMAP1,GIMAP4,GIMAP5,GIMAP6,GIMAP7,GLI3,GLIPR1,GLIPR2,GLT8D2,GNB1,GNB4,GNB5,GNG11,GNG2,GNPTG,GNS,GP1BB,GPNMB,GPR162,GPR34,GPR4,GPR68,GPSM3,GPX3,GREB1,GSN,GUCY1A1,GUCY1A2,GUCY1B1,GYPC,GZMK,H1FX,HCLS1,HCST,HES4,HEYL,HHEX,HIC1,HIP1,HIPK2,HSPA12A,HSPG2,HTRA1,ID3,ID4,IDS,IFFO1,IFI16,IFI44,IFI6,IFITM2,IGF1,IGFBP4,IGFBP5,IGFBP7,IKZF1,IL16,IL18BP,IL33,ITGA4,ITGA7,ITGB3,ITM2A,ITM2B,ITPR1,JAG1,JAK1,JAM2,JAZF1,KANK3,KCNJ8,KCTD12,KLF2,KLF9,KLRG1,LAMA4,LAMB1,LAMB2,LAMC1,LAP3,LAPTM4A,LDB2,LDOC1,LEPR,LEPROT,LGMN,LHFPL2,LHFPL6,LIMA1,LIMD2,LINGO1,LIX1L,LMNA,LMO2,LMO4,LPAR1,LRP1,LRPAP1,LRRC32,LSP1,LTBP3,LY96,MAF,MAFB,MAGEH1,MAN1A1,MAP3K3,MAPK11,MAPRE2,MATN2,MCAM,MCTP1,MDFIC,MEDAG,MEF2A,MEF2C,MFGE8,MFSD1,MGAT1,MGP,MIGA1,MILR1,MMP28,MMRN2,MOB3A,MRAS,MRC1,MS4A4A,MS4A6A,MS4A7,MSN,MSX1,MUSTN1,MXD4,MXRA8,NAV1,NCKAP1L,NDST1,NFATC1,NFATC4,NFIC,NHSL2,NIBAN1,NID1,NLGN2,NLRP1,NNMT,NOTCH3,NPC2,NPR1,NR2F2,NR3C1,NRP1,NT5E,NTRK3,NUCB1,OAS2,OAZ2,ODF3B,OLFML1,OLFML2B,OSMR,OSR2,PAFAH1B1,PALM,PALM2-AKAP2,PARVG,PCED1A,PDE7B,PDGFRB,PDK4,PDLIM7,PEA15,PEAK1,PEAR1,PECAM1,PER1,PGF,PHC2,PHF2,PHLDB1,PHLDB2,PHYHD1,PLD3,PLEKHM2,PLEKHO1,PLEKHO2,PLPP1,PLPP3,PLPPR2,PLSCR3,PLTP,PLXDC1,PLXDC2,PLXND1,PMP22,PODN,PODXL,POLR2A,PPM1F,PPM1M,PPP1R16B,PPP1R18,PRCP,PREX1,PREX2,PRICKLE1,PRKACA,PRKCH,PRMT2,PRRX1,PSAP,PTGDS,PTP4A3,PTTG1IP,QKI,RAB34,RAB3IL1,RABAC1,RAMP2,RARRES1,RASGRP2,RASSF2,RASSF4,RASSF8,RBMS3,RCSD1,REEP5,RELL1,RGL1,RGS5,RHOC,RHOJ,RHOQ,RILPL1,RNASE1,RNF144A,RNF152,ROCK1,RRAS,S100A13,S100A4,S100B,S100PBP,SAMD11,SAMHD1,SCARA5,SCPEP1,SDC2,SDCBP,SDF4,SEC14L1,SELENOF,SELENON,SEMA6B,SEPTIN4,SEPTIN6,SERINC1,SERPINE2,SERPINF1,SERPING1,SETBP1,SFMBT2,SFRP1,SFRP2,SGCB,SGCE,SGSM2,SH2D3C,SH3BP5,SH3KBP1,SH3PXD2B,SHANK3,SHC2,SHISA4,SIK2,SIPA1,SIRPA,SKI,SLA,SLC15A3,SLC22A17,SLC7A2,SLCO2A1,SLFN11,SLFN5,SLIT2,SLIT3,SMAP2,SMARCD3,SMG6,SNAI2,SNCG,SOAT1,SORBS3,SOX13,SOX18,SOX5,SPARCL1,SPI1,SPOCK2,SPON1,SPRY1,SPTB,SSH1,ST3GAL2,ST3GAL5,ST6GALNAC6,STAB1,STAT2,STAT5A,STEAP4,STK32B,STOM,SUSD2,SUSD6,SWAP70,SYNE3,SYNPO,TAX1BP3,TBC1D1,TBC1D10A,TBC1D10C,TBX1,TBX2,TBXA2R,TEK,TFPI,TGFB3,TGFBR2,TGM2,THBD,THSD7A,TIE1,TIMP2,TK2,TMEM140,TMEM204,TMEM255B,TMEM263,TMEM39B,TMEM43,TMEM50A,TMTC1,TNFSF12,TNS2,TNXB,TP53,TPP1,TPPP3,TRIB2,TRIM22,TRIM38,TRPV2,TSC22D3,TSHZ2,TSPAN4,TTN,TTYH2,TUBB6,TWSG1,TYMP,TYROBP,UTRN,VAMP5,VASH1,VASH2,VAT1,VCAM1,VEGFC,VIM,VPS13D,VSIG4,VSIR,WAS,WASF2,WDR81,WIPF1,WSB1,WWC3,YPEL3,ZBTB16,ZBTB47,ZEB2,ZMAT1,ZNF264,ZNF362,ZNF366,ZNF428,ZYX</t>
        </is>
      </c>
      <c r="M29" t="inlineStr">
        <is>
          <t>[(1, 0), (1, 15), (1, 24), (1, 37), (1, 75), (1, 76), (3, 0), (3, 15), (3, 24), (3, 37), (3, 75), (3, 76), (4, 0), (4, 15), (4, 24), (4, 37), (4, 75), (4, 76), (7, 0), (7, 15), (7, 24), (7, 37), (7, 75), (7, 76), (8, 0), (8, 15), (8, 24), (8, 37), (8, 75), (8, 76), (9, 0), (9, 15), (9, 37), (9, 75), (9, 76), (13, 0), (13, 15), (13, 24), (13, 37), (13, 75), (13, 76), (16, 0), (16, 15), (16, 24), (16, 37), (16, 75), (16, 76), (29, 0), (29, 15), (29, 24), (29, 37), (29, 75), (29, 76), (35, 0), (35, 15), (35, 37), (35, 75), (35, 76), (40, 0), (40, 15), (40, 24), (40, 37), (40, 75), (40, 76), (41, 0), (41, 75), (41, 76), (45, 0), (45, 15), (45, 24), (45, 37), (45, 75), (45, 76), (48, 0), (48, 15), (48, 24), (48, 37), (48, 75), (48, 76), (49, 0), (49, 15), (49, 24), (49, 37), (49, 75), (49, 76), (51, 0), (51, 15), (51, 37), (51, 75), (51, 76), (55, 0), (55, 15), (55, 37), (55, 75), (55, 76), (60, 0), (71, 0), (71, 75), (78, 0), (78, 15), (78, 24), (78, 37), (78, 75), (78, 76), (79, 0), (79, 15), (79, 37), (79, 75), (79, 76), (80, 0), (80, 15), (80, 24), (80, 37), (80, 75), (80, 76)]</t>
        </is>
      </c>
      <c r="N29" t="n">
        <v>3992</v>
      </c>
      <c r="O29" t="n">
        <v>0.75</v>
      </c>
      <c r="P29" t="n">
        <v>0.95</v>
      </c>
      <c r="Q29" t="n">
        <v>3</v>
      </c>
      <c r="R29" t="n">
        <v>10000</v>
      </c>
      <c r="S29" t="inlineStr">
        <is>
          <t>15/03/2024, 21:27:33</t>
        </is>
      </c>
      <c r="T29" s="3">
        <f>hyperlink("https://spiral.technion.ac.il/results/MTAwMDA5OQ==/28/GOResultsPROCESS","link")</f>
        <v/>
      </c>
      <c r="U29" t="inlineStr">
        <is>
          <t>['GO:0050793:regulation of developmental process (qval1.77E-20)', 'GO:2000145:regulation of cell motility (qval3.67E-20)', 'GO:0030334:regulation of cell migration (qval4.39E-20)', 'GO:0040012:regulation of locomotion (qval1.35E-18)', 'GO:0051270:regulation of cellular component movement (qval1.47E-18)', 'GO:0022603:regulation of anatomical structure morphogenesis (qval3.52E-18)', 'GO:0048583:regulation of response to stimulus (qval5.69E-18)', 'GO:0048646:anatomical structure formation involved in morphogenesis (qval8.03E-17)', 'GO:0009653:anatomical structure morphogenesis (qval2.83E-16)', 'GO:0032502:developmental process (qval1.18E-15)', 'GO:0051239:regulation of multicellular organismal process (qval3.78E-15)', 'GO:0001525:angiogenesis (qval2.67E-14)', 'GO:0051241:negative regulation of multicellular organismal process (qval2.97E-14)', 'GO:0045765:regulation of angiogenesis (qval2.77E-14)', 'GO:0048518:positive regulation of biological process (qval7.4E-14)', 'GO:0042127:regulation of cell proliferation (qval1.42E-13)', 'GO:1901342:regulation of vasculature development (qval4.01E-13)', 'GO:0009966:regulation of signal transduction (qval2.22E-12)', 'GO:0007165:signal transduction (qval2.15E-12)', 'GO:0048523:negative regulation of cellular process (qval2.3E-12)', 'GO:0043062:extracellular structure organization (qval3.76E-12)', 'GO:0030198:extracellular matrix organization (qval6.69E-12)', 'GO:0048519:negative regulation of biological process (qval7.82E-12)', 'GO:0051093:negative regulation of developmental process (qval8.25E-12)', 'GO:0048856:anatomical structure development (qval1.13E-11)', 'GO:2000146:negative regulation of cell motility (qval1.28E-11)', 'GO:0050789:regulation of biological process (qval1.41E-11)', 'GO:0032879:regulation of localization (qval1.73E-11)', 'GO:0030155:regulation of cell adhesion (qval2.15E-11)', 'GO:0048869:cellular developmental process (qval2.22E-11)', 'GO:0051271:negative regulation of cellular component movement (qval2.45E-11)', 'GO:0065007:biological regulation (qval2.42E-11)', 'GO:0030336:negative regulation of cell migration (qval3.7E-11)', 'GO:0007166:cell surface receptor signaling pathway (qval3.68E-11)', 'GO:0040017:positive regulation of locomotion (qval3.75E-11)', 'GO:0023051:regulation of signaling (qval3.97E-11)', 'GO:2000026:regulation of multicellular organismal development (qval4.26E-11)', 'GO:0051272:positive regulation of cellular component movement (qval4.23E-11)', 'GO:2000147:positive regulation of cell motility (qval4.28E-11)', 'GO:0048522:positive regulation of cellular process (qval8.5E-11)', 'GO:0010646:regulation of cell communication (qval8.62E-11)', 'GO:0040013:negative regulation of locomotion (qval9.17E-11)', 'GO:0016477:cell migration (qval1.1E-10)', 'GO:0030335:positive regulation of cell migration (qval1.09E-10)', 'GO:0040011:locomotion (qval1.53E-10)', 'GO:0048584:positive regulation of response to stimulus (qval2.39E-10)', 'GO:0032956:regulation of actin cytoskeleton organization (qval4.21E-10)', 'GO:0032101:regulation of response to external stimulus (qval8.35E-10)', 'GO:0030154:cell differentiation (qval9.74E-10)', 'GO:0048870:cell motility (qval1.17E-9)', 'GO:0002376:immune system process (qval1.77E-9)', 'GO:0051094:positive regulation of developmental process (qval2.37E-9)', 'GO:0032970:regulation of actin filament-based process (qval2.5E-9)', 'GO:0002252:immune effector process (qval2.62E-9)', 'GO:0001775:cell activation (qval2.72E-9)', 'GO:0048585:negative regulation of response to stimulus (qval4.27E-9)', 'GO:0006928:movement of cell or subcellular component (qval4.67E-9)', 'GO:0050794:regulation of cellular process (qval1.37E-8)', 'GO:0001936:regulation of endothelial cell proliferation (qval1.8E-8)', 'GO:0042221:response to chemical (qval2.87E-8)', 'GO:0007155:cell adhesion (qval2.94E-8)', 'GO:0022610:biological adhesion (qval3.92E-8)', 'GO:0050678:regulation of epithelial cell proliferation (qval4.21E-8)', 'GO:0065009:regulation of molecular function (qval4.77E-8)', 'GO:0030036:actin cytoskeleton organization (qval7.09E-8)', 'GO:0008285:negative regulation of cell proliferation (qval7.38E-8)', 'GO:0045595:regulation of cell differentiation (qval7.37E-8)', 'GO:0051240:positive regulation of multicellular organismal process (qval8.97E-8)', 'GO:0045321:leukocyte activation (qval9.94E-8)', 'GO:0051128:regulation of cellular component organization (qval1.13E-7)', 'GO:0030029:actin filament-based process (qval1.13E-7)', 'GO:0010033:response to organic substance (qval1.23E-7)', 'GO:0045766:positive regulation of angiogenesis (qval1.25E-7)', 'GO:0016525:negative regulation of angiogenesis (qval1.45E-7)', 'GO:0008284:positive regulation of cell proliferation (qval1.55E-7)', 'GO:0110053:regulation of actin filament organization (qval1.87E-7)', 'GO:0007167:enzyme linked receptor protein signaling pathway (qval1.91E-7)', 'GO:0070887:cellular response to chemical stimulus (qval1.94E-7)', 'GO:2000181:negative regulation of blood vessel morphogenesis (qval1.94E-7)', 'GO:1902531:regulation of intracellular signal transduction (qval2.22E-7)', 'GO:1901343:negative regulation of vasculature development (qval2.27E-7)', 'GO:0045785:positive regulation of cell adhesion (qval2.68E-7)', 'GO:0008360:regulation of cell shape (qval3.91E-7)', 'GO:0009887:animal organ morphogenesis (qval7.42E-7)', 'GO:1901700:response to oxygen-containing compound (qval9.75E-7)', 'GO:0050790:regulation of catalytic activity (qval1.11E-6)', 'GO:0090287:regulation of cellular response to growth factor stimulus (qval1.25E-6)', 'GO:1904018:positive regulation of vasculature development (qval1.28E-6)', 'GO:0009888:tissue development (qval1.52E-6)', 'GO:0002682:regulation of immune system process (qval2.01E-6)', 'GO:0009967:positive regulation of signal transduction (qval2.11E-6)', 'GO:0030278:regulation of ossification (qval2.42E-6)', 'GO:0071310:cellular response to organic substance (qval3.24E-6)', 'GO:0032501:multicellular organismal process (qval3.43E-6)', 'GO:0050921:positive regulation of chemotaxis (qval3.62E-6)', 'GO:1902903:regulation of supramolecular fiber organization (qval3.69E-6)', 'GO:0035556:intracellular signal transduction (qval3.72E-6)', 'GO:0014911:positive regulation of smooth muscle cell migration (qval3.84E-6)', 'GO:0051493:regulation of cytoskeleton organization (qval4.08E-6)', 'GO:0010632:regulation of epithelial cell migration (qval4.31E-6)', 'GO:1902533:positive regulation of intracellular signal transduction (qval4.82E-6)', 'GO:0072376:protein activation cascade (qval5.97E-6)', 'GO:0045937:positive regulation of phosphate metabolic process (qval5.96E-6)', 'GO:0010562:positive regulation of phosphorus metabolic process (qval5.9E-6)', 'GO:0001934:positive regulation of protein phosphorylation (qval5.95E-6)', 'GO:0031589:cell-substrate adhesion (qval7.98E-6)', 'GO:0010594:regulation of endothelial cell migration (qval8.88E-6)', 'GO:0051247:positive regulation of protein metabolic process (qval1.04E-5)', 'GO:0009968:negative regulation of signal transduction (qval1.19E-5)', 'GO:0009719:response to endogenous stimulus (qval1.22E-5)', 'GO:0045597:positive regulation of cell differentiation (qval1.24E-5)', 'GO:0014910:regulation of smooth muscle cell migration (qval1.27E-5)', 'GO:0023056:positive regulation of signaling (qval1.26E-5)', 'GO:0050679:positive regulation of epithelial cell proliferation (qval1.38E-5)', 'GO:0010810:regulation of cell-substrate adhesion (qval1.38E-5)', 'GO:0032270:positive regulation of cellular protein metabolic process (qval1.4E-5)', 'GO:0001932:regulation of protein phosphorylation (qval1.46E-5)', 'GO:0043408:regulation of MAPK cascade (qval1.54E-5)', 'GO:0010647:positive regulation of cell communication (qval1.79E-5)', 'GO:0042327:positive regulation of phosphorylation (qval1.84E-5)', 'GO:0022604:regulation of cell morphogenesis (qval1.88E-5)', 'GO:0035239:tube morphogenesis (qval2E-5)', 'GO:0051336:regulation of hydrolase activity (qval2.42E-5)', 'GO:0051246:regulation of protein metabolic process (qval2.62E-5)', 'GO:0010942:positive regulation of cell death (qval2.84E-5)', 'GO:0050896:response to stimulus (qval2.83E-5)', 'GO:0010604:positive regulation of macromolecule metabolic process (qval3E-5)', 'GO:0097435:supramolecular fiber organization (qval3.01E-5)', 'GO:0003013:circulatory system process (qval3.06E-5)', 'GO:0044093:positive regulation of molecular function (qval3.06E-5)', 'GO:0048513:animal organ development (qval3.08E-5)', 'GO:0032231:regulation of actin filament bundle assembly (qval3.81E-5)', 'GO:0006952:defense response (qval3.89E-5)', 'GO:0001938:positive regulation of endothelial cell proliferation (qval4.06E-5)', 'GO:0060325:face morphogenesis (qval4.31E-5)', 'GO:0002274:myeloid leukocyte activation (qval4.34E-5)', 'GO:0002263:cell activation involved in immune response (qval4.57E-5)', 'GO:0003179:heart valve morphogenesis (qval4.77E-5)', 'GO:0031401:positive regulation of protein modification process (qval5.06E-5)', 'GO:0042325:regulation of phosphorylation (qval6E-5)', 'GO:0043065:positive regulation of apoptotic process (qval6.09E-5)', 'GO:0048010:vascular endothelial growth factor receptor signaling pathway (qval6.2E-5)', 'GO:0045055:regulated exocytosis (qval7.19E-5)', 'GO:0010648:negative regulation of cell communication (qval7.2E-5)', 'GO:0002685:regulation of leukocyte migration (qval7.68E-5)', 'GO:0003180:aortic valve morphogenesis (qval7.73E-5)', 'GO:0050920:regulation of chemotaxis (qval7.73E-5)', 'GO:0023057:negative regulation of signaling (qval7.7E-5)', 'GO:0043068:positive regulation of programmed cell death (qval7.69E-5)', 'GO:0032103:positive regulation of response to external stimulus (qval7.7E-5)', 'GO:0002366:leukocyte activation involved in immune response (qval8.75E-5)', 'GO:0003151:outflow tract morphogenesis (qval9.02E-5)', 'GO:0007162:negative regulation of cell adhesion (qval9.44E-5)', 'GO:0043085:positive regulation of catalytic activity (qval9.68E-5)', 'GO:0080134:regulation of response to stress (qval9.73E-5)', 'GO:0007169:transmembrane receptor protein tyrosine kinase signaling pathway (qval1.16E-4)', 'GO:0002684:positive regulation of immune system process (qval1.15E-4)', 'GO:0001952:regulation of cell-matrix adhesion (qval1.16E-4)', 'GO:0051174:regulation of phosphorus metabolic process (qval1.3E-4)', 'GO:0019220:regulation of phosphate metabolic process (qval1.3E-4)', 'GO:0016192:vesicle-mediated transport (qval1.36E-4)', 'GO:0070663:regulation of leukocyte proliferation (qval1.49E-4)', 'GO:0048729:tissue morphogenesis (qval1.51E-4)', 'GO:0032989:cellular component morphogenesis (qval1.62E-4)', 'GO:1901888:regulation of cell junction assembly (qval1.66E-4)', 'GO:0045667:regulation of osteoblast differentiation (qval1.77E-4)', 'GO:0050727:regulation of inflammatory response (qval1.83E-4)', 'GO:0033993:response to lipid (qval2.01E-4)', 'GO:0051056:regulation of small GTPase mediated signal transduction (qval2.52E-4)', 'GO:0043410:positive regulation of MAPK cascade (qval2.63E-4)', 'GO:0030449:regulation of complement activation (qval2.7E-4)', 'GO:0010941:regulation of cell death (qval2.74E-4)', 'GO:0002688:regulation of leukocyte chemotaxis (qval2.75E-4)', 'GO:0006887:exocytosis (qval2.79E-4)', 'GO:0009893:positive regulation of metabolic process (qval3.13E-4)', 'GO:2000257:regulation of protein activation cascade (qval3.17E-4)', 'GO:1901654:response to ketone (qval3.24E-4)', 'GO:0042493:response to drug (qval3.23E-4)', 'GO:0065008:regulation of biological quality (qval3.55E-4)', 'GO:0110020:regulation of actomyosin structure organization (qval3.54E-4)', 'GO:0007010:cytoskeleton organization (qval3.53E-4)', 'GO:0009725:response to hormone (qval3.63E-4)', 'GO:0031399:regulation of protein modification process (qval3.61E-4)', 'GO:0008064:regulation of actin polymerization or depolymerization (qval4E-4)', 'GO:0048514:blood vessel morphogenesis (qval3.99E-4)', 'GO:0043087:regulation of GTPase activity (qval4.01E-4)', 'GO:0051173:positive regulation of nitrogen compound metabolic process (qval4.08E-4)', 'GO:0045596:negative regulation of cell differentiation (qval4.08E-4)', 'GO:0043299:leukocyte degranulation (qval4.23E-4)', 'GO:0030832:regulation of actin filament length (qval4.23E-4)', 'GO:0032268:regulation of cellular protein metabolic process (qval4.32E-4)', 'GO:0010631:epithelial cell migration (qval4.44E-4)', 'GO:0048589:developmental growth (qval4.48E-4)', 'GO:0052652:cyclic purine nucleotide metabolic process (qval4.68E-4)', 'GO:0009190:cyclic nucleotide biosynthetic process (qval4.65E-4)', 'GO:0006897:endocytosis (qval4.9E-4)', 'GO:0090066:regulation of anatomical structure size (qval5.11E-4)', 'GO:0030162:regulation of proteolysis (qval5.11E-4)', 'GO:0034097:response to cytokine (qval5.45E-4)', 'GO:0051129:negative regulation of cellular component organization (qval5.64E-4)', 'GO:0006956:complement activation (qval5.69E-4)', 'GO:0031325:positive regulation of cellular metabolic process (qval5.86E-4)', 'GO:0040007:growth (qval5.95E-4)', 'GO:0071495:cellular response to endogenous stimulus (qval6.11E-4)', 'GO:0051414:response to cortisol (qval6.19E-4)', 'GO:0060055:angiogenesis involved in wound healing (qval6.22E-4)', 'GO:0002521:leukocyte differentiation (qval6.22E-4)', 'GO:0051492:regulation of stress fiber assembly (qval6.22E-4)', 'GO:0044087:regulation of cellular component biogenesis (qval6.93E-4)', 'GO:0032102:negative regulation of response to external stimulus (qval7.04E-4)', 'GO:0022407:regulation of cell-cell adhesion (qval7.01E-4)', 'GO:0070613:regulation of protein processing (qval7.27E-4)', 'GO:0007015:actin filament organization (qval7.38E-4)', 'GO:0043542:endothelial cell migration (qval7.47E-4)', 'GO:0090288:negative regulation of cellular response to growth factor stimulus (qval7.94E-4)', 'GO:0002275:myeloid cell activation involved in immune response (qval8.25E-4)', 'GO:0007264:small GTPase mediated signal transduction (qval8.31E-4)', 'GO:1903317:regulation of protein maturation (qval8.83E-4)', 'GO:1901701:cellular response to oxygen-containing compound (qval9.25E-4)', 'GO:0000902:cell morphogenesis (qval9.21E-4)', 'GO:0010634:positive regulation of epithelial cell migration (qval9.74E-4)', 'GO:0001568:blood vessel development (qval1E-3)', 'GO:0002683:negative regulation of immune system process (qval1.03E-3)', 'GO:0001667:ameboidal-type cell migration (qval1.09E-3)', 'GO:0002690:positive regulation of leukocyte chemotaxis (qval1.11E-3)', 'GO:0007507:heart development (qval1.14E-3)', 'GO:0050865:regulation of cell activation (qval1.28E-3)', 'GO:0032940:secretion by cell (qval1.28E-3)', 'GO:0002009:morphogenesis of an epithelium (qval1.35E-3)', 'GO:0034341:response to interferon-gamma (qval1.37E-3)', 'GO:0042119:neutrophil activation (qval1.37E-3)', 'GO:0046903:secretion (qval1.43E-3)', 'GO:0098883:synapse pruning (qval1.56E-3)', 'GO:0061299:retina vasculature morphogenesis in camera-type eye (qval1.55E-3)', 'GO:0034446:substrate adhesion-dependent cell spreading (qval1.59E-3)', 'GO:0036230:granulocyte activation (qval1.61E-3)', 'GO:0007265:Ras protein signal transduction (qval1.72E-3)', 'GO:0051345:positive regulation of hydrolase activity (qval1.75E-3)', 'GO:0043114:regulation of vascular permeability (qval1.8E-3)', 'GO:0002687:positive regulation of leukocyte migration (qval1.8E-3)', 'GO:0070665:positive regulation of leukocyte proliferation (qval1.79E-3)', 'GO:0001569:branching involved in blood vessel morphogenesis (qval1.81E-3)', 'GO:0060411:cardiac septum morphogenesis (qval1.81E-3)', 'GO:0045926:negative regulation of growth (qval1.89E-3)', 'GO:0071345:cellular response to cytokine stimulus (qval1.98E-3)', 'GO:0090101:negative regulation of transmembrane receptor protein serine/threonine kinase signaling pathway (qval2.2E-3)', 'GO:0061061:muscle structure development (qval2.43E-3)', 'GO:0030279:negative regulation of ossification (qval2.48E-3)', 'GO:1903391:regulation of adherens junction organization (qval2.83E-3)', 'GO:0042692:muscle cell differentiation (qval2.82E-3)', 'GO:0098657:import into cell (qval2.82E-3)', 'GO:0007160:cell-matrix adhesion (qval2.85E-3)', 'GO:1902904:negative regulation of supramolecular fiber organization (qval2.94E-3)', 'GO:0032944:regulation of mononuclear cell proliferation (qval3.07E-3)', 'GO:0006909:phagocytosis (qval3.16E-3)', 'GO:0051494:negative regulation of cytoskeleton organization (qval3.17E-3)', 'GO:0046649:lymphocyte activation (qval3.23E-3)', 'GO:1901655:cellular response to ketone (qval3.22E-3)', 'GO:0030510:regulation of BMP signaling pathway (qval3.21E-3)', 'GO:0010595:positive regulation of endothelial cell migration (qval3.43E-3)', 'GO:0042981:regulation of apoptotic process (qval3.59E-3)', 'GO:0030833:regulation of actin filament polymerization (qval3.6E-3)', 'GO:0001570:vasculogenesis (qval3.6E-3)', 'GO:0032233:positive regulation of actin filament bundle assembly (qval3.59E-3)', 'GO:0043312:neutrophil degranulation (qval3.62E-3)', 'GO:0003018:vascular process in circulatory system (qval3.62E-3)', 'GO:0007517:muscle organ development (qval3.71E-3)', 'GO:0009187:cyclic nucleotide metabolic process (qval3.7E-3)', 'GO:0090596:sensory organ morphogenesis (qval3.84E-3)', 'GO:0050900:leukocyte migration (qval3.94E-3)', 'GO:0002283:neutrophil activation involved in immune response (qval4.2E-3)', 'GO:0010717:regulation of epithelial to mesenchymal transition (qval4.32E-3)', 'GO:0060021:roof of mouth development (qval4.34E-3)', 'GO:0016043:cellular component organization (qval4.34E-3)', 'GO:0040008:regulation of growth (qval4.35E-3)', 'GO:1903037:regulation of leukocyte cell-cell adhesion (qval4.54E-3)', 'GO:0090109:regulation of cell-substrate junction assembly (qval4.54E-3)', 'GO:0051893:regulation of focal adhesion assembly (qval4.53E-3)', 'GO:0032535:regulation of cellular component size (qval4.52E-3)', 'GO:1901652:response to peptide (qval4.65E-3)', 'GO:0060284:regulation of cell development (qval4.66E-3)', 'GO:0050680:negative regulation of epithelial cell proliferation (qval4.68E-3)', 'GO:0048598:embryonic morphogenesis (qval4.72E-3)', 'GO:0048468:cell development (qval4.72E-3)', 'GO:0002920:regulation of humoral immune response (qval4.7E-3)', 'GO:0071840:cellular component organization or biogenesis (qval4.71E-3)', 'GO:0033043:regulation of organelle organization (qval4.79E-3)', 'GO:0043067:regulation of programmed cell death (qval4.87E-3)', 'GO:0048592:eye morphogenesis (qval5E-3)', 'GO:0002576:platelet degranulation (qval4.99E-3)', 'GO:0010811:positive regulation of cell-substrate adhesion (qval4.98E-3)', 'GO:0060429:epithelium development (qval5.06E-3)', 'GO:0008015:blood circulation (qval5.11E-3)', 'GO:0097305:response to alcohol (qval5.19E-3)', 'GO:0035909:aorta morphogenesis (qval5.21E-3)', 'GO:0001822:kidney development (qval5.44E-3)', 'GO:0009607:response to biotic stimulus (qval5.68E-3)', 'GO:0010605:negative regulation of macromolecule metabolic process (qval5.77E-3)', 'GO:0071363:cellular response to growth factor stimulus (qval6.11E-3)', 'GO:0090092:regulation of transmembrane receptor protein serine/threonine kinase signaling pathway (qval6.17E-3)', 'GO:0006935:chemotaxis (qval6.36E-3)', 'GO:0048844:artery morphogenesis (qval6.39E-3)', 'GO:0050670:regulation of lymphocyte proliferation (qval6.83E-3)', 'GO:0006957:complement activation, alternative pathway (qval6.87E-3)', 'GO:0042330:taxis (qval6.95E-3)', 'GO:0035023:regulation of Rho protein signal transduction (qval7.03E-3)', 'GO:0032946:positive regulation of mononuclear cell proliferation (qval7.39E-3)', 'GO:0048660:regulation of smooth muscle cell proliferation (qval7.37E-3)', 'GO:0045860:positive regulation of protein kinase activity (qval7.5E-3)', 'GO:0048762:mesenchymal cell differentiation (qval7.77E-3)', 'GO:0052547:regulation of peptidase activity (qval7.81E-3)', 'GO:0001558:regulation of cell growth (qval7.79E-3)', 'GO:0002673:regulation of acute inflammatory response (qval7.93E-3)', 'GO:0019221:cytokine-mediated signaling pathway (qval8.01E-3)', 'GO:0008154:actin polymerization or depolymerization (qval8.18E-3)', 'GO:0043627:response to estrogen (qval8.72E-3)', 'GO:0072010:glomerular epithelium development (qval8.89E-3)', 'GO:0006958:complement activation, classical pathway (qval9.02E-3)', 'GO:0035690:cellular response to drug (qval9.11E-3)', 'GO:0031324:negative regulation of cellular metabolic process (qval9.11E-3)', 'GO:0043277:apoptotic cell clearance (qval9.18E-3)', 'GO:0022612:gland morphogenesis (qval9.16E-3)', 'GO:0010812:negative regulation of cell-substrate adhesion (qval9.17E-3)', 'GO:0007179:transforming growth factor beta receptor signaling pathway (qval9.36E-3)', 'GO:0032271:regulation of protein polymerization (qval9.35E-3)', 'GO:0048771:tissue remodeling (qval9.55E-3)', 'GO:0000904:cell morphogenesis involved in differentiation (qval9.74E-3)', 'GO:0000122:negative regulation of transcription by RNA polymerase II (qval9.88E-3)', 'GO:0030308:negative regulation of cell growth (qval1.01E-2)', 'GO:0060317:cardiac epithelial to mesenchymal transition (qval1.01E-2)', 'GO:0033674:positive regulation of kinase activity (qval1.01E-2)', 'GO:0006022:aminoglycan metabolic process (qval1.01E-2)', 'GO:0030098:lymphocyte differentiation (qval1.03E-2)', 'GO:0014070:response to organic cyclic compound (qval1.04E-2)', 'GO:1903670:regulation of sprouting angiogenesis (qval1.05E-2)', 'GO:0031347:regulation of defense response (qval1.05E-2)', 'GO:0002694:regulation of leukocyte activation (qval1.08E-2)', 'GO:0043535:regulation of blood vessel endothelial cell migration (qval1.1E-2)', 'GO:0051172:negative regulation of nitrogen compound metabolic process (qval1.11E-2)', 'GO:0043547:positive regulation of GTPase activity (qval1.11E-2)', 'GO:0030203:glycosaminoglycan metabolic process (qval1.14E-2)', 'GO:0070848:response to growth factor (qval1.16E-2)', 'GO:0003014:renal system process (qval1.18E-2)', 'GO:0061138:morphogenesis of a branching epithelium (qval1.18E-2)', 'GO:0019932:second-messenger-mediated signaling (qval1.2E-2)', 'GO:0051495:positive regulation of cytoskeleton organization (qval1.2E-2)', 'GO:0003208:cardiac ventricle morphogenesis (qval1.21E-2)', 'GO:0030947:regulation of vascular endothelial growth factor receptor signaling pathway (qval1.2E-2)', 'GO:0071711:basement membrane organization (qval1.2E-2)', 'GO:0043549:regulation of kinase activity (qval1.23E-2)', 'GO:1903039:positive regulation of leukocyte cell-cell adhesion (qval1.25E-2)', 'GO:0071559:response to transforming growth factor beta (qval1.26E-2)', 'GO:0017015:regulation of transforming growth factor beta receptor signaling pathway (qval1.28E-2)', 'GO:0030514:negative regulation of BMP signaling pathway (qval1.29E-2)', 'GO:0006182:cGMP biosynthetic process (qval1.3E-2)', 'GO:0045859:regulation of protein kinase activity (qval1.36E-2)', 'GO:2000249:regulation of actin cytoskeleton reorganization (qval1.36E-2)', 'GO:0001937:negative regulation of endothelial cell proliferation (qval1.35E-2)', 'GO:1901890:positive regulation of cell junction assembly (qval1.35E-2)', 'GO:0019935:cyclic-nucleotide-mediated signaling (qval1.35E-2)', 'GO:0050867:positive regulation of cell activation (qval1.35E-2)', 'GO:0051338:regulation of transferase activity (qval1.36E-2)', 'GO:0034103:regulation of tissue remodeling (qval1.36E-2)', 'GO:0043207:response to external biotic stimulus (qval1.4E-2)', 'GO:0010596:negative regulation of endothelial cell migration (qval1.45E-2)', 'GO:0060255:regulation of macromolecule metabolic process (qval1.46E-2)', 'GO:0006955:immune response (qval1.52E-2)', 'GO:0022409:positive regulation of cell-cell adhesion (qval1.56E-2)', 'GO:0046596:regulation of viral entry into host cell (qval1.56E-2)', 'GO:0019222:regulation of metabolic process (qval1.56E-2)', 'GO:1903844:regulation of cellular response to transforming growth factor beta stimulus (qval1.57E-2)', 'GO:0010629:negative regulation of gene expression (qval1.56E-2)', 'GO:0070482:response to oxygen levels (qval1.59E-2)', 'GO:0050878:regulation of body fluid levels (qval1.63E-2)', 'GO:0071347:cellular response to interleukin-1 (qval1.64E-2)', 'GO:0001837:epithelial to mesenchymal transition (qval1.71E-2)', 'GO:0043534:blood vessel endothelial cell migration (qval1.71E-2)', 'GO:0051130:positive regulation of cellular component organization (qval1.71E-2)', 'GO:0045892:negative regulation of transcription, DNA-templated (qval1.7E-2)', 'GO:1903900:regulation of viral life cycle (qval1.7E-2)', 'GO:0001763:morphogenesis of a branching structure (qval1.71E-2)', 'GO:0002696:positive regulation of leukocyte activation (qval1.74E-2)', 'GO:0051716:cellular response to stimulus (qval1.75E-2)', 'GO:1903507:negative regulation of nucleic acid-templated transcription (qval1.76E-2)', 'GO:0051960:regulation of nervous system development (qval1.76E-2)', 'GO:1901490:regulation of lymphangiogenesis (qval1.78E-2)', 'GO:0022614:membrane to membrane docking (qval1.77E-2)', 'GO:0051496:positive regulation of stress fiber assembly (qval1.8E-2)', 'GO:0003198:epithelial to mesenchymal transition involved in endocardial cushion formation (qval1.81E-2)', 'GO:1902679:negative regulation of RNA biosynthetic process (qval1.81E-2)', 'GO:0045123:cellular extravasation (qval1.83E-2)', 'GO:0050671:positive regulation of lymphocyte proliferation (qval1.89E-2)', 'GO:0009987:cellular process (qval1.89E-2)', 'GO:0009892:negative regulation of metabolic process (qval1.91E-2)', 'GO:0051149:positive regulation of muscle cell differentiation (qval1.93E-2)', 'GO:0097190:apoptotic signaling pathway (qval1.99E-2)', 'GO:0001656:metanephros development (qval1.99E-2)', 'GO:0035633:maintenance of permeability of blood-brain barrier (qval1.98E-2)', 'GO:0060349:bone morphogenesis (qval1.98E-2)', 'GO:0050918:positive chemotaxis (qval2E-2)', 'GO:0071560:cellular response to transforming growth factor beta stimulus (qval2E-2)', 'GO:0043903:regulation of symbiosis, encompassing mutualism through parasitism (qval2.05E-2)', 'GO:0003008:system process (qval2.08E-2)', 'GO:0048661:positive regulation of smooth muscle cell proliferation (qval2.09E-2)', 'GO:0051249:regulation of lymphocyte activation (qval2.09E-2)', 'GO:0120039:plasma membrane bounded cell projection morphogenesis (qval2.1E-2)', 'GO:0051347:positive regulation of transferase activity (qval2.1E-2)', 'GO:0006950:response to stress (qval2.11E-2)', 'GO:0045598:regulation of fat cell differentiation (qval2.12E-2)', 'GO:0045861:negative regulation of proteolysis (qval2.13E-2)', 'GO:0052548:regulation of endopeptidase activity (qval2.16E-2)', 'GO:0048754:branching morphogenesis of an epithelial tube (qval2.18E-2)', 'GO:0010633:negative regulation of epithelial cell migration (qval2.21E-2)', 'GO:0072073:kidney epithelium development (qval2.21E-2)', 'GO:0001954:positive regulation of cell-matrix adhesion (qval2.2E-2)', 'GO:0010466:negative regulation of peptidase activity (qval2.21E-2)', 'GO:0007411:axon guidance (qval2.21E-2)', 'GO:1904752:regulation of vascular associated smooth muscle cell migration (qval2.22E-2)', 'GO:0002686:negative regulation of leukocyte migration (qval2.23E-2)', 'GO:0051489:regulation of filopodium assembly (qval2.22E-2)', 'GO:0050863:regulation of T cell activation (qval2.26E-2)', 'GO:0050792:regulation of viral process (qval2.26E-2)', 'GO:0003206:cardiac chamber morphogenesis (qval2.26E-2)', 'GO:0097485:neuron projection guidance (qval2.28E-2)', 'GO:0050776:regulation of immune response (qval2.29E-2)', 'GO:0050870:positive regulation of T cell activation (qval2.3E-2)', 'GO:0042476:odontogenesis (qval2.3E-2)', 'GO:0071396:cellular response to lipid (qval2.35E-2)', 'GO:0071346:cellular response to interferon-gamma (qval2.41E-2)', 'GO:0032092:positive regulation of protein binding (qval2.4E-2)', 'GO:0060333:interferon-gamma-mediated signaling pathway (qval2.41E-2)', 'GO:0007159:leukocyte cell-cell adhesion (qval2.41E-2)', 'GO:0009628:response to abiotic stimulus (qval2.41E-2)', 'GO:0002761:regulation of myeloid leukocyte differentiation (qval2.44E-2)', 'GO:0008283:cell proliferation (qval2.45E-2)', 'GO:0048858:cell projection morphogenesis (qval2.45E-2)', 'GO:1903018:regulation of glycoprotein metabolic process (qval2.49E-2)', 'GO:0043393:regulation of protein binding (qval2.51E-2)', 'GO:0045778:positive regulation of ossification (qval2.59E-2)', 'GO:1903393:positive regulation of adherens junction organization (qval2.61E-2)', 'GO:0030041:actin filament polymerization (qval2.61E-2)', 'GO:0048048:embryonic eye morphogenesis (qval2.67E-2)', 'GO:0072009:nephron epithelium development (qval2.67E-2)', 'GO:0014912:negative regulation of smooth muscle cell migration (qval2.66E-2)', 'GO:0030097:hemopoiesis (qval2.81E-2)', 'GO:0045668:negative regulation of osteoblast differentiation (qval2.82E-2)', 'GO:0030099:myeloid cell differentiation (qval2.83E-2)', 'GO:0007178:transmembrane receptor protein serine/threonine kinase signaling pathway (qval2.82E-2)', 'GO:0061045:negative regulation of wound healing (qval2.83E-2)', 'GO:0098722:asymmetric stem cell division (qval2.96E-2)', 'GO:0001945:lymph vessel development (qval2.96E-2)', 'GO:0060754:positive regulation of mast cell chemotaxis (qval2.95E-2)', 'GO:0019800:peptide cross-linking via chondroitin 4-sulfate glycosaminoglycan (qval2.94E-2)', 'GO:0061304:retinal blood vessel morphogenesis (qval2.94E-2)', 'GO:0051251:positive regulation of lymphocyte activation (qval2.95E-2)', 'GO:0048534:hematopoietic or lymphoid organ development (qval2.95E-2)', 'GO:0043516:regulation of DNA damage response, signal transduction by p53 class mediator (qval3E-2)', 'GO:0031348:negative regulation of defense response (qval3.02E-2)', 'GO:1901653:cellular response to peptide (qval3.05E-2)', 'GO:0010951:negative regulation of endopeptidase activity (qval3.05E-2)', 'GO:0010720:positive regulation of cell development (qval3.06E-2)', 'GO:0055003:cardiac myofibril assembly (qval3.11E-2)', 'GO:0014902:myotube differentiation (qval3.11E-2)', 'GO:0001666:response to hypoxia (qval3.12E-2)', 'GO:2000107:negative regulation of leukocyte apoptotic process (qval3.12E-2)', 'GO:0038084:vascular endothelial growth factor signaling pathway (qval3.18E-2)', 'GO:0060548:negative regulation of cell death (qval3.23E-2)', 'GO:1903035:negative regulation of response to wounding (qval3.23E-2)']</t>
        </is>
      </c>
      <c r="V29" s="3">
        <f>hyperlink("https://spiral.technion.ac.il/results/MTAwMDA5OQ==/28/GOResultsFUNCTION","link")</f>
        <v/>
      </c>
      <c r="W29" t="inlineStr">
        <is>
          <t>['GO:0005201:extracellular matrix structural constituent (qval3.63E-12)', 'GO:0005515:protein binding (qval8.06E-7)', 'GO:0019838:growth factor binding (qval1.54E-5)', 'GO:0005539:glycosaminoglycan binding (qval1.8E-5)', 'GO:0005198:structural molecule activity (qval2.46E-5)', 'GO:0019955:cytokine binding (qval5.22E-5)', 'GO:0005102:signaling receptor binding (qval2.22E-4)', 'GO:0097493:structural molecule activity conferring elasticity (qval5.08E-4)', 'GO:0004180:carboxypeptidase activity (qval4.62E-4)', 'GO:0005509:calcium ion binding (qval6.93E-4)', 'GO:0044877:protein-containing complex binding (qval8.71E-4)', 'GO:0008238:exopeptidase activity (qval9.04E-4)', 'GO:0005178:integrin binding (qval9.16E-4)', 'GO:0009975:cyclase activity (qval9.08E-4)', 'GO:0008201:heparin binding (qval8.86E-4)', 'GO:0016849:phosphorus-oxygen lyase activity (qval1.18E-3)', 'GO:0003779:actin binding (qval1.14E-3)', 'GO:0005488:binding (qval1.2E-3)', 'GO:1901681:sulfur compound binding (qval1.65E-3)', 'GO:0030023:extracellular matrix constituent conferring elasticity (qval1.59E-3)', 'GO:0050840:extracellular matrix binding (qval2.69E-3)', 'GO:0098772:molecular function regulator (qval2.95E-3)', 'GO:0050431:transforming growth factor beta binding (qval3.24E-3)', 'GO:0004383:guanylate cyclase activity (qval1.06E-2)', 'GO:0005085:guanyl-nucleotide exchange factor activity (qval1.36E-2)', 'GO:0019199:transmembrane receptor protein kinase activity (qval2.51E-2)', 'GO:0030695:GTPase regulator activity (qval2.63E-2)', 'GO:0051020:GTPase binding (qval2.74E-2)', 'GO:0030234:enzyme regulator activity (qval2.68E-2)', 'GO:0017124:SH3 domain binding (qval2.73E-2)', 'GO:0015026:coreceptor activity (qval2.81E-2)', 'GO:0046983:protein dimerization activity (qval2.88E-2)', 'GO:0042802:identical protein binding (qval3.02E-2)', 'GO:0061134:peptidase regulator activity (qval3.07E-2)', 'GO:0042803:protein homodimerization activity (qval3.44E-2)', 'GO:0043394:proteoglycan binding (qval3.42E-2)', 'GO:0008235:metalloexopeptidase activity (qval3.62E-2)', 'GO:0051015:actin filament binding (qval3.74E-2)', 'GO:0004714:transmembrane receptor protein tyrosine kinase activity (qval3.91E-2)', 'GO:0001968:fibronectin binding (qval3.96E-2)', 'GO:0004713:protein tyrosine kinase activity (qval4.13E-2)', 'GO:0004181:metallocarboxypeptidase activity (qval4.66E-2)', 'GO:0019904:protein domain specific binding (qval4.56E-2)', 'GO:0004185:serine-type carboxypeptidase activity (qval4.73E-2)', 'GO:0070051:fibrinogen binding (qval4.62E-2)', 'GO:0001540:amyloid-beta binding (qval6.81E-2)', 'GO:0019899:enzyme binding (qval7.27E-2)', 'GO:0031682:G-protein gamma-subunit binding (qval8.43E-2)']</t>
        </is>
      </c>
      <c r="X29" s="3">
        <f>hyperlink("https://spiral.technion.ac.il/results/MTAwMDA5OQ==/28/GOResultsCOMPONENT","link")</f>
        <v/>
      </c>
      <c r="Y29" t="inlineStr">
        <is>
          <t>['GO:0044421:extracellular region part (qval5.72E-21)', 'GO:0062023:collagen-containing extracellular matrix (qval5.44E-21)', 'GO:0031012:extracellular matrix (qval2.86E-18)', 'GO:1903561:extracellular vesicle (qval1.98E-16)', 'GO:0043230:extracellular organelle (qval1.66E-16)', 'GO:0070062:extracellular exosome (qval3.72E-16)', 'GO:0005615:extracellular space (qval8.09E-15)', 'GO:0005925:focal adhesion (qval5.22E-12)', 'GO:0005924:cell-substrate adherens junction (qval5.73E-12)', 'GO:0030055:cell-substrate junction (qval8.67E-12)', 'GO:0031982:vesicle (qval1.46E-11)', 'GO:0005912:adherens junction (qval2.39E-11)', 'GO:0070161:anchoring junction (qval8.3E-11)', 'GO:0030054:cell junction (qval1.05E-9)', 'GO:0005576:extracellular region (qval2.95E-9)', 'GO:0005886:plasma membrane (qval2.26E-8)', 'GO:0044459:plasma membrane part (qval1.3E-7)', 'GO:0009986:cell surface (qval4.94E-6)', 'GO:0005856:cytoskeleton (qval1.8E-5)', 'GO:0005775:vacuolar lumen (qval5.06E-5)', 'GO:0044437:vacuolar part (qval8.65E-5)', 'GO:0005604:basement membrane (qval1.17E-4)', 'GO:0005788:endoplasmic reticulum lumen (qval1.13E-4)', 'GO:0043202:lysosomal lumen (qval1.1E-4)', 'GO:0044420:extracellular matrix component (qval2.84E-4)', 'GO:0043235:receptor complex (qval3.28E-4)', 'GO:0072562:blood microparticle (qval6.49E-4)', 'GO:0009897:external side of plasma membrane (qval1.32E-3)', 'GO:0044433:cytoplasmic vesicle part (qval1.54E-3)', 'GO:0031226:intrinsic component of plasma membrane (qval3.48E-3)', 'GO:0044444:cytoplasmic part (qval3.7E-3)', 'GO:0016020:membrane (qval3.83E-3)', 'GO:0001726:ruffle (qval8.64E-3)', 'GO:0015629:actin cytoskeleton (qval8.8E-3)', 'GO:0005614:interstitial matrix (qval1.03E-2)', 'GO:0031974:membrane-enclosed lumen (qval1.01E-2)', 'GO:0070013:intracellular organelle lumen (qval9.87E-3)', 'GO:0043233:organelle lumen (qval9.61E-3)', 'GO:0005581:collagen trimer (qval9.8E-3)', 'GO:0005901:caveola (qval9.9E-3)', 'GO:0005887:integral component of plasma membrane (qval1.01E-2)', 'GO:0031527:filopodium membrane (qval1.23E-2)', 'GO:0098552:side of membrane (qval1.22E-2)', 'GO:0044853:plasma membrane raft (qval1.29E-2)', 'GO:0071953:elastic fiber (qval1.94E-2)', 'GO:0005774:vacuolar membrane (qval2.27E-2)', 'GO:0031410:cytoplasmic vesicle (qval2.37E-2)', 'GO:0030027:lamellipodium (qval2.46E-2)', 'GO:0097708:intracellular vesicle (qval2.58E-2)', 'GO:0005884:actin filament (qval2.63E-2)']</t>
        </is>
      </c>
    </row>
    <row r="30">
      <c r="A30" s="1" t="n">
        <v>29</v>
      </c>
      <c r="B30" t="n">
        <v>18038</v>
      </c>
      <c r="C30" t="n">
        <v>4143</v>
      </c>
      <c r="D30" t="n">
        <v>83</v>
      </c>
      <c r="E30" t="n">
        <v>6806</v>
      </c>
      <c r="F30" t="n">
        <v>689</v>
      </c>
      <c r="G30" t="n">
        <v>1473</v>
      </c>
      <c r="H30" t="n">
        <v>27</v>
      </c>
      <c r="I30" t="n">
        <v>108</v>
      </c>
      <c r="J30" s="2" t="n">
        <v>-2429</v>
      </c>
      <c r="K30" t="n">
        <v>0.47</v>
      </c>
      <c r="L30" t="inlineStr">
        <is>
          <t>A2M,A4GALT,ABCC9,ACTA2,ACTR1A,ADAMTS10,ADAMTS2,ADAP2,ADCY4,ADD1,ADGRF5,AEBP1,AGTRAP,AHR,AIF1,AIF1L,AKAP12,AKAP13,AKNA,AKR1B1,ALDH1A1,ALDH1A3,ALOX5,ANKFY1,ANKRD44,ANXA1,ANXA2R,ANXA5,ANXA6,AP1M1,APLNR,APOBEC3C,APOD,APOL1,APOL3,AQP1,ARHGAP1,ARHGAP15,ARHGAP31,ARHGDIB,ARHGEF15,ARHGEF17,ARL2BP,ARL6IP5,ARMCX1,ARPC1B,ATF5,ATG7,ATL3,ATP6V0D1,ATP6V1B2,ATP8B2,ATP8B4,AVPR1A,B2M,B3GALNT1,B4GALT1,BCAR1,BCL6,BEX3,BEX4,BGN,BLVRA,BMP1,BMP6,BNC2,BST2,BTBD19,C12orf57,C16orf54,C1QA,C1QB,C1QC,C1QTNF1,C1R,C1S,C1orf162,C1orf54,C3,CALD1,CALHM2,CALU,CAPZB,CARD6,CAV1,CAVIN1,CAVIN3,CBLB,CBX6,CCDC3,CCDC8,CCDC80,CCL19,CCL5,CCND3,CCR4,CD109,CD2,CD248,CD34,CD37,CD4,CD63,CD74,CD84,CD8A,CD93,CD99,CD99L2,CDH5,CDH6,CDK14,CDO1,CFH,CFI,CHRD,CHST1,CHST11,CIC,CIITA,CILP,CIRBP,CLCN7,CLDN5,CLEC10A,CLEC11A,CLEC2D,CLEC7A,CLSTN3,CNN3,CNRIP1,CNTLN,COL14A1,COL15A1,COL18A1,COL4A1,COL4A2,COL6A1,COL6A2,COX4I2,CPA3,CPLANE1,CPQ,CPVL,CPXM1,CRAT,CRIP1,CRIP2,CRISPLD2,CSAD,CSF1,CSF1R,CST3,CTSF,CTSK,CTSL,CTSO,CX3CL1,CXCL12,CYBC1,CYBRD1,CYGB,CYP1B1,CYP7B1,CYYR1,DAPK1,DCLK1,DCTN3,DEGS1,DLC1,DNAJB6,DOCK10,DOCK11,DPYD,DPYSL2,DSE,DUSP23,DYNC1LI2,DZIP1,EBF1,EBF2,ECM2,ECSCR,EFEMP1,EFEMP2,EFHD1,EFNA5,EGFL7,EHD2,EID1,ELK3,ELMO1,ELP5,EMILIN1,EMILIN2,EMP3,ENG,ENPEP,ENPP2,ENTPD1,EOGT,EOMES,EPAS1,EPB41L3,EPHX1,ERG,ESAM,ETV5,EVA1B,EVI2A,EVL,F2R,FADS2,FAM110B,FAM114A2,FAM126A,FAM160B2,FAM168A,FAM20C,FAM78A,FAP,FAS,FBLIM1,FBLN2,FBLN5,FBN1,FCER1G,FCGR3A,FEZ1,FGD2,FGFR1,FHL3,FKBP5,FLCN,FLI1,FLII,FLT3LG,FMNL1,FMNL3,FNDC4,FPR3,FRMD4A,FRY,FSTL1,FTO,FYB1,FZD4,FZD7,GAA,GABARAP,GAL3ST4,GALNT16,GAS7,GASK1A,GASK1B,GDI1,GFI1,GGT5,GIMAP1,GIMAP4,GIMAP6,GINM1,GJA4,GJA5,GLIPR1,GLIPR2,GLT8D2,GMFG,GNAI2,GNAQ,GNB1,GNB4,GNG2,GNPTG,GNS,GP1BB,GPNMB,GPR132,GPR27,GPR34,GPR68,GPRC5B,GPSM3,GPX3,GPX8,GUCY1B1,GYPC,H1FX,HAPLN3,HCLS1,HEG1,HIP1,HIPK2,HOXB2,HSD11B1,HSPA12B,HSPB2,HTRA1,HVCN1,ID3,IDS,IER5L,IFFO1,IFI16,IFI27L2,IFI44,IFI6,IFIT3,IGFBP4,IGFBP5,IGFBP6,IGFBP7,IKBIP,IKZF1,IL10RA,IL16,IL1R1,INAFM1,ITGA4,ITGAV,ITGB2,ITM2A,ITPR1,ITPRIPL2,JAG1,JAK1,JAML,KANK3,KCNAB2,KCNE4,KCNJ8,KCTD12,KIRREL1,KLF7,KLHL22,KLRG1,LAIR1,LAMA2,LAMA4,LAMB1,LAMB2,LAMC1,LAP3,LAPTM5,LDB2,LDOC1,LEPR,LGI4,LGMN,LHFPL2,LHFPL6,LIMA1,LIMD2,LINGO1,LIPA,LIX1L,LLGL1,LMO2,LMO4,LOXL3,LPAR1,LRP1,LRPAP1,LRRC32,LRRK2,LSP1,LTB,LTBP1,LTBP2,LTBP3,LXN,LY96,LYZ,MAF,MAFB,MAGEH1,MAN1A1,MAP3K12,MAP3K3,MAP3K6,MAP3K7CL,MARCKS,MARVELD1,MBTPS1,MCAM,MCC,MCTP1,MDFIC,MEF2A,MEF2C,MFAP4,MFAP5,MFGE8,MFSD1,MGAT1,MGP,MILR1,MMRN2,MNDA,MOB3A,MRAS,MRC1,MRC2,MRGPRF,MS4A4A,MS4A6A,MS4A7,MSC,MSN,MSR1,MTSS1,MXD4,MXRA8,MYOF,NAGK,NAV1,NBL1,NCKAP1L,NDST1,NDUFA4L2,NFATC1,NFATC4,NFIC,NGFR,NHSL2,NID1,NID2,NISCH,NLGN2,NLRP1,NNMT,NOTCH2,NPC2,NPTN,NR2F2,NR3C1,NRGN,NRP1,NRSN2,NUDT3,OAF,OAS2,OAZ2,ODF3B,OLFML1,OLFML2B,OR51E1,OSMR,PALM,PALM2-AKAP2,PAPLN,PARVG,PCDHGB6,PCED1A,PCOLCE,PDE1A,PDGFRB,PDLIM5,PDLIM7,PDPR,PEA15,PEAK1,PEAR1,PECAM1,PER3,PFN1,PHC2,PHLDA3,PHLDB1,PIAS3,PIK3CD,PKD2,PLBD2,PLD3,PLEKHF1,PLEKHM2,PLEKHO2,PLPP1,PLPP3,PLPPR2,PLS3,PLXDC1,PLXDC2,PLXND1,PMP22,PNMA1,PODN,POLR2A,PPFIBP1,PPM1F,PPM1M,PPP1R16B,PPP1R18,PPP3CB,PPT1,PRAF2,PRCP,PREX2,PRICKLE1,PRKAR1A,PRKCH,PRMT2,PRNP,PRRX1,PSAP,PTAFR,PTGIR,PTPRS,PTTG1IP,PXK,QKI,RAB31,RAB34,RAB3IL1,RABAC1,RAMP2,RARRES1,RASGRP2,RASSF2,RASSF4,RBMS3,RBP5,RBP7,RCBTB2,RCSD1,RECK,REEP5,RELL1,RERG,RGL1,RGMA,RHOC,RILPL1,RIMKLB,RNASE1,RNF130,RNF144A,RNF166,RNF180,RRAS,RUSC2,RXRA,S100A13,S100A4,S100PBP,SAMHD1,SCPEP1,SDC2,SELENON,SEMA6B,SEPTIN4,SEPTIN5,SERPINF1,SERPING1,SETBP1,SGCB,SGCE,SGSM2,SH3BP5,SH3PXD2B,SHANK3,SHISA4,SIGLEC10,SIPA1,SIRPA,SLA,SLAMF8,SLC12A4,SLC15A3,SLC37A2,SLC38A2,SLC38A7,SLC7A2,SLCO2A1,SLCO2B1,SLFN11,SLFN5,SLIT2,SLIT3,SMAP2,SMARCA1,SMARCD3,SMG6,SNAI2,SNX1,SOAT1,SORBS3,SOX18,SP100,SP140,SPARCL1,SPART,SPI1,SPOCK2,SPON1,SSBP2,ST3GAL5,ST6GALNAC6,STAB1,STAT2,STAT3,STOM,STX12,SUSD6,SWAP70,SYNC,SYNE3,SYT11,TAX1BP3,TBC1D17,TBX2,TBXA2R,TCF25,TCTEX1D2,TFPI,TGFB3,TGFBR2,TGM2,THBS3,THY1,TIE1,TIMP1,TIMP2,TK2,TM6SF1,TMEM109,TMEM140,TMEM167B,TMEM173,TMEM204,TMEM255B,TMEM263,TMEM273,TMEM43,TMEM45A,TMEM50A,TMOD2,TNFRSF1A,TNFSF12,TNKS1BP1,TP53,TPP1,TRAC,TRAF3IP3,TRAPPC3,TRIB2,TRIM22,TRPV2,TSC22D3,TSHZ2,TSPAN4,TSPAN9,TTC7B,TUBB6,TUSC3,TWSG1,TYMP,TYROBP,UBE2E2,UCHL1,UROD,VASH1,VAT1,VCAM1,VCAN,VIM,VSIG4,VSIR,VSTM4,WAS,WASF2,WBP1L,WDR81,WIPF1,WSB1,WTIP,YPEL3,ZBTB47,ZEB2,ZFYVE28,ZMIZ1,ZNF264,ZNF362,ZNF366,ZNF428,ZNF512B,ZNF568,ZSWIM8,ZYX</t>
        </is>
      </c>
      <c r="M30" t="inlineStr">
        <is>
          <t>[(1, 0), (1, 18), (1, 19), (1, 31), (1, 75), (1, 76), (3, 0), (3, 18), (3, 19), (3, 31), (3, 75), (3, 76), (4, 0), (4, 18), (4, 19), (4, 31), (4, 75), (4, 76), (7, 0), (7, 18), (7, 19), (7, 31), (7, 75), (7, 76), (8, 0), (8, 18), (8, 19), (8, 31), (8, 75), (8, 76), (9, 0), (9, 18), (9, 19), (9, 75), (9, 76), (13, 0), (13, 18), (13, 19), (13, 31), (13, 75), (13, 76), (16, 0), (16, 18), (16, 19), (16, 31), (16, 75), (16, 76), (29, 0), (29, 18), (29, 19), (29, 31), (29, 75), (29, 76), (35, 0), (35, 18), (35, 19), (35, 75), (35, 76), (40, 0), (40, 18), (40, 19), (40, 31), (40, 75), (40, 76), (41, 75), (45, 0), (45, 18), (45, 19), (45, 31), (45, 75), (45, 76), (48, 0), (48, 18), (48, 19), (48, 31), (48, 75), (48, 76), (49, 0), (49, 18), (49, 19), (49, 31), (49, 75), (49, 76), (51, 0), (51, 75), (55, 0), (55, 18), (55, 19), (55, 75), (55, 76), (71, 75), (78, 0), (78, 18), (78, 19), (78, 31), (78, 75), (78, 76), (79, 0), (79, 18), (79, 19), (79, 75), (79, 76), (80, 0), (80, 18), (80, 19), (80, 31), (80, 75), (80, 76)]</t>
        </is>
      </c>
      <c r="N30" t="n">
        <v>4515</v>
      </c>
      <c r="O30" t="n">
        <v>0.75</v>
      </c>
      <c r="P30" t="n">
        <v>0.95</v>
      </c>
      <c r="Q30" t="n">
        <v>3</v>
      </c>
      <c r="R30" t="n">
        <v>10000</v>
      </c>
      <c r="S30" t="inlineStr">
        <is>
          <t>15/03/2024, 21:27:47</t>
        </is>
      </c>
      <c r="T30" s="3">
        <f>hyperlink("https://spiral.technion.ac.il/results/MTAwMDA5OQ==/29/GOResultsPROCESS","link")</f>
        <v/>
      </c>
      <c r="U30" t="inlineStr">
        <is>
          <t>['GO:0030334:regulation of cell migration (qval1.31E-13)', 'GO:0051270:regulation of cellular component movement (qval8.13E-14)', 'GO:2000145:regulation of cell motility (qval8.5E-14)', 'GO:0040012:regulation of locomotion (qval9.32E-14)', 'GO:0048583:regulation of response to stimulus (qval4.32E-13)', 'GO:0030198:extracellular matrix organization (qval1.89E-12)', 'GO:0002376:immune system process (qval7.67E-12)', 'GO:0050793:regulation of developmental process (qval1.35E-11)', 'GO:0007155:cell adhesion (qval1.57E-11)', 'GO:0043062:extracellular structure organization (qval1.66E-11)', 'GO:0022610:biological adhesion (qval1.91E-11)', 'GO:0032502:developmental process (qval2.33E-11)', 'GO:0051239:regulation of multicellular organismal process (qval3.75E-11)', 'GO:0042127:regulation of cell proliferation (qval1.32E-10)', 'GO:0032879:regulation of localization (qval1.85E-10)', 'GO:0009653:anatomical structure morphogenesis (qval2.93E-10)', 'GO:0001525:angiogenesis (qval3.01E-10)', 'GO:0001775:cell activation (qval4.28E-10)', 'GO:0002252:immune effector process (qval7.63E-10)', 'GO:0030336:negative regulation of cell migration (qval9.23E-10)', 'GO:2000146:negative regulation of cell motility (qval1.27E-9)', 'GO:0032101:regulation of response to external stimulus (qval2.4E-9)', 'GO:0051271:negative regulation of cellular component movement (qval2.67E-9)', 'GO:0006952:defense response (qval2.77E-9)', 'GO:0022603:regulation of anatomical structure morphogenesis (qval3E-9)', 'GO:0002682:regulation of immune system process (qval2.94E-9)', 'GO:0048518:positive regulation of biological process (qval3.09E-9)', 'GO:0051241:negative regulation of multicellular organismal process (qval3.84E-9)', 'GO:0048523:negative regulation of cellular process (qval3.83E-9)', 'GO:0048646:anatomical structure formation involved in morphogenesis (qval5.16E-9)', 'GO:0045321:leukocyte activation (qval6.86E-9)', 'GO:0040013:negative regulation of locomotion (qval8.77E-9)', 'GO:0007165:signal transduction (qval1.75E-8)', 'GO:0048519:negative regulation of biological process (qval2.19E-8)', 'GO:0030155:regulation of cell adhesion (qval2.75E-8)', 'GO:0048584:positive regulation of response to stimulus (qval3.6E-8)', 'GO:0040017:positive regulation of locomotion (qval4.44E-8)', 'GO:0051272:positive regulation of cellular component movement (qval5.12E-8)', 'GO:0016477:cell migration (qval6.57E-8)', 'GO:0040011:locomotion (qval1.16E-7)', 'GO:2000026:regulation of multicellular organismal development (qval1.22E-7)', 'GO:0007166:cell surface receptor signaling pathway (qval1.19E-7)', 'GO:2000147:positive regulation of cell motility (qval1.39E-7)', 'GO:0006954:inflammatory response (qval2.27E-7)', 'GO:0030335:positive regulation of cell migration (qval3.26E-7)', 'GO:0048856:anatomical structure development (qval4.43E-7)', 'GO:0045765:regulation of angiogenesis (qval5.36E-7)', 'GO:0048522:positive regulation of cellular process (qval5.97E-7)', 'GO:1901342:regulation of vasculature development (qval9.22E-7)', 'GO:0048869:cellular developmental process (qval1.33E-6)', 'GO:0051336:regulation of hydrolase activity (qval2.14E-6)', 'GO:0010942:positive regulation of cell death (qval2.17E-6)', 'GO:0048870:cell motility (qval2.61E-6)', 'GO:0042221:response to chemical (qval3.42E-6)', 'GO:0050790:regulation of catalytic activity (qval5.15E-6)', 'GO:0010646:regulation of cell communication (qval5.06E-6)', 'GO:0043068:positive regulation of programmed cell death (qval5.04E-6)', 'GO:0023051:regulation of signaling (qval7.31E-6)', 'GO:0043065:positive regulation of apoptotic process (qval8.89E-6)', 'GO:0065009:regulation of molecular function (qval1E-5)', 'GO:0032956:regulation of actin cytoskeleton organization (qval1E-5)', 'GO:0051128:regulation of cellular component organization (qval1.01E-5)', 'GO:0002684:positive regulation of immune system process (qval1.02E-5)', 'GO:0007162:negative regulation of cell adhesion (qval1.12E-5)', 'GO:0050789:regulation of biological process (qval1.16E-5)', 'GO:0002274:myeloid leukocyte activation (qval1.19E-5)', 'GO:0065007:biological regulation (qval1.19E-5)', 'GO:0032970:regulation of actin filament-based process (qval1.22E-5)', 'GO:0009966:regulation of signal transduction (qval1.34E-5)', 'GO:0031589:cell-substrate adhesion (qval1.33E-5)', 'GO:0008284:positive regulation of cell proliferation (qval1.4E-5)', 'GO:0002263:cell activation involved in immune response (qval1.42E-5)', 'GO:0050776:regulation of immune response (qval1.5E-5)', 'GO:0051129:negative regulation of cellular component organization (qval1.56E-5)', 'GO:0048771:tissue remodeling (qval1.57E-5)', 'GO:0048585:negative regulation of response to stimulus (qval1.85E-5)', 'GO:0050727:regulation of inflammatory response (qval1.98E-5)', 'GO:0080134:regulation of response to stress (qval2.08E-5)', 'GO:0045595:regulation of cell differentiation (qval2.07E-5)', 'GO:0050896:response to stimulus (qval2.09E-5)', 'GO:0002366:leukocyte activation involved in immune response (qval2.66E-5)', 'GO:0002683:negative regulation of immune system process (qval2.87E-5)', 'GO:0006928:movement of cell or subcellular component (qval3.12E-5)', 'GO:0051240:positive regulation of multicellular organismal process (qval3.8E-5)', 'GO:0070887:cellular response to chemical stimulus (qval4.01E-5)', 'GO:0010033:response to organic substance (qval4.27E-5)', 'GO:0065008:regulation of biological quality (qval4.41E-5)', 'GO:0002685:regulation of leukocyte migration (qval4.49E-5)', 'GO:0032989:cellular component morphogenesis (qval4.63E-5)', 'GO:0006955:immune response (qval4.76E-5)', 'GO:0010941:regulation of cell death (qval6.15E-5)', 'GO:0030036:actin cytoskeleton organization (qval6.28E-5)', 'GO:0048514:blood vessel morphogenesis (qval6.77E-5)', 'GO:0050794:regulation of cellular process (qval8.38E-5)', 'GO:0051246:regulation of protein metabolic process (qval8.33E-5)', 'GO:0030029:actin filament-based process (qval8.52E-5)', 'GO:0001934:positive regulation of protein phosphorylation (qval8.99E-5)', 'GO:0001570:vasculogenesis (qval9.46E-5)', 'GO:0016192:vesicle-mediated transport (qval1.09E-4)', 'GO:0046649:lymphocyte activation (qval1.1E-4)', 'GO:0045937:positive regulation of phosphate metabolic process (qval1.1E-4)', 'GO:0010562:positive regulation of phosphorus metabolic process (qval1.09E-4)', 'GO:0072376:protein activation cascade (qval1.19E-4)', 'GO:0051247:positive regulation of protein metabolic process (qval1.21E-4)', 'GO:0097435:supramolecular fiber organization (qval1.27E-4)', 'GO:0001817:regulation of cytokine production (qval1.41E-4)', 'GO:0032270:positive regulation of cellular protein metabolic process (qval1.43E-4)', 'GO:0031401:positive regulation of protein modification process (qval1.47E-4)', 'GO:0110053:regulation of actin filament organization (qval1.59E-4)', 'GO:0009719:response to endogenous stimulus (qval1.63E-4)', 'GO:0000902:cell morphogenesis (qval1.68E-4)', 'GO:0043299:leukocyte degranulation (qval1.71E-4)', 'GO:0051093:negative regulation of developmental process (qval1.98E-4)', 'GO:0006935:chemotaxis (qval2.04E-4)', 'GO:0022407:regulation of cell-cell adhesion (qval2.04E-4)', 'GO:0022604:regulation of cell morphogenesis (qval2.03E-4)', 'GO:0032103:positive regulation of response to external stimulus (qval2.13E-4)', 'GO:0008285:negative regulation of cell proliferation (qval2.14E-4)', 'GO:0045055:regulated exocytosis (qval2.22E-4)', 'GO:1902903:regulation of supramolecular fiber organization (qval2.2E-4)', 'GO:0042330:taxis (qval2.2E-4)', 'GO:0032501:multicellular organismal process (qval2.2E-4)', 'GO:0052547:regulation of peptidase activity (qval2.28E-4)', 'GO:0001568:blood vessel development (qval2.34E-4)', 'GO:0030154:cell differentiation (qval2.36E-4)', 'GO:0050921:positive regulation of chemotaxis (qval2.41E-4)', 'GO:0006887:exocytosis (qval2.4E-4)', 'GO:0042327:positive regulation of phosphorylation (qval2.4E-4)', 'GO:0010712:regulation of collagen metabolic process (qval2.39E-4)', 'GO:0050678:regulation of epithelial cell proliferation (qval2.52E-4)', 'GO:0070663:regulation of leukocyte proliferation (qval2.65E-4)', 'GO:0001932:regulation of protein phosphorylation (qval3.26E-4)', 'GO:0035239:tube morphogenesis (qval3.49E-4)', 'GO:0002275:myeloid cell activation involved in immune response (qval3.5E-4)', 'GO:0045785:positive regulation of cell adhesion (qval3.58E-4)', 'GO:0042981:regulation of apoptotic process (qval3.67E-4)', 'GO:0030162:regulation of proteolysis (qval4.56E-4)', 'GO:1901700:response to oxygen-containing compound (qval4.59E-4)', 'GO:0051094:positive regulation of developmental process (qval4.71E-4)', 'GO:0043410:positive regulation of MAPK cascade (qval5.01E-4)', 'GO:0032940:secretion by cell (qval5.03E-4)', 'GO:0042119:neutrophil activation (qval5.28E-4)', 'GO:0002521:leukocyte differentiation (qval5.34E-4)', 'GO:0045766:positive regulation of angiogenesis (qval5.31E-4)', 'GO:0043067:regulation of programmed cell death (qval5.64E-4)', 'GO:0032231:regulation of actin filament bundle assembly (qval5.6E-4)', 'GO:0050865:regulation of cell activation (qval5.99E-4)', 'GO:0031347:regulation of defense response (qval5.95E-4)', 'GO:0002687:positive regulation of leukocyte migration (qval5.98E-4)', 'GO:0016043:cellular component organization (qval5.98E-4)', 'GO:0090287:regulation of cellular response to growth factor stimulus (qval5.94E-4)', 'GO:0050900:leukocyte migration (qval5.97E-4)', 'GO:0036230:granulocyte activation (qval6.01E-4)', 'GO:0032944:regulation of mononuclear cell proliferation (qval5.98E-4)', 'GO:0043312:neutrophil degranulation (qval5.96E-4)', 'GO:0007160:cell-matrix adhesion (qval5.98E-4)', 'GO:0071310:cellular response to organic substance (qval6.15E-4)', 'GO:0001936:regulation of endothelial cell proliferation (qval6.19E-4)', 'GO:0052548:regulation of endopeptidase activity (qval6.38E-4)', 'GO:0010632:regulation of epithelial cell migration (qval6.47E-4)', 'GO:0030449:regulation of complement activation (qval6.74E-4)', 'GO:0002283:neutrophil activation involved in immune response (qval7E-4)', 'GO:1902533:positive regulation of intracellular signal transduction (qval7.28E-4)', 'GO:0006897:endocytosis (qval7.3E-4)', 'GO:0051345:positive regulation of hydrolase activity (qval7.34E-4)', 'GO:0003179:heart valve morphogenesis (qval7.51E-4)', 'GO:2000257:regulation of protein activation cascade (qval7.84E-4)', 'GO:1904018:positive regulation of vasculature development (qval8.04E-4)', 'GO:0048589:developmental growth (qval8.65E-4)', 'GO:0071840:cellular component organization or biogenesis (qval9.3E-4)', 'GO:0050920:regulation of chemotaxis (qval1.02E-3)', 'GO:0032268:regulation of cellular protein metabolic process (qval1.16E-3)', 'GO:0009607:response to biotic stimulus (qval1.16E-3)', 'GO:0040007:growth (qval1.18E-3)', 'GO:0042325:regulation of phosphorylation (qval1.21E-3)', 'GO:0050778:positive regulation of immune response (qval1.22E-3)', 'GO:0046903:secretion (qval1.23E-3)', 'GO:0003013:circulatory system process (qval1.26E-3)', 'GO:0048513:animal organ development (qval1.31E-3)', 'GO:0008360:regulation of cell shape (qval1.36E-3)', 'GO:0050670:regulation of lymphocyte proliferation (qval1.4E-3)', 'GO:0006950:response to stress (qval1.42E-3)', 'GO:0019221:cytokine-mediated signaling pathway (qval1.43E-3)', 'GO:0006956:complement activation (qval1.44E-3)', 'GO:0007167:enzyme linked receptor protein signaling pathway (qval1.44E-3)', 'GO:0098657:import into cell (qval1.49E-3)', 'GO:0043408:regulation of MAPK cascade (qval1.51E-3)', 'GO:0044087:regulation of cellular component biogenesis (qval1.59E-3)', 'GO:1903037:regulation of leukocyte cell-cell adhesion (qval1.61E-3)', 'GO:0048251:elastic fiber assembly (qval1.66E-3)', 'GO:0010810:regulation of cell-substrate adhesion (qval1.67E-3)', 'GO:0051174:regulation of phosphorus metabolic process (qval1.82E-3)', 'GO:0019220:regulation of phosphate metabolic process (qval1.81E-3)', 'GO:0031399:regulation of protein modification process (qval1.89E-3)', 'GO:0043542:endothelial cell migration (qval1.89E-3)', 'GO:0032233:positive regulation of actin filament bundle assembly (qval1.88E-3)', 'GO:0010647:positive regulation of cell communication (qval1.96E-3)', 'GO:0030098:lymphocyte differentiation (qval2E-3)', 'GO:0009967:positive regulation of signal transduction (qval2.16E-3)', 'GO:0048660:regulation of smooth muscle cell proliferation (qval2.19E-3)', 'GO:0043085:positive regulation of catalytic activity (qval2.23E-3)', 'GO:0097190:apoptotic signaling pathway (qval2.54E-3)', 'GO:0010466:negative regulation of peptidase activity (qval2.61E-3)', 'GO:0000904:cell morphogenesis involved in differentiation (qval2.68E-3)', 'GO:0031345:negative regulation of cell projection organization (qval2.69E-3)', 'GO:0098883:synapse pruning (qval2.71E-3)', 'GO:0061299:retina vasculature morphogenesis in camera-type eye (qval2.7E-3)', 'GO:0090025:regulation of monocyte chemotaxis (qval2.83E-3)', 'GO:1903053:regulation of extracellular matrix organization (qval2.83E-3)', 'GO:0022408:negative regulation of cell-cell adhesion (qval2.85E-3)', 'GO:0043207:response to external biotic stimulus (qval2.84E-3)', 'GO:0050866:negative regulation of cell activation (qval2.92E-3)', 'GO:0048844:artery morphogenesis (qval3.18E-3)', 'GO:0051346:negative regulation of hydrolase activity (qval3.19E-3)', 'GO:0035556:intracellular signal transduction (qval3.18E-3)', 'GO:0060326:cell chemotaxis (qval3.35E-3)', 'GO:0023056:positive regulation of signaling (qval3.53E-3)', 'GO:0002253:activation of immune response (qval3.51E-3)', 'GO:0010951:negative regulation of endopeptidase activity (qval3.52E-3)', 'GO:0071711:basement membrane organization (qval3.53E-3)', 'GO:0034446:substrate adhesion-dependent cell spreading (qval3.62E-3)', 'GO:0045216:cell-cell junction organization (qval3.62E-3)', 'GO:0110020:regulation of actomyosin structure organization (qval3.62E-3)', 'GO:0120035:regulation of plasma membrane bounded cell projection organization (qval3.61E-3)', 'GO:0034330:cell junction organization (qval3.67E-3)', 'GO:0034341:response to interferon-gamma (qval3.7E-3)', 'GO:0051493:regulation of cytoskeleton organization (qval3.9E-3)', 'GO:0043086:negative regulation of catalytic activity (qval4.07E-3)', 'GO:0042110:T cell activation (qval4.28E-3)', 'GO:0044093:positive regulation of molecular function (qval4.33E-3)', 'GO:0002694:regulation of leukocyte activation (qval4.35E-3)', 'GO:0045123:cellular extravasation (qval4.36E-3)', 'GO:0071675:regulation of mononuclear cell migration (qval4.45E-3)', 'GO:0010631:epithelial cell migration (qval4.56E-3)', 'GO:0031344:regulation of cell projection organization (qval4.64E-3)', 'GO:0043087:regulation of GTPase activity (qval4.97E-3)', 'GO:0071495:cellular response to endogenous stimulus (qval4.99E-3)', 'GO:1905049:negative regulation of metallopeptidase activity (qval5E-3)', 'GO:0003158:endothelium development (qval4.98E-3)', 'GO:0007178:transmembrane receptor protein serine/threonine kinase signaling pathway (qval4.99E-3)', 'GO:0032092:positive regulation of protein binding (qval5.01E-3)', 'GO:0009725:response to hormone (qval5.38E-3)', 'GO:0090066:regulation of anatomical structure size (qval5.83E-3)', 'GO:1905048:regulation of metallopeptidase activity (qval5.97E-3)', 'GO:0090101:negative regulation of transmembrane receptor protein serine/threonine kinase signaling pathway (qval6.07E-3)', 'GO:0051492:regulation of stress fiber assembly (qval6.26E-3)', 'GO:0033993:response to lipid (qval6.36E-3)', 'GO:0009968:negative regulation of signal transduction (qval6.4E-3)', 'GO:0002695:negative regulation of leukocyte activation (qval6.6E-3)', 'GO:0002697:regulation of immune effector process (qval6.88E-3)', 'GO:0070613:regulation of protein processing (qval6.9E-3)', 'GO:0034097:response to cytokine (qval6.89E-3)', 'GO:0007179:transforming growth factor beta receptor signaling pathway (qval7.01E-3)', 'GO:0010977:negative regulation of neuron projection development (qval7.02E-3)', 'GO:0050730:regulation of peptidyl-tyrosine phosphorylation (qval7.21E-3)', 'GO:0090288:negative regulation of cellular response to growth factor stimulus (qval7.33E-3)', 'GO:0048048:embryonic eye morphogenesis (qval7.36E-3)', 'GO:0003180:aortic valve morphogenesis (qval8.12E-3)', 'GO:1903317:regulation of protein maturation (qval8.13E-3)', 'GO:1902904:negative regulation of supramolecular fiber organization (qval8.14E-3)', 'GO:0009415:response to water (qval8.4E-3)', 'GO:1902622:regulation of neutrophil migration (qval8.54E-3)', 'GO:0002688:regulation of leukocyte chemotaxis (qval8.81E-3)', 'GO:0002693:positive regulation of cellular extravasation (qval9.52E-3)', 'GO:0035904:aorta development (qval9.49E-3)', 'GO:0045861:negative regulation of proteolysis (qval9.54E-3)', 'GO:0008015:blood circulation (qval9.79E-3)', 'GO:0010648:negative regulation of cell communication (qval1.01E-2)', 'GO:0007507:heart development (qval1.01E-2)', 'GO:0098609:cell-cell adhesion (qval1.03E-2)', 'GO:1903034:regulation of response to wounding (qval1.03E-2)', 'GO:0008064:regulation of actin polymerization or depolymerization (qval1.02E-2)', 'GO:0010594:regulation of endothelial cell migration (qval1.02E-2)', 'GO:0023057:negative regulation of signaling (qval1.06E-2)', 'GO:2000106:regulation of leukocyte apoptotic process (qval1.07E-2)', 'GO:0002920:regulation of humoral immune response (qval1.07E-2)', 'GO:0030832:regulation of actin filament length (qval1.08E-2)', 'GO:0014009:glial cell proliferation (qval1.14E-2)', 'GO:0002691:regulation of cellular extravasation (qval1.16E-2)', 'GO:0051017:actin filament bundle assembly (qval1.16E-2)', 'GO:0061572:actin filament bundle organization (qval1.16E-2)', 'GO:0050679:positive regulation of epithelial cell proliferation (qval1.22E-2)', 'GO:0001101:response to acid chemical (qval1.22E-2)', 'GO:0044092:negative regulation of molecular function (qval1.26E-2)', 'GO:0001952:regulation of cell-matrix adhesion (qval1.29E-2)', 'GO:0048872:homeostasis of number of cells (qval1.29E-2)', 'GO:0060333:interferon-gamma-mediated signaling pathway (qval1.32E-2)', 'GO:0010633:negative regulation of epithelial cell migration (qval1.35E-2)', 'GO:0060284:regulation of cell development (qval1.35E-2)', 'GO:0007265:Ras protein signal transduction (qval1.39E-2)', 'GO:0070665:positive regulation of leukocyte proliferation (qval1.46E-2)', 'GO:0010604:positive regulation of macromolecule metabolic process (qval1.48E-2)', 'GO:0043277:apoptotic cell clearance (qval1.53E-2)', 'GO:0048588:developmental cell growth (qval1.59E-2)', 'GO:0007015:actin filament organization (qval1.63E-2)', 'GO:0060411:cardiac septum morphogenesis (qval1.69E-2)', 'GO:0104004:cellular response to environmental stimulus (qval1.76E-2)', 'GO:0071214:cellular response to abiotic stimulus (qval1.76E-2)', 'GO:0006958:complement activation, classical pathway (qval1.76E-2)', 'GO:0007264:small GTPase mediated signal transduction (qval1.8E-2)', 'GO:0007204:positive regulation of cytosolic calcium ion concentration (qval1.82E-2)', 'GO:0002673:regulation of acute inflammatory response (qval1.87E-2)', 'GO:0032652:regulation of interleukin-1 production (qval1.86E-2)', 'GO:0014910:regulation of smooth muscle cell migration (qval1.89E-2)', 'GO:0010812:negative regulation of cell-substrate adhesion (qval1.88E-2)', 'GO:0016049:cell growth (qval1.9E-2)', 'GO:0032965:regulation of collagen biosynthetic process (qval1.9E-2)', 'GO:0014911:positive regulation of smooth muscle cell migration (qval1.89E-2)', 'GO:1901888:regulation of cell junction assembly (qval2.01E-2)', 'GO:0090092:regulation of transmembrane receptor protein serine/threonine kinase signaling pathway (qval2E-2)', 'GO:1901654:response to ketone (qval2.04E-2)', 'GO:0009888:tissue development (qval2.06E-2)', 'GO:0030097:hemopoiesis (qval2.06E-2)', 'GO:0097084:vascular smooth muscle cell development (qval2.07E-2)', 'GO:0001569:branching involved in blood vessel morphogenesis (qval2.15E-2)', 'GO:1901701:cellular response to oxygen-containing compound (qval2.25E-2)', 'GO:1903391:regulation of adherens junction organization (qval2.25E-2)', 'GO:0042692:muscle cell differentiation (qval2.25E-2)', 'GO:0043547:positive regulation of GTPase activity (qval2.26E-2)', 'GO:0051494:negative regulation of cytoskeleton organization (qval2.31E-2)', 'GO:0022617:extracellular matrix disassembly (qval2.33E-2)', 'GO:0001819:positive regulation of cytokine production (qval2.41E-2)', 'GO:0051249:regulation of lymphocyte activation (qval2.5E-2)', 'GO:0034329:cell junction assembly (qval2.51E-2)', 'GO:0032930:positive regulation of superoxide anion generation (qval2.53E-2)', 'GO:2000249:regulation of actin cytoskeleton reorganization (qval2.55E-2)', 'GO:0035987:endodermal cell differentiation (qval2.58E-2)', 'GO:0045597:positive regulation of cell differentiation (qval2.71E-2)', 'GO:0051414:response to cortisol (qval2.71E-2)', 'GO:0035696:monocyte extravasation (qval2.7E-2)', 'GO:0071462:cellular response to water stimulus (qval2.7E-2)', 'GO:0030217:T cell differentiation (qval2.73E-2)', 'GO:1902531:regulation of intracellular signal transduction (qval2.75E-2)', 'GO:0045807:positive regulation of endocytosis (qval2.76E-2)', 'GO:0010035:response to inorganic substance (qval2.77E-2)', 'GO:0010596:negative regulation of endothelial cell migration (qval2.85E-2)', 'GO:1903054:negative regulation of extracellular matrix organization (qval2.93E-2)', 'GO:0043687:post-translational protein modification (qval2.99E-2)', 'GO:0032102:negative regulation of response to external stimulus (qval3.04E-2)', 'GO:1902624:positive regulation of neutrophil migration (qval3.05E-2)', 'GO:0045596:negative regulation of cell differentiation (qval3.08E-2)', 'GO:0017015:regulation of transforming growth factor beta receptor signaling pathway (qval3.08E-2)', 'GO:0002690:positive regulation of leukocyte chemotaxis (qval3.12E-2)', 'GO:0030099:myeloid cell differentiation (qval3.22E-2)', 'GO:0051248:negative regulation of protein metabolic process (qval3.23E-2)', 'GO:0043393:regulation of protein binding (qval3.24E-2)', 'GO:0010952:positive regulation of peptidase activity (qval3.24E-2)', 'GO:0032535:regulation of cellular component size (qval3.27E-2)', 'GO:1901343:negative regulation of vasculature development (qval3.28E-2)', 'GO:0003151:outflow tract morphogenesis (qval3.32E-2)', 'GO:0016525:negative regulation of angiogenesis (qval3.37E-2)', 'GO:1901214:regulation of neuron death (qval3.36E-2)', 'GO:0048534:hematopoietic or lymphoid organ development (qval3.36E-2)', 'GO:0043123:positive regulation of I-kappaB kinase/NF-kappaB signaling (qval3.38E-2)', 'GO:0010811:positive regulation of cell-substrate adhesion (qval3.49E-2)', 'GO:0060429:epithelium development (qval3.51E-2)', 'GO:0051496:positive regulation of stress fiber assembly (qval3.53E-2)', 'GO:0035633:maintenance of permeability of blood-brain barrier (qval3.53E-2)', 'GO:0045907:positive regulation of vasoconstriction (qval3.52E-2)', 'GO:0006898:receptor-mediated endocytosis (qval3.54E-2)', 'GO:0060548:negative regulation of cell death (qval3.56E-2)', 'GO:0042129:regulation of T cell proliferation (qval3.64E-2)', 'GO:1903038:negative regulation of leukocyte cell-cell adhesion (qval3.7E-2)', 'GO:1903844:regulation of cellular response to transforming growth factor beta stimulus (qval3.69E-2)', 'GO:0050731:positive regulation of peptidyl-tyrosine phosphorylation (qval3.72E-2)', 'GO:0032928:regulation of superoxide anion generation (qval3.8E-2)', 'GO:0050863:regulation of T cell activation (qval3.82E-2)', 'GO:2000181:negative regulation of blood vessel morphogenesis (qval3.82E-2)', 'GO:0051704:multi-organism process (qval3.88E-2)', 'GO:2001204:regulation of osteoclast development (qval3.88E-2)', 'GO:1900115:extracellular regulation of signal transduction (qval3.87E-2)', 'GO:1900116:extracellular negative regulation of signal transduction (qval3.86E-2)', 'GO:0007568:aging (qval3.91E-2)']</t>
        </is>
      </c>
      <c r="V30" s="3">
        <f>hyperlink("https://spiral.technion.ac.il/results/MTAwMDA5OQ==/29/GOResultsFUNCTION","link")</f>
        <v/>
      </c>
      <c r="W30" t="inlineStr">
        <is>
          <t>['GO:0005201:extracellular matrix structural constituent (qval2.74E-15)', 'GO:0019838:growth factor binding (qval1.99E-8)', 'GO:0005198:structural molecule activity (qval2.05E-7)', 'GO:0019955:cytokine binding (qval5.01E-7)', 'GO:0005515:protein binding (qval2.55E-6)', 'GO:0044877:protein-containing complex binding (qval2.76E-6)', 'GO:0005102:signaling receptor binding (qval2.8E-6)', 'GO:0005539:glycosaminoglycan binding (qval1.49E-5)', 'GO:0005509:calcium ion binding (qval3.1E-5)', 'GO:0015026:coreceptor activity (qval5.5E-5)', 'GO:0050431:transforming growth factor beta binding (qval7.43E-5)', 'GO:0005518:collagen binding (qval7.53E-5)', 'GO:0003779:actin binding (qval9.66E-5)', 'GO:0030023:extracellular matrix constituent conferring elasticity (qval9.55E-5)', 'GO:0005178:integrin binding (qval1.63E-4)', 'GO:0008191:metalloendopeptidase inhibitor activity (qval3.62E-4)', 'GO:0097493:structural molecule activity conferring elasticity (qval4.04E-4)', 'GO:0098772:molecular function regulator (qval7.51E-4)', 'GO:0050839:cell adhesion molecule binding (qval9.74E-4)', 'GO:0001968:fibronectin binding (qval1.55E-3)', 'GO:0030234:enzyme regulator activity (qval2.08E-3)', 'GO:0030695:GTPase regulator activity (qval6.87E-3)', 'GO:0008201:heparin binding (qval7.4E-3)', 'GO:0019899:enzyme binding (qval1.03E-2)', 'GO:0060589:nucleoside-triphosphatase regulator activity (qval1.06E-2)', 'GO:0043394:proteoglycan binding (qval1.18E-2)', 'GO:1901681:sulfur compound binding (qval1.42E-2)', 'GO:0005488:binding (qval1.87E-2)', 'GO:0008238:exopeptidase activity (qval2.06E-2)', 'GO:0042802:identical protein binding (qval3.68E-2)', 'GO:0061134:peptidase regulator activity (qval3.8E-2)', 'GO:0001540:amyloid-beta binding (qval4.94E-2)', 'GO:0017124:SH3 domain binding (qval6.15E-2)', 'GO:0004185:serine-type carboxypeptidase activity (qval7.96E-2)', 'GO:0019900:kinase binding (qval8.84E-2)', 'GO:0005520:insulin-like growth factor binding (qval8.73E-2)', 'GO:0051020:GTPase binding (qval8.68E-2)', 'GO:0005096:GTPase activator activity (qval9.09E-2)', 'GO:0004180:carboxypeptidase activity (qval9.03E-2)', 'GO:0050840:extracellular matrix binding (qval9.57E-2)', 'GO:0004866:endopeptidase inhibitor activity (qval9.37E-2)']</t>
        </is>
      </c>
      <c r="X30" s="3">
        <f>hyperlink("https://spiral.technion.ac.il/results/MTAwMDA5OQ==/29/GOResultsCOMPONENT","link")</f>
        <v/>
      </c>
      <c r="Y30" t="inlineStr">
        <is>
          <t>['GO:0062023:collagen-containing extracellular matrix (qval1.4E-18)', 'GO:0044421:extracellular region part (qval1.1E-18)', 'GO:0031012:extracellular matrix (qval2.57E-17)', 'GO:1903561:extracellular vesicle (qval1.51E-13)', 'GO:0070062:extracellular exosome (qval1.25E-13)', 'GO:0043230:extracellular organelle (qval1.05E-13)', 'GO:0005615:extracellular space (qval6.57E-12)', 'GO:0005925:focal adhesion (qval8.72E-12)', 'GO:0005912:adherens junction (qval8.04E-12)', 'GO:0070161:anchoring junction (qval8.58E-12)', 'GO:0005924:cell-substrate adherens junction (qval7.88E-12)', 'GO:0030055:cell-substrate junction (qval1.23E-11)', 'GO:0031982:vesicle (qval5.13E-11)', 'GO:0030054:cell junction (qval6.28E-10)', 'GO:0005576:extracellular region (qval1.04E-9)', 'GO:0005886:plasma membrane (qval4.66E-9)', 'GO:0009986:cell surface (qval7.45E-8)', 'GO:0044437:vacuolar part (qval8.61E-8)', 'GO:0044420:extracellular matrix component (qval2.25E-7)', 'GO:0043202:lysosomal lumen (qval3.91E-7)', 'GO:0044459:plasma membrane part (qval6.72E-7)', 'GO:0005788:endoplasmic reticulum lumen (qval7.62E-7)', 'GO:0005775:vacuolar lumen (qval1.17E-5)', 'GO:0005604:basement membrane (qval5.53E-5)', 'GO:0031226:intrinsic component of plasma membrane (qval8.07E-5)', 'GO:0005856:cytoskeleton (qval1.29E-4)', 'GO:0044444:cytoplasmic part (qval1.45E-4)', 'GO:0030667:secretory granule membrane (qval1.93E-4)', 'GO:0001527:microfibril (qval1.92E-4)', 'GO:0016020:membrane (qval2.07E-4)', 'GO:0005887:integral component of plasma membrane (qval2.45E-4)', 'GO:0009897:external side of plasma membrane (qval2.57E-4)', 'GO:0005581:collagen trimer (qval2.58E-4)', 'GO:0098852:lytic vacuole membrane (qval2.56E-4)', 'GO:0005765:lysosomal membrane (qval2.49E-4)', 'GO:0044433:cytoplasmic vesicle part (qval2.45E-4)', 'GO:0005774:vacuolar membrane (qval3.11E-4)', 'GO:0030659:cytoplasmic vesicle membrane (qval3.69E-4)', 'GO:0012506:vesicle membrane (qval3.86E-4)', 'GO:0098805:whole membrane (qval3.89E-4)', 'GO:0015629:actin cytoskeleton (qval4.08E-4)', 'GO:0098857:membrane microdomain (qval5.25E-4)', 'GO:0045121:membrane raft (qval5.13E-4)', 'GO:0098589:membrane region (qval9.83E-4)', 'GO:0005764:lysosome (qval1.25E-3)', 'GO:0000323:lytic vacuole (qval1.22E-3)', 'GO:0044853:plasma membrane raft (qval1.82E-3)', 'GO:0005773:vacuole (qval2.15E-3)', 'GO:0098588:bounding membrane of organelle (qval2.63E-3)', 'GO:0042383:sarcolemma (qval3.64E-3)', 'GO:0098552:side of membrane (qval3.57E-3)', 'GO:0031974:membrane-enclosed lumen (qval3.93E-3)', 'GO:0070013:intracellular organelle lumen (qval3.86E-3)', 'GO:0043233:organelle lumen (qval3.79E-3)', 'GO:0031224:intrinsic component of membrane (qval4.05E-3)', 'GO:0044425:membrane part (qval4.03E-3)', 'GO:0016021:integral component of membrane (qval1.11E-2)', 'GO:0072562:blood microparticle (qval1.26E-2)', 'GO:0005901:caveola (qval1.37E-2)', 'GO:0070821:tertiary granule membrane (qval1.51E-2)', 'GO:0036021:endolysosome lumen (qval1.86E-2)', 'GO:0071953:elastic fiber (qval1.83E-2)']</t>
        </is>
      </c>
    </row>
    <row r="31">
      <c r="A31" s="1" t="n">
        <v>30</v>
      </c>
      <c r="B31" t="n">
        <v>18038</v>
      </c>
      <c r="C31" t="n">
        <v>4143</v>
      </c>
      <c r="D31" t="n">
        <v>83</v>
      </c>
      <c r="E31" t="n">
        <v>6806</v>
      </c>
      <c r="F31" t="n">
        <v>311</v>
      </c>
      <c r="G31" t="n">
        <v>1253</v>
      </c>
      <c r="H31" t="n">
        <v>25</v>
      </c>
      <c r="I31" t="n">
        <v>99</v>
      </c>
      <c r="J31" s="2" t="n">
        <v>-1160</v>
      </c>
      <c r="K31" t="n">
        <v>0.475</v>
      </c>
      <c r="L31" t="inlineStr">
        <is>
          <t>ADAMTS10,ADAMTS14,ADAMTS16,AEBP1,AGTRAP,AIF1,AKR1B1,ALOX5,ANGPTL2,ANXA5,ANXA6,APBB1IP,APOE,APOL2,ARHGAP25,ARHGAP30,ARHGDIB,ARL6IP5,ARPC1B,ASAH1,ATP6V0B,ATP6V1B2,ATRN,B3GNT9,B4GALT1,BGN,BMP1,BTK,C12orf57,C1QA,C1R,C1S,C1orf162,CALU,CAVIN1,CAVIN3,CBX6,CCDC88A,CCL11,CCL5,CCR4,CD109,CD14,CD163,CD3E,CD4,CD63,CD68,CD74,CD8A,CD99,CDK14,CERCAM,CHST11,CIITA,CLEC11A,COL14A1,COL15A1,COL16A1,COL6A1,COL6A2,COL6A3,COTL1,CPM,CRABP2,CRELD2,CRISPLD2,CSAD,CSF1R,CST3,CTHRC1,CTSC,CTSL,CXCL12,CYBB,CYBRD1,CYP1B1,CYP7B1,DAPK1,DLC1,DLG2,DOCK2,DOK2,DPYD,DPYSL2,DSE,EBF1,ECM2,ECSCR,EHD2,EMP3,ENG,EPAS1,EPB41L3,ETV5,EVI2A,EVL,FAM20A,FBLIM1,FBLN2,FBLN5,FCER1G,FEZ1,FGFR1,FKBP5,FLII,FLRT2,FNDC1,FPR3,FSCN1,FSTL1,FYB1,FZD4,GAA,GABARAP,GALNT10,GAS7,GBGT1,GGT5,GIMAP8,GMFG,GNAI3,GNB1,GNB4,GNPTAB,GNPTG,GPNMB,GPR68,GYPC,GZMA,HCLS1,HMOX1,HTRA1,HVCN1,IDS,IFI16,IFI27L2,IGFBP4,IL10RA,ITGAV,ITGB2,JAK1,JAK3,KCTD12,KLHL22,KLRD1,KLRG1,LAIR1,LAMA2,LAMB1,LAMC1,LGALS1,LGMN,LHFPL2,LHFPL6,LIMD2,LRPAP1,LRRC32,LSP1,LTB,LYST,LYZ,MAF,MAFB,MAGEH1,MANBA,MAP4K1,MARCKS,MCC,MDFI,MERTK,MFGE8,MGAT1,MOB3A,MOXD1,MPEG1,MRC2,MS4A4A,MS4A6A,MS4A7,MSR1,MXD4,MYOF,NAV1,NBL1,NCKAP1L,NEK6,NID1,NKG7,NLRP1,NNMT,NPC2,NPL,NR3C1,NRP1,NXN,ODF3B,OSMR,PARVG,PCOLCE,PDGFRB,PDPR,PEA15,PFN1,PHF21A,PHLDB1,PIK3CD,PLBD2,PLD3,PLEKHO2,PLPP1,PLPP3,PLXDC2,PLXNC1,PLXND1,PMP22,PPFIBP1,PPIB,PRAF2,PRICKLE2,PRRX1,PRRX2,PSAP,PSTPIP1,PTPRS,PTTG1IP,PXDN,PYGL,QKI,RAB31,RAB34,RABAC1,RAP2B,RASGRP2,RASSF4,REEP5,RGL1,RNF144A,RUNX1,S100A4,SASH3,SCPEP1,SDK1,SELENOF,SELPLG,SEMA6B,SH3BGRL3,SH3PXD2A,SH3PXD2B,SIGLEC1,SIPA1,SLA,SLC15A3,SLC1A3,SLC38A7,SLC43A2,SLCO2B1,SLCO3A1,SLFN5,SLIT2,SMARCA1,SPARC,SPON1,ST6GALNAC6,ST8SIA4,STAB1,STAT2,STOM,SYNE3,TAX1BP3,TBC1D10C,TBC1D2B,TGFB3,THEMIS2,TIGIT,TIMP1,TM6SF1,TMC8,TMEM140,TMEM263,TMEM45A,TPP1,TRAC,TRBC1,TRBC2,TREM2,TSHZ2,TSPAN4,TUBB6,TYMP,TYROBP,UBTD1,UCHL1,VASH1,VAT1,VCAM1,VCAN,VIM,VKORC1,VSIG4,VSIR,WAS,WDR6,WDR81,YIF1B,YPEL3,ZC3H12D,ZEB2,ZNF385A,ZNF568,ZYX</t>
        </is>
      </c>
      <c r="M31" t="inlineStr">
        <is>
          <t>[(1, 10), (1, 18), (1, 19), (1, 68), (1, 70), (1, 73), (3, 10), (3, 18), (3, 19), (3, 68), (3, 70), (3, 73), (4, 10), (4, 18), (4, 19), (4, 68), (4, 70), (4, 73), (7, 10), (7, 18), (7, 19), (7, 68), (7, 70), (7, 73), (8, 10), (8, 18), (8, 19), (8, 68), (8, 70), (8, 73), (9, 18), (9, 19), (9, 68), (9, 70), (13, 10), (13, 18), (13, 19), (13, 68), (13, 70), (13, 73), (16, 10), (16, 18), (16, 19), (16, 68), (16, 70), (16, 73), (29, 10), (29, 18), (29, 19), (29, 68), (29, 70), (29, 73), (35, 18), (35, 19), (35, 68), (40, 10), (40, 18), (40, 19), (40, 68), (40, 70), (40, 73), (45, 10), (45, 18), (45, 19), (45, 68), (45, 70), (45, 73), (48, 10), (48, 18), (48, 19), (48, 68), (48, 70), (48, 73), (49, 10), (49, 18), (49, 19), (49, 68), (49, 70), (49, 73), (51, 19), (55, 18), (55, 19), (55, 68), (55, 70), (78, 10), (78, 18), (78, 19), (78, 68), (78, 70), (78, 73), (79, 18), (79, 19), (79, 68), (80, 10), (80, 18), (80, 19), (80, 68), (80, 70), (80, 73)]</t>
        </is>
      </c>
      <c r="N31" t="n">
        <v>470</v>
      </c>
      <c r="O31" t="n">
        <v>1</v>
      </c>
      <c r="P31" t="n">
        <v>0.95</v>
      </c>
      <c r="Q31" t="n">
        <v>3</v>
      </c>
      <c r="R31" t="n">
        <v>10000</v>
      </c>
      <c r="S31" t="inlineStr">
        <is>
          <t>15/03/2024, 21:28:01</t>
        </is>
      </c>
      <c r="T31" s="3">
        <f>hyperlink("https://spiral.technion.ac.il/results/MTAwMDA5OQ==/30/GOResultsPROCESS","link")</f>
        <v/>
      </c>
      <c r="U31" t="inlineStr">
        <is>
          <t>['GO:0030198:extracellular matrix organization (qval4.84E-11)', 'GO:0002376:immune system process (qval5.37E-11)', 'GO:0043062:extracellular structure organization (qval1.36E-10)', 'GO:0045321:leukocyte activation (qval3.73E-10)', 'GO:0002252:immune effector process (qval8.37E-10)', 'GO:0001775:cell activation (qval1.94E-9)', 'GO:0007155:cell adhesion (qval2.9E-9)', 'GO:0022610:biological adhesion (qval3.26E-9)', 'GO:0002274:myeloid leukocyte activation (qval1.25E-8)', 'GO:0032940:secretion by cell (qval2.1E-8)', 'GO:0002275:myeloid cell activation involved in immune response (qval3.64E-8)', 'GO:0042119:neutrophil activation (qval3.73E-8)', 'GO:0045055:regulated exocytosis (qval3.64E-8)', 'GO:0036230:granulocyte activation (qval4.01E-8)', 'GO:0002366:leukocyte activation involved in immune response (qval4.46E-8)', 'GO:0043299:leukocyte degranulation (qval4.38E-8)', 'GO:0002263:cell activation involved in immune response (qval4.55E-8)', 'GO:0043312:neutrophil degranulation (qval5.44E-8)', 'GO:0006952:defense response (qval6.2E-8)', 'GO:0002283:neutrophil activation involved in immune response (qval6.12E-8)', 'GO:0006887:exocytosis (qval1.62E-7)', 'GO:0046903:secretion (qval1.63E-7)', 'GO:0006954:inflammatory response (qval3.31E-7)', 'GO:0032502:developmental process (qval8.89E-7)', 'GO:0006935:chemotaxis (qval1.02E-6)', 'GO:0042330:taxis (qval1.12E-6)', 'GO:0040011:locomotion (qval1.12E-6)', 'GO:0016477:cell migration (qval6.26E-6)', 'GO:0050793:regulation of developmental process (qval6.72E-6)', 'GO:0016192:vesicle-mediated transport (qval1.05E-5)', 'GO:0002682:regulation of immune system process (qval1.09E-5)', 'GO:0031589:cell-substrate adhesion (qval1.3E-5)', 'GO:0030155:regulation of cell adhesion (qval2.98E-5)', 'GO:0007166:cell surface receptor signaling pathway (qval4.4E-5)', 'GO:0006955:immune response (qval4.47E-5)', 'GO:0048583:regulation of response to stimulus (qval6.22E-5)', 'GO:2000145:regulation of cell motility (qval8.23E-5)', 'GO:0048870:cell motility (qval9.39E-5)', 'GO:0051239:regulation of multicellular organismal process (qval1.01E-4)', 'GO:0030334:regulation of cell migration (qval1.2E-4)', 'GO:0050865:regulation of cell activation (qval1.35E-4)', 'GO:0002684:positive regulation of immune system process (qval1.36E-4)', 'GO:0007165:signal transduction (qval1.72E-4)', 'GO:0040012:regulation of locomotion (qval1.72E-4)', 'GO:0050776:regulation of immune response (qval1.77E-4)', 'GO:0051270:regulation of cellular component movement (qval1.83E-4)', 'GO:0002683:negative regulation of immune system process (qval3.19E-4)', 'GO:0022603:regulation of anatomical structure morphogenesis (qval3.46E-4)', 'GO:0050921:positive regulation of chemotaxis (qval3.95E-4)', 'GO:0051271:negative regulation of cellular component movement (qval4E-4)', 'GO:0042127:regulation of cell proliferation (qval4.04E-4)', 'GO:0006928:movement of cell or subcellular component (qval4.1E-4)', 'GO:0060326:cell chemotaxis (qval4.19E-4)', 'GO:2000026:regulation of multicellular organismal development (qval4.78E-4)', 'GO:0006897:endocytosis (qval5.86E-4)', 'GO:0040013:negative regulation of locomotion (qval7.23E-4)', 'GO:0032956:regulation of actin cytoskeleton organization (qval7.2E-4)', 'GO:0045785:positive regulation of cell adhesion (qval8.91E-4)', 'GO:0006911:phagocytosis, engulfment (qval8.92E-4)', 'GO:0002694:regulation of leukocyte activation (qval8.82E-4)', 'GO:2000146:negative regulation of cell motility (qval1.09E-3)', 'GO:0090025:regulation of monocyte chemotaxis (qval1.1E-3)', 'GO:0002253:activation of immune response (qval1.13E-3)', 'GO:0048518:positive regulation of biological process (qval1.25E-3)', 'GO:0034097:response to cytokine (qval1.29E-3)', 'GO:0010712:regulation of collagen metabolic process (qval1.3E-3)', 'GO:0034446:substrate adhesion-dependent cell spreading (qval1.41E-3)', 'GO:0050900:leukocyte migration (qval1.59E-3)', 'GO:0050867:positive regulation of cell activation (qval1.63E-3)', 'GO:0050920:regulation of chemotaxis (qval1.61E-3)', 'GO:1903037:regulation of leukocyte cell-cell adhesion (qval1.75E-3)', 'GO:0030336:negative regulation of cell migration (qval1.76E-3)', 'GO:0008284:positive regulation of cell proliferation (qval1.88E-3)', 'GO:0098657:import into cell (qval1.9E-3)', 'GO:2000106:regulation of leukocyte apoptotic process (qval1.88E-3)', 'GO:0097435:supramolecular fiber organization (qval1.95E-3)', 'GO:0007160:cell-matrix adhesion (qval2.05E-3)', 'GO:0001817:regulation of cytokine production (qval2.24E-3)', 'GO:0032970:regulation of actin filament-based process (qval2.24E-3)', 'GO:0099024:plasma membrane invagination (qval2.29E-3)', 'GO:0070663:regulation of leukocyte proliferation (qval2.3E-3)', 'GO:0016043:cellular component organization (qval2.36E-3)', 'GO:0048584:positive regulation of response to stimulus (qval2.73E-3)', 'GO:0002696:positive regulation of leukocyte activation (qval2.9E-3)', 'GO:0071675:regulation of mononuclear cell migration (qval3.15E-3)', 'GO:0110053:regulation of actin filament organization (qval3.15E-3)', 'GO:0071840:cellular component organization or biogenesis (qval3.22E-3)', 'GO:0050670:regulation of lymphocyte proliferation (qval3.25E-3)', 'GO:0032944:regulation of mononuclear cell proliferation (qval3.59E-3)', 'GO:0051249:regulation of lymphocyte activation (qval3.81E-3)', 'GO:0007162:negative regulation of cell adhesion (qval3.77E-3)', 'GO:0051094:positive regulation of developmental process (qval4.22E-3)', 'GO:0032101:regulation of response to external stimulus (qval4.21E-3)', 'GO:0042221:response to chemical (qval4.19E-3)', 'GO:0010324:membrane invagination (qval4.41E-3)', 'GO:0045087:innate immune response (qval4.53E-3)', 'GO:0051240:positive regulation of multicellular organismal process (qval4.62E-3)', 'GO:0050866:negative regulation of cell activation (qval4.71E-3)', 'GO:0048856:anatomical structure development (qval4.83E-3)', 'GO:0032965:regulation of collagen biosynthetic process (qval5.38E-3)', 'GO:0050778:positive regulation of immune response (qval5.71E-3)', 'GO:1902903:regulation of supramolecular fiber organization (qval6.91E-3)', 'GO:0040017:positive regulation of locomotion (qval7.06E-3)', 'GO:0051250:negative regulation of lymphocyte activation (qval7.28E-3)', 'GO:0002695:negative regulation of leukocyte activation (qval7.49E-3)', 'GO:0050678:regulation of epithelial cell proliferation (qval7.49E-3)', 'GO:0045765:regulation of angiogenesis (qval7.53E-3)', 'GO:0002763:positive regulation of myeloid leukocyte differentiation (qval8.18E-3)', 'GO:0001525:angiogenesis (qval9.08E-3)', 'GO:0008154:actin polymerization or depolymerization (qval9.04E-3)', 'GO:0032967:positive regulation of collagen biosynthetic process (qval1.03E-2)', 'GO:0010714:positive regulation of collagen metabolic process (qval1.02E-2)', 'GO:0001936:regulation of endothelial cell proliferation (qval1.03E-2)', 'GO:0043207:response to external biotic stimulus (qval1.03E-2)', 'GO:0008064:regulation of actin polymerization or depolymerization (qval1.02E-2)', 'GO:0050789:regulation of biological process (qval1.02E-2)', 'GO:0030832:regulation of actin filament length (qval1.06E-2)', 'GO:0042129:regulation of T cell proliferation (qval1.13E-2)', 'GO:0051272:positive regulation of cellular component movement (qval1.15E-2)', 'GO:0044794:positive regulation by host of viral process (qval1.17E-2)', 'GO:0009617:response to bacterium (qval1.23E-2)', 'GO:0034341:response to interferon-gamma (qval1.33E-2)', 'GO:0051241:negative regulation of multicellular organismal process (qval1.34E-2)', 'GO:0048646:anatomical structure formation involved in morphogenesis (qval1.48E-2)', 'GO:0030595:leukocyte chemotaxis (qval1.49E-2)', 'GO:0065007:biological regulation (qval1.55E-2)', 'GO:0051251:positive regulation of lymphocyte activation (qval1.54E-2)', 'GO:0051128:regulation of cellular component organization (qval1.53E-2)', 'GO:0022407:regulation of cell-cell adhesion (qval1.55E-2)', 'GO:2000107:negative regulation of leukocyte apoptotic process (qval1.57E-2)', 'GO:0009607:response to biotic stimulus (qval1.58E-2)', 'GO:0050766:positive regulation of phagocytosis (qval1.61E-2)', 'GO:0002757:immune response-activating signal transduction (qval1.61E-2)', 'GO:1903039:positive regulation of leukocyte cell-cell adhesion (qval1.63E-2)', 'GO:0030833:regulation of actin filament polymerization (qval1.67E-2)', 'GO:0032103:positive regulation of response to external stimulus (qval1.68E-2)', 'GO:0009653:anatomical structure morphogenesis (qval1.71E-2)', 'GO:0002269:leukocyte activation involved in inflammatory response (qval1.74E-2)', 'GO:0001774:microglial cell activation (qval1.73E-2)', 'GO:2000147:positive regulation of cell motility (qval1.74E-2)', 'GO:0043277:apoptotic cell clearance (qval1.76E-2)', 'GO:0042102:positive regulation of T cell proliferation (qval1.78E-2)', 'GO:0070665:positive regulation of leukocyte proliferation (qval1.78E-2)', 'GO:1900223:positive regulation of amyloid-beta clearance (qval2.07E-2)', 'GO:1901342:regulation of vasculature development (qval2.11E-2)', 'GO:0000904:cell morphogenesis involved in differentiation (qval2.11E-2)', 'GO:0050764:regulation of phagocytosis (qval2.19E-2)', 'GO:0010033:response to organic substance (qval2.2E-2)', 'GO:0002688:regulation of leukocyte chemotaxis (qval2.21E-2)', 'GO:0090322:regulation of superoxide metabolic process (qval2.23E-2)', 'GO:0030041:actin filament polymerization (qval2.21E-2)', 'GO:0022409:positive regulation of cell-cell adhesion (qval2.24E-2)', 'GO:0032879:regulation of localization (qval2.25E-2)', 'GO:0002685:regulation of leukocyte migration (qval2.47E-2)', 'GO:0010941:regulation of cell death (qval2.46E-2)', 'GO:0030335:positive regulation of cell migration (qval2.53E-2)', 'GO:0090026:positive regulation of monocyte chemotaxis (qval2.58E-2)', 'GO:0002577:regulation of antigen processing and presentation (qval2.56E-2)', 'GO:0032930:positive regulation of superoxide anion generation (qval2.55E-2)', 'GO:0050896:response to stimulus (qval2.76E-2)', 'GO:0046649:lymphocyte activation (qval2.81E-2)', 'GO:0045807:positive regulation of endocytosis (qval2.82E-2)', 'GO:0045639:positive regulation of myeloid cell differentiation (qval2.88E-2)', 'GO:0006909:phagocytosis (qval3.01E-2)', 'GO:1902107:positive regulation of leukocyte differentiation (qval3.45E-2)', 'GO:0051493:regulation of cytoskeleton organization (qval3.46E-2)', 'GO:0050679:positive regulation of epithelial cell proliferation (qval3.44E-2)', 'GO:0030593:neutrophil chemotaxis (qval3.48E-2)', 'GO:0050671:positive regulation of lymphocyte proliferation (qval3.46E-2)', 'GO:0002764:immune response-regulating signaling pathway (qval3.51E-2)', 'GO:0061900:glial cell activation (qval3.52E-2)', 'GO:0002429:immune response-activating cell surface receptor signaling pathway (qval3.54E-2)', 'GO:0050863:regulation of T cell activation (qval3.52E-2)', 'GO:0032946:positive regulation of mononuclear cell proliferation (qval3.57E-2)', 'GO:0032928:regulation of superoxide anion generation (qval3.56E-2)', 'GO:0007167:enzyme linked receptor protein signaling pathway (qval3.6E-2)', 'GO:0019221:cytokine-mediated signaling pathway (qval3.66E-2)', 'GO:0006898:receptor-mediated endocytosis (qval3.9E-2)', 'GO:0042415:norepinephrine metabolic process (qval3.9E-2)', 'GO:0034112:positive regulation of homotypic cell-cell adhesion (qval3.87E-2)', 'GO:0097190:apoptotic signaling pathway (qval4E-2)', 'GO:0002250:adaptive immune response (qval4.08E-2)', 'GO:0042981:regulation of apoptotic process (qval4.08E-2)', 'GO:0015813:L-glutamate transmembrane transport (qval4.12E-2)', 'GO:2000249:regulation of actin cytoskeleton reorganization (qval4.24E-2)', 'GO:0071621:granulocyte chemotaxis (qval4.34E-2)', 'GO:0120035:regulation of plasma membrane bounded cell projection organization (qval4.35E-2)', 'GO:0007015:actin filament organization (qval4.5E-2)', 'GO:0048514:blood vessel morphogenesis (qval4.61E-2)', 'GO:0030204:chondroitin sulfate metabolic process (qval4.68E-2)', 'GO:0007264:small GTPase mediated signal transduction (qval4.78E-2)', 'GO:0010631:epithelial cell migration (qval4.9E-2)', 'GO:0002449:lymphocyte mediated immunity (qval4.9E-2)', 'GO:0043067:regulation of programmed cell death (qval4.94E-2)', 'GO:0031344:regulation of cell projection organization (qval4.97E-2)', 'GO:0048523:negative regulation of cellular process (qval4.99E-2)', 'GO:0070099:regulation of chemokine-mediated signaling pathway (qval4.99E-2)', 'GO:0046598:positive regulation of viral entry into host cell (qval4.96E-2)', 'GO:0071346:cellular response to interferon-gamma (qval5.1E-2)', 'GO:0010632:regulation of epithelial cell migration (qval5.17E-2)', 'GO:0006956:complement activation (qval5.16E-2)', 'GO:0022617:extracellular matrix disassembly (qval5.14E-2)', 'GO:0051707:response to other organism (qval5.13E-2)', 'GO:0097242:amyloid-beta clearance (qval5.35E-2)', 'GO:0071677:positive regulation of mononuclear cell migration (qval5.32E-2)', 'GO:0071345:cellular response to cytokine stimulus (qval5.3E-2)', 'GO:0060348:bone development (qval5.47E-2)', 'GO:0030099:myeloid cell differentiation (qval5.56E-2)', 'GO:0002687:positive regulation of leukocyte migration (qval5.54E-2)', 'GO:0051492:regulation of stress fiber assembly (qval5.59E-2)', 'GO:0050870:positive regulation of T cell activation (qval5.64E-2)', 'GO:0043542:endothelial cell migration (qval5.85E-2)', 'GO:1990266:neutrophil migration (qval5.92E-2)', 'GO:0048524:positive regulation of viral process (qval5.92E-2)', 'GO:0045059:positive thymic T cell selection (qval6.2E-2)', 'GO:0045060:negative thymic T cell selection (qval6.17E-2)', 'GO:0061299:retina vasculature morphogenesis in camera-type eye (qval6.15E-2)', 'GO:0022604:regulation of cell morphogenesis (qval6.12E-2)', 'GO:0048869:cellular developmental process (qval6.31E-2)', 'GO:0002761:regulation of myeloid leukocyte differentiation (qval6.49E-2)', 'GO:0050770:regulation of axonogenesis (qval6.61E-2)', 'GO:0071888:macrophage apoptotic process (qval6.67E-2)', 'GO:0045058:T cell selection (qval6.79E-2)', 'GO:0030206:chondroitin sulfate biosynthetic process (qval6.76E-2)']</t>
        </is>
      </c>
      <c r="V31" s="3">
        <f>hyperlink("https://spiral.technion.ac.il/results/MTAwMDA5OQ==/30/GOResultsFUNCTION","link")</f>
        <v/>
      </c>
      <c r="W31" t="inlineStr">
        <is>
          <t>['GO:0005201:extracellular matrix structural constituent (qval1.28E-9)', 'GO:0044877:protein-containing complex binding (qval3.21E-9)', 'GO:0019955:cytokine binding (qval3.78E-6)', 'GO:0005518:collagen binding (qval2.53E-5)', 'GO:0005102:signaling receptor binding (qval4.87E-5)', 'GO:0019838:growth factor binding (qval8.69E-5)', 'GO:0005198:structural molecule activity (qval1.27E-4)', 'GO:0005539:glycosaminoglycan binding (qval2.09E-4)', 'GO:0001540:amyloid-beta binding (qval8.05E-3)', 'GO:0003779:actin binding (qval1.29E-2)', 'GO:0050840:extracellular matrix binding (qval1.48E-2)', 'GO:0043394:proteoglycan binding (qval1.61E-2)', 'GO:0005178:integrin binding (qval1.55E-2)', 'GO:0050431:transforming growth factor beta binding (qval2.01E-2)', 'GO:0005515:protein binding (qval2.58E-2)', 'GO:0030020:extracellular matrix structural constituent conferring tensile strength (qval2.58E-2)', 'GO:0008201:heparin binding (qval3.02E-2)', 'GO:0031682:G-protein gamma-subunit binding (qval2.91E-2)', 'GO:0071813:lipoprotein particle binding (qval3.22E-2)', 'GO:0071814:protein-lipid complex binding (qval3.06E-2)', 'GO:0042802:identical protein binding (qval4.87E-2)', 'GO:0023023:MHC protein complex binding (qval5.58E-2)', 'GO:0030023:extracellular matrix constituent conferring elasticity (qval9.2E-2)', 'GO:0008047:enzyme activator activity (qval9.98E-2)', 'GO:0004713:protein tyrosine kinase activity (qval1.41E-1)', 'GO:0017154:semaphorin receptor activity (qval1.56E-1)', 'GO:0097493:structural molecule activity conferring elasticity (qval1.5E-1)', 'GO:0051015:actin filament binding (qval1.59E-1)', 'GO:0003976:UDP-N-acetylglucosamine-lysosomal-enzyme N-acetylglucosaminephosphotransferase activity (qval1.55E-1)']</t>
        </is>
      </c>
      <c r="X31" s="3">
        <f>hyperlink("https://spiral.technion.ac.il/results/MTAwMDA5OQ==/30/GOResultsCOMPONENT","link")</f>
        <v/>
      </c>
      <c r="Y31" t="inlineStr">
        <is>
          <t>['GO:0044421:extracellular region part (qval2.36E-16)', 'GO:1903561:extracellular vesicle (qval1.26E-13)', 'GO:0043230:extracellular organelle (qval8.68E-14)', 'GO:0031012:extracellular matrix (qval7.97E-14)', 'GO:0070062:extracellular exosome (qval9.18E-14)', 'GO:0062023:collagen-containing extracellular matrix (qval1.09E-13)', 'GO:0031982:vesicle (qval2.8E-13)', 'GO:0005615:extracellular space (qval2.47E-11)', 'GO:0005576:extracellular region (qval1.31E-9)', 'GO:0044433:cytoplasmic vesicle part (qval1.61E-8)', 'GO:0043202:lysosomal lumen (qval2.42E-8)', 'GO:0005886:plasma membrane (qval3.07E-8)', 'GO:0044437:vacuolar part (qval3.16E-8)', 'GO:0016020:membrane (qval8.27E-8)', 'GO:0005775:vacuolar lumen (qval1.42E-7)', 'GO:0012506:vesicle membrane (qval1.41E-7)', 'GO:0030659:cytoplasmic vesicle membrane (qval2.08E-7)', 'GO:0030667:secretory granule membrane (qval2.13E-7)', 'GO:0005925:focal adhesion (qval2.33E-7)', 'GO:0005924:cell-substrate adherens junction (qval2.48E-7)', 'GO:0031974:membrane-enclosed lumen (qval3.05E-7)', 'GO:0070013:intracellular organelle lumen (qval2.91E-7)', 'GO:0043233:organelle lumen (qval2.78E-7)', 'GO:0030055:cell-substrate junction (qval2.76E-7)', 'GO:0005788:endoplasmic reticulum lumen (qval4.14E-7)', 'GO:0042101:T cell receptor complex (qval6.07E-6)', 'GO:0098805:whole membrane (qval1.16E-5)', 'GO:0070161:anchoring junction (qval2.98E-5)', 'GO:0098588:bounding membrane of organelle (qval4.09E-5)', 'GO:0005912:adherens junction (qval5.05E-5)', 'GO:0044459:plasma membrane part (qval5.29E-5)', 'GO:0030054:cell junction (qval5.39E-5)', 'GO:0009897:external side of plasma membrane (qval8.12E-5)', 'GO:0044853:plasma membrane raft (qval1.24E-4)', 'GO:0044444:cytoplasmic part (qval1.41E-4)', 'GO:0043235:receptor complex (qval2.42E-4)', 'GO:0005774:vacuolar membrane (qval2.52E-4)', 'GO:0098857:membrane microdomain (qval5.74E-4)', 'GO:0045121:membrane raft (qval5.59E-4)', 'GO:0098852:lytic vacuole membrane (qval6.26E-4)', 'GO:0005765:lysosomal membrane (qval6.1E-4)', 'GO:0044425:membrane part (qval7.39E-4)', 'GO:0098589:membrane region (qval8.21E-4)', 'GO:0005581:collagen trimer (qval8.43E-4)', 'GO:0005856:cytoskeleton (qval1.1E-3)', 'GO:0031090:organelle membrane (qval1.23E-3)', 'GO:0098552:side of membrane (qval1.23E-3)', 'GO:0030666:endocytic vesicle membrane (qval1.43E-3)', 'GO:0031410:cytoplasmic vesicle (qval1.95E-3)', 'GO:0097708:intracellular vesicle (qval2.12E-3)', 'GO:0044420:extracellular matrix component (qval2.21E-3)', 'GO:0035577:azurophil granule membrane (qval2.43E-3)', 'GO:0070821:tertiary granule membrane (qval1.09E-2)', 'GO:0045335:phagocytic vesicle (qval1.16E-2)', 'GO:0044432:endoplasmic reticulum part (qval2.1E-2)', 'GO:0098802:plasma membrane receptor complex (qval2.17E-2)', 'GO:0031226:intrinsic component of plasma membrane (qval2.19E-2)', 'GO:0002116:semaphorin receptor complex (qval2.16E-2)', 'GO:0005604:basement membrane (qval2.36E-2)', 'GO:0009986:cell surface (qval2.39E-2)', 'GO:0005887:integral component of plasma membrane (qval2.4E-2)', 'GO:0005764:lysosome (qval2.39E-2)', 'GO:0000323:lytic vacuole (qval2.35E-2)', 'GO:0005794:Golgi apparatus (qval2.62E-2)', 'GO:0043259:laminin-10 complex (qval2.9E-2)', 'GO:0005589:collagen type VI trimer (qval2.86E-2)', 'GO:0005606:laminin-1 complex (qval2.81E-2)']</t>
        </is>
      </c>
    </row>
    <row r="32">
      <c r="A32" s="1" t="n">
        <v>31</v>
      </c>
      <c r="B32" t="n">
        <v>18038</v>
      </c>
      <c r="C32" t="n">
        <v>4143</v>
      </c>
      <c r="D32" t="n">
        <v>83</v>
      </c>
      <c r="E32" t="n">
        <v>6806</v>
      </c>
      <c r="F32" t="n">
        <v>272</v>
      </c>
      <c r="G32" t="n">
        <v>1129</v>
      </c>
      <c r="H32" t="n">
        <v>23</v>
      </c>
      <c r="I32" t="n">
        <v>91</v>
      </c>
      <c r="J32" s="2" t="n">
        <v>-868</v>
      </c>
      <c r="K32" t="n">
        <v>0.481</v>
      </c>
      <c r="L32" t="inlineStr">
        <is>
          <t>A2M,ABCC9,ACTR1A,ADAM23,ADAMTS10,ADAP2,AEBP1,AGTRAP,AIF1,AKR1B1,ALOX5,ANGPTL2,ANXA5,ANXA6,APOL1,ARHGAP31,ARHGDIB,ARMCX1,ARPC1B,ATF5,ATP6V0D1,ATP6V1B2,B3GNT9,BGN,BLVRA,C12orf57,C1QA,C1QB,C1R,C1S,C1orf162,C2orf74,CALHM2,CALU,CAPZB,CAVIN1,CBX6,CCDC80,CD34,CD63,CD68,CD74,CD82,CD93,CDH11,CERCAM,CHST11,CIITA,CNRIP1,COL16A1,COL6A1,COL6A2,CPM,CRIP2,CRISPLD2,CSAD,CSF1R,CTSC,CTSL,CYBRD1,CYP1B1,CYP7B1,DAPK1,DEGS1,DOCK11,DPYD,DPYSL2,EFEMP1,EHD2,EID1,EMP3,ENG,EVL,FAM114A2,FAM168A,FAP,FBLIM1,FBN1,FCER1G,FCGR3A,FEZ1,FGFR1,FHL3,FKBP5,FLII,FLRT2,FPR3,FSTL1,GAA,GABARAP,GAS7,GFPT2,GGT5,GIMAP4,GIMAP8,GLIPR1,GLIPR2,GNAI2,GNAI3,GNB1,GNB4,GNPTG,GNS,GPC6,GRN,GXYLT2,HAPLN3,HCLS1,HCST,HK3,HMOX1,HTRA1,IDS,IFI44,IFIT2,IFIT3,IGFBP4,IGFBP7,ILK,IRF5,ITGA4,ITGAV,ITGB2,JAK1,JCAD,KCNE4,KCTD12,KLHL22,LAIR1,LAMA4,LAMB1,LAMC1,LAPTM5,LGALS1,LGMN,LHFPL2,LHFPL6,LIMA1,LIX1L,LRPAP1,LXN,LY96,LYZ,MAF,MAFB,MAP3K3,MARCH1,MARVELD1,MDFIC,MFGE8,MFSD1,MGP,MMP14,MPV17,MRAS,MRFAP1L1,MS4A6A,MSC,MSR1,MXD4,MXRA8,NBL1,NEK6,NFATC4,NFIC,NID1,NID2,NLRP1,NNMT,NOTCH2,NPC2,NR3C1,NRP1,NXN,OLFML3,OSMR,PALM2-AKAP2,PARVA,PDGFRB,PDGFRL,PEA15,PFN1,PHC2,PHLDB1,PHTF2,PKD2,PLD3,PLEKHO2,PLOD1,PLPP1,PLPP3,PLXDC2,PLXND1,PMP22,PPFIBP1,PRAF2,PRICKLE2,PRRX1,PSAP,PSTPIP1,PTPN2,PTPRS,PTTG1IP,QKI,RAB31,RAB34,RARRES1,RASSF2,RASSF4,RCSD1,REEP5,RFLNB,RNF144A,RNF166,S100PBP,SAMHD1,SDCBP,SEC24D,SELENOF,SEMA6B,SH3PXD2A,SH3PXD2B,SIGLEC10,SIRPA,SLA,SLAMF8,SLC15A3,SLC38A7,SLC43A2,SLCO2B1,SLFN5,SLIT2,SMO,SNX18,SPARC,SPI1,STAB1,STAT2,STAT3,STOM,SUSD6,SYNC,TAX1BP3,TGFB3,TGM2,THBS3,TIMP1,TIMP2,TM6SF1,TMEM140,TMEM263,TMEM50A,TPP1,TRIM22,TRPS1,TSC22D3,TSPAN4,TUBB6,TUSC3,TWSG1,TYMP,TYROBP,VASH1,VAT1,VCAM1,VIM,WIPF1,YPEL3,ZNF385A,ZNF428,ZNF568,ZYX</t>
        </is>
      </c>
      <c r="M32" t="inlineStr">
        <is>
          <t>[(1, 18), (1, 19), (1, 23), (1, 68), (1, 74), (1, 75), (3, 18), (3, 19), (3, 23), (3, 68), (3, 74), (3, 75), (4, 18), (4, 19), (4, 23), (4, 68), (4, 74), (4, 75), (7, 18), (7, 19), (7, 23), (7, 68), (7, 74), (7, 75), (8, 18), (8, 19), (8, 23), (8, 68), (8, 74), (8, 75), (9, 18), (9, 19), (9, 68), (9, 75), (13, 18), (13, 19), (13, 23), (13, 68), (13, 74), (13, 75), (16, 18), (16, 19), (16, 23), (16, 68), (16, 75), (29, 18), (29, 19), (29, 23), (29, 68), (29, 74), (29, 75), (35, 18), (35, 19), (35, 68), (35, 75), (40, 18), (40, 19), (40, 23), (40, 68), (40, 74), (40, 75), (45, 18), (45, 19), (45, 68), (45, 74), (45, 75), (48, 18), (48, 19), (48, 23), (48, 68), (48, 74), (48, 75), (49, 18), (49, 19), (49, 23), (49, 68), (49, 74), (49, 75), (55, 18), (55, 19), (55, 68), (78, 18), (78, 19), (78, 68), (78, 75), (80, 18), (80, 19), (80, 23), (80, 68), (80, 74), (80, 75)]</t>
        </is>
      </c>
      <c r="N32" t="n">
        <v>1658</v>
      </c>
      <c r="O32" t="n">
        <v>1</v>
      </c>
      <c r="P32" t="n">
        <v>0.95</v>
      </c>
      <c r="Q32" t="n">
        <v>3</v>
      </c>
      <c r="R32" t="n">
        <v>10000</v>
      </c>
      <c r="S32" t="inlineStr">
        <is>
          <t>15/03/2024, 21:28:14</t>
        </is>
      </c>
      <c r="T32" s="3">
        <f>hyperlink("https://spiral.technion.ac.il/results/MTAwMDA5OQ==/31/GOResultsPROCESS","link")</f>
        <v/>
      </c>
      <c r="U32" t="inlineStr">
        <is>
          <t>['GO:0030198:extracellular matrix organization (qval2.02E-9)', 'GO:0002376:immune system process (qval2.46E-9)', 'GO:0043062:extracellular structure organization (qval3.48E-9)', 'GO:0002252:immune effector process (qval4.53E-9)', 'GO:0007155:cell adhesion (qval2.89E-7)', 'GO:0022610:biological adhesion (qval2.98E-7)', 'GO:0002274:myeloid leukocyte activation (qval2.25E-6)', 'GO:0050793:regulation of developmental process (qval2.02E-6)', 'GO:0045055:regulated exocytosis (qval3.83E-6)', 'GO:0032502:developmental process (qval6.18E-6)', 'GO:0043312:neutrophil degranulation (qval5.85E-6)', 'GO:0002366:leukocyte activation involved in immune response (qval5.67E-6)', 'GO:0001775:cell activation (qval5.41E-6)', 'GO:0002263:cell activation involved in immune response (qval5.48E-6)', 'GO:0002283:neutrophil activation involved in immune response (qval5.17E-6)', 'GO:0045321:leukocyte activation (qval4.96E-6)', 'GO:0042119:neutrophil activation (qval6.88E-6)', 'GO:0036230:granulocyte activation (qval7.77E-6)', 'GO:0043299:leukocyte degranulation (qval8.79E-6)', 'GO:0048583:regulation of response to stimulus (qval8.79E-6)', 'GO:0002275:myeloid cell activation involved in immune response (qval1.65E-5)', 'GO:0031589:cell-substrate adhesion (qval2.02E-5)', 'GO:0006887:exocytosis (qval2.24E-5)', 'GO:0007166:cell surface receptor signaling pathway (qval3.41E-5)', 'GO:0030334:regulation of cell migration (qval5.42E-5)', 'GO:0051239:regulation of multicellular organismal process (qval7.17E-5)', 'GO:0002682:regulation of immune system process (qval7.38E-5)', 'GO:0010033:response to organic substance (qval7.69E-5)', 'GO:2000145:regulation of cell motility (qval7.42E-5)', 'GO:0032101:regulation of response to external stimulus (qval8.26E-5)', 'GO:2000026:regulation of multicellular organismal development (qval1.48E-4)', 'GO:0040012:regulation of locomotion (qval1.44E-4)', 'GO:0032940:secretion by cell (qval1.47E-4)', 'GO:0051270:regulation of cellular component movement (qval1.5E-4)', 'GO:0007160:cell-matrix adhesion (qval1.63E-4)', 'GO:0048584:positive regulation of response to stimulus (qval2.09E-4)', 'GO:0016192:vesicle-mediated transport (qval2.18E-4)', 'GO:0042127:regulation of cell proliferation (qval2.32E-4)', 'GO:0042221:response to chemical (qval2.36E-4)', 'GO:0051272:positive regulation of cellular component movement (qval3.64E-4)', 'GO:0006952:defense response (qval3.92E-4)', 'GO:0040017:positive regulation of locomotion (qval5.4E-4)', 'GO:0034097:response to cytokine (qval5.63E-4)', 'GO:2000147:positive regulation of cell motility (qval6.77E-4)', 'GO:0001525:angiogenesis (qval1.01E-3)', 'GO:0035987:endodermal cell differentiation (qval1.1E-3)', 'GO:0010941:regulation of cell death (qval1.14E-3)', 'GO:0030335:positive regulation of cell migration (qval1.14E-3)', 'GO:0022617:extracellular matrix disassembly (qval1.21E-3)', 'GO:1902533:positive regulation of intracellular signal transduction (qval1.37E-3)', 'GO:0048856:anatomical structure development (qval1.42E-3)', 'GO:0046903:secretion (qval1.4E-3)', 'GO:0008284:positive regulation of cell proliferation (qval2.6E-3)', 'GO:0042981:regulation of apoptotic process (qval2.71E-3)', 'GO:0022603:regulation of anatomical structure morphogenesis (qval2.9E-3)', 'GO:0043067:regulation of programmed cell death (qval3.54E-3)', 'GO:0009653:anatomical structure morphogenesis (qval3.58E-3)', 'GO:0071310:cellular response to organic substance (qval3.55E-3)', 'GO:0034113:heterotypic cell-cell adhesion (qval3.54E-3)', 'GO:0002683:negative regulation of immune system process (qval3.9E-3)', 'GO:0061900:glial cell activation (qval4.07E-3)', 'GO:0031347:regulation of defense response (qval4.1E-3)', 'GO:0016477:cell migration (qval4.08E-3)', 'GO:0048523:negative regulation of cellular process (qval4.57E-3)', 'GO:0050679:positive regulation of epithelial cell proliferation (qval5.64E-3)', 'GO:0034446:substrate adhesion-dependent cell spreading (qval5.59E-3)', 'GO:0006954:inflammatory response (qval5.55E-3)', 'GO:0033627:cell adhesion mediated by integrin (qval5.68E-3)', 'GO:0050922:negative regulation of chemotaxis (qval6.03E-3)', 'GO:0008154:actin polymerization or depolymerization (qval5.94E-3)', 'GO:0080134:regulation of response to stress (qval6.06E-3)', 'GO:0009966:regulation of signal transduction (qval6.52E-3)', 'GO:0010712:regulation of collagen metabolic process (qval6.49E-3)', 'GO:0050896:response to stimulus (qval6.7E-3)', 'GO:0048646:anatomical structure formation involved in morphogenesis (qval6.74E-3)', 'GO:0090025:regulation of monocyte chemotaxis (qval7.82E-3)', 'GO:0010632:regulation of epithelial cell migration (qval9.4E-3)', 'GO:0043542:endothelial cell migration (qval9.38E-3)', 'GO:0050727:regulation of inflammatory response (qval9.27E-3)', 'GO:0048519:negative regulation of biological process (qval9.39E-3)', 'GO:0040011:locomotion (qval1.03E-2)', 'GO:0032879:regulation of localization (qval1.06E-2)', 'GO:0002495:antigen processing and presentation of peptide antigen via MHC class II (qval1.08E-2)', 'GO:0002504:antigen processing and presentation of peptide or polysaccharide antigen via MHC class II (qval1.07E-2)', 'GO:0009967:positive regulation of signal transduction (qval1.15E-2)', 'GO:0051241:negative regulation of multicellular organismal process (qval1.17E-2)', 'GO:0090027:negative regulation of monocyte chemotaxis (qval1.32E-2)', 'GO:0106014:regulation of inflammatory response to wounding (qval1.31E-2)', 'GO:1901700:response to oxygen-containing compound (qval1.31E-2)', 'GO:0010942:positive regulation of cell death (qval1.29E-2)', 'GO:0090287:regulation of cellular response to growth factor stimulus (qval1.28E-2)', 'GO:0071675:regulation of mononuclear cell migration (qval1.35E-2)', 'GO:0010634:positive regulation of epithelial cell migration (qval1.36E-2)', 'GO:0002269:leukocyte activation involved in inflammatory response (qval1.34E-2)', 'GO:0001774:microglial cell activation (qval1.33E-2)', 'GO:2000377:regulation of reactive oxygen species metabolic process (qval1.41E-2)', 'GO:0006897:endocytosis (qval1.41E-2)', 'GO:0040013:negative regulation of locomotion (qval1.46E-2)', 'GO:0043277:apoptotic cell clearance (qval1.47E-2)', 'GO:0050776:regulation of immune response (qval1.48E-2)', 'GO:0070887:cellular response to chemical stimulus (qval1.55E-2)', 'GO:0006935:chemotaxis (qval1.56E-2)', 'GO:0023051:regulation of signaling (qval1.58E-2)', 'GO:0042330:taxis (qval1.65E-2)', 'GO:0045595:regulation of cell differentiation (qval1.72E-2)', 'GO:0010646:regulation of cell communication (qval1.8E-2)', 'GO:0050678:regulation of epithelial cell proliferation (qval1.78E-2)', 'GO:0048870:cell motility (qval1.84E-2)', 'GO:0042116:macrophage activation (qval1.83E-2)', 'GO:0050920:regulation of chemotaxis (qval1.93E-2)', 'GO:0043065:positive regulation of apoptotic process (qval1.95E-2)', 'GO:0071345:cellular response to cytokine stimulus (qval1.99E-2)', 'GO:0006955:immune response (qval2.01E-2)', 'GO:0045765:regulation of angiogenesis (qval1.99E-2)', 'GO:0032930:positive regulation of superoxide anion generation (qval2.08E-2)', 'GO:0043068:positive regulation of programmed cell death (qval2.16E-2)', 'GO:0016043:cellular component organization (qval2.23E-2)', 'GO:0030155:regulation of cell adhesion (qval2.23E-2)', 'GO:0010595:positive regulation of endothelial cell migration (qval2.23E-2)', 'GO:0007165:signal transduction (qval2.51E-2)', 'GO:0051271:negative regulation of cellular component movement (qval2.51E-2)', 'GO:0001667:ameboidal-type cell migration (qval2.51E-2)', 'GO:0035239:tube morphogenesis (qval2.51E-2)', 'GO:0071676:negative regulation of mononuclear cell migration (qval2.54E-2)', 'GO:0032965:regulation of collagen biosynthetic process (qval2.55E-2)', 'GO:0010594:regulation of endothelial cell migration (qval2.56E-2)', 'GO:0071840:cellular component organization or biogenesis (qval2.76E-2)', 'GO:0032928:regulation of superoxide anion generation (qval2.89E-2)', 'GO:0010647:positive regulation of cell communication (qval2.88E-2)', 'GO:0060337:type I interferon signaling pathway (qval2.9E-2)', 'GO:0060411:cardiac septum morphogenesis (qval2.87E-2)', 'GO:0071670:smooth muscle cell chemotaxis (qval2.88E-2)', 'GO:0140039:cell-cell adhesion in response to extracellular stimulus (qval2.85E-2)', 'GO:0048661:positive regulation of smooth muscle cell proliferation (qval2.85E-2)', 'GO:0006928:movement of cell or subcellular component (qval2.96E-2)', 'GO:0010631:epithelial cell migration (qval3.04E-2)', 'GO:0023056:positive regulation of signaling (qval3.02E-2)', 'GO:2000249:regulation of actin cytoskeleton reorganization (qval3.03E-2)', 'GO:0048585:negative regulation of response to stimulus (qval3.04E-2)', 'GO:0009719:response to endogenous stimulus (qval3.18E-2)', 'GO:0033860:regulation of NAD(P)H oxidase activity (qval3.31E-2)', 'GO:0060548:negative regulation of cell death (qval3.39E-2)', 'GO:0007167:enzyme linked receptor protein signaling pathway (qval3.49E-2)', 'GO:0019886:antigen processing and presentation of exogenous peptide antigen via MHC class II (qval3.6E-2)', 'GO:0032501:multicellular organismal process (qval3.73E-2)', 'GO:0009607:response to biotic stimulus (qval3.8E-2)', 'GO:0019221:cytokine-mediated signaling pathway (qval3.81E-2)', 'GO:0032103:positive regulation of response to external stimulus (qval3.82E-2)', 'GO:0002761:regulation of myeloid leukocyte differentiation (qval3.9E-2)', 'GO:0030510:regulation of BMP signaling pathway (qval4E-2)', 'GO:0043069:negative regulation of programmed cell death (qval4.16E-2)', 'GO:0007229:integrin-mediated signaling pathway (qval4.24E-2)', 'GO:0051128:regulation of cellular component organization (qval4.23E-2)', 'GO:0043410:positive regulation of MAPK cascade (qval4.22E-2)', 'GO:0098657:import into cell (qval4.23E-2)', 'GO:0048518:positive regulation of biological process (qval4.35E-2)', 'GO:0032102:negative regulation of response to external stimulus (qval4.37E-2)', 'GO:0051240:positive regulation of multicellular organismal process (qval4.35E-2)', 'GO:0030336:negative regulation of cell migration (qval4.35E-2)', 'GO:0010243:response to organonitrogen compound (qval4.34E-2)', 'GO:0048869:cellular developmental process (qval4.5E-2)', 'GO:1901342:regulation of vasculature development (qval4.52E-2)', 'GO:0001503:ossification (qval4.52E-2)', 'GO:0050789:regulation of biological process (qval4.54E-2)', 'GO:0048839:inner ear development (qval4.63E-2)', 'GO:0043207:response to external biotic stimulus (qval4.73E-2)', 'GO:0022411:cellular component disassembly (qval5.23E-2)', 'GO:0002576:platelet degranulation (qval5.21E-2)', 'GO:0045785:positive regulation of cell adhesion (qval5.18E-2)', 'GO:0009887:animal organ morphogenesis (qval5.2E-2)', 'GO:0032967:positive regulation of collagen biosynthetic process (qval5.3E-2)', 'GO:0010714:positive regulation of collagen metabolic process (qval5.27E-2)', 'GO:0048513:animal organ development (qval5.46E-2)', 'GO:0065007:biological regulation (qval5.8E-2)', 'GO:0043066:negative regulation of apoptotic process (qval5.88E-2)', 'GO:0001569:branching involved in blood vessel morphogenesis (qval6.01E-2)', 'GO:0071711:basement membrane organization (qval5.98E-2)', 'GO:0001936:regulation of endothelial cell proliferation (qval6.13E-2)', 'GO:0002684:positive regulation of immune system process (qval6.29E-2)', 'GO:0071888:macrophage apoptotic process (qval6.26E-2)', 'GO:0048660:regulation of smooth muscle cell proliferation (qval6.36E-2)', 'GO:2001204:regulation of osteoclast development (qval6.48E-2)', 'GO:1900115:extracellular regulation of signal transduction (qval6.44E-2)', 'GO:1900116:extracellular negative regulation of signal transduction (qval6.41E-2)', 'GO:2000146:negative regulation of cell motility (qval6.38E-2)', 'GO:0032956:regulation of actin cytoskeleton organization (qval6.61E-2)', 'GO:0048771:tissue remodeling (qval6.76E-2)', 'GO:0051094:positive regulation of developmental process (qval7.55E-2)', 'GO:0019882:antigen processing and presentation (qval7.61E-2)', 'GO:0045766:positive regulation of angiogenesis (qval7.83E-2)', 'GO:1905048:regulation of metallopeptidase activity (qval7.93E-2)', 'GO:0010935:regulation of macrophage cytokine production (qval7.89E-2)']</t>
        </is>
      </c>
      <c r="V32" s="3">
        <f>hyperlink("https://spiral.technion.ac.il/results/MTAwMDA5OQ==/31/GOResultsFUNCTION","link")</f>
        <v/>
      </c>
      <c r="W32" t="inlineStr">
        <is>
          <t>['GO:0005201:extracellular matrix structural constituent (qval4.92E-6)', 'GO:0044877:protein-containing complex binding (qval1.94E-5)', 'GO:0005178:integrin binding (qval6.13E-5)', 'GO:0005539:glycosaminoglycan binding (qval5.85E-5)', 'GO:0019838:growth factor binding (qval1.47E-4)', 'GO:0005102:signaling receptor binding (qval1.43E-3)', 'GO:0005515:protein binding (qval3.79E-3)', 'GO:0019955:cytokine binding (qval4.98E-3)', 'GO:0008201:heparin binding (qval1.66E-2)', 'GO:0005198:structural molecule activity (qval2.33E-2)', 'GO:0050839:cell adhesion molecule binding (qval2.3E-2)', 'GO:0015026:coreceptor activity (qval2.76E-2)', 'GO:0005518:collagen binding (qval2.58E-2)', 'GO:0008191:metalloendopeptidase inhibitor activity (qval3.16E-2)', 'GO:1901681:sulfur compound binding (qval3.56E-2)', 'GO:0050840:extracellular matrix binding (qval4.23E-2)', 'GO:0043394:proteoglycan binding (qval6.53E-2)', 'GO:0005019:platelet-derived growth factor beta-receptor activity (qval6.4E-2)', 'GO:0019199:transmembrane receptor protein kinase activity (qval6.6E-2)', 'GO:0042802:identical protein binding (qval7.59E-2)', 'GO:0004714:transmembrane receptor protein tyrosine kinase activity (qval8.71E-2)', 'GO:0050431:transforming growth factor beta binding (qval1.06E-1)', 'GO:0004992:platelet activating factor receptor activity (qval1.49E-1)', 'GO:0005017:platelet-derived growth factor-activated receptor activity (qval1.42E-1)', 'GO:0005509:calcium ion binding (qval1.47E-1)', 'GO:0001968:fibronectin binding (qval1.43E-1)', 'GO:0005525:GTP binding (qval1.42E-1)', 'GO:0005520:insulin-like growth factor binding (qval1.53E-1)', 'GO:0008238:exopeptidase activity (qval1.48E-1)', 'GO:0032550:purine ribonucleoside binding (qval1.48E-1)']</t>
        </is>
      </c>
      <c r="X32" s="3">
        <f>hyperlink("https://spiral.technion.ac.il/results/MTAwMDA5OQ==/31/GOResultsCOMPONENT","link")</f>
        <v/>
      </c>
      <c r="Y32" t="inlineStr">
        <is>
          <t>['GO:0044421:extracellular region part (qval4.98E-17)', 'GO:1903561:extracellular vesicle (qval1.6E-15)', 'GO:0043230:extracellular organelle (qval1.1E-15)', 'GO:0070062:extracellular exosome (qval1.65E-15)', 'GO:0062023:collagen-containing extracellular matrix (qval6.61E-14)', 'GO:0031012:extracellular matrix (qval3.71E-13)', 'GO:0031982:vesicle (qval4.7E-12)', 'GO:0005925:focal adhesion (qval1.48E-10)', 'GO:0005924:cell-substrate adherens junction (qval1.51E-10)', 'GO:0044437:vacuolar part (qval1.87E-10)', 'GO:0030055:cell-substrate junction (qval1.74E-10)', 'GO:0005615:extracellular space (qval3.28E-9)', 'GO:0005912:adherens junction (qval4.93E-9)', 'GO:0070161:anchoring junction (qval1.04E-8)', 'GO:0005775:vacuolar lumen (qval1.54E-8)', 'GO:0044433:cytoplasmic vesicle part (qval1.72E-7)', 'GO:0043202:lysosomal lumen (qval3.16E-7)', 'GO:0031974:membrane-enclosed lumen (qval7.01E-7)', 'GO:0070013:intracellular organelle lumen (qval6.64E-7)', 'GO:0043233:organelle lumen (qval6.31E-7)', 'GO:0030054:cell junction (qval7.59E-6)', 'GO:0098852:lytic vacuole membrane (qval8.29E-6)', 'GO:0005765:lysosomal membrane (qval7.93E-6)', 'GO:0098805:whole membrane (qval8.05E-6)', 'GO:0009986:cell surface (qval7.74E-6)', 'GO:0005774:vacuolar membrane (qval9.49E-6)', 'GO:0005576:extracellular region (qval2.34E-5)', 'GO:0005886:plasma membrane (qval2.73E-5)', 'GO:0030659:cytoplasmic vesicle membrane (qval6.7E-5)', 'GO:0005788:endoplasmic reticulum lumen (qval8.05E-5)', 'GO:0098588:bounding membrane of organelle (qval8.37E-5)', 'GO:0012506:vesicle membrane (qval1.09E-4)', 'GO:0030667:secretory granule membrane (qval1.56E-4)', 'GO:0005764:lysosome (qval1.83E-4)', 'GO:0000323:lytic vacuole (qval1.78E-4)', 'GO:0005604:basement membrane (qval3.11E-4)', 'GO:0005773:vacuole (qval5.51E-4)', 'GO:0044444:cytoplasmic part (qval5.86E-4)', 'GO:0044459:plasma membrane part (qval1.3E-3)', 'GO:0072562:blood microparticle (qval2.81E-3)', 'GO:0016020:membrane (qval4.46E-3)', 'GO:0034774:secretory granule lumen (qval4.65E-3)', 'GO:0042470:melanosome (qval5.45E-3)', 'GO:0048770:pigment granule (qval5.33E-3)', 'GO:0070821:tertiary granule membrane (qval5.52E-3)', 'GO:0060205:cytoplasmic vesicle lumen (qval7.23E-3)', 'GO:0031410:cytoplasmic vesicle (qval7.11E-3)', 'GO:0031983:vesicle lumen (qval7.17E-3)', 'GO:0097708:intracellular vesicle (qval7.47E-3)', 'GO:0035577:azurophil granule membrane (qval9.58E-3)', 'GO:0005602:complement component C1 complex (qval9.47E-3)', 'GO:0031090:organelle membrane (qval1.06E-2)', 'GO:0035578:azurophil granule lumen (qval1.34E-2)', 'GO:0043259:laminin-10 complex (qval2.66E-2)', 'GO:0005606:laminin-1 complex (qval2.61E-2)']</t>
        </is>
      </c>
    </row>
    <row r="33">
      <c r="A33" s="1" t="n">
        <v>32</v>
      </c>
      <c r="B33" t="n">
        <v>18038</v>
      </c>
      <c r="C33" t="n">
        <v>4143</v>
      </c>
      <c r="D33" t="n">
        <v>83</v>
      </c>
      <c r="E33" t="n">
        <v>6806</v>
      </c>
      <c r="F33" t="n">
        <v>259</v>
      </c>
      <c r="G33" t="n">
        <v>1275</v>
      </c>
      <c r="H33" t="n">
        <v>23</v>
      </c>
      <c r="I33" t="n">
        <v>89</v>
      </c>
      <c r="J33" s="2" t="n">
        <v>-568</v>
      </c>
      <c r="K33" t="n">
        <v>0.482</v>
      </c>
      <c r="L33" t="inlineStr">
        <is>
          <t>A2M,ABCC9,ABHD4,ACTR1A,ADAMTS10,ADD1,ADGRA2,AEBP1,AHDC1,AKAP12,AKAP13,AKR1B1,ALKBH5,ANKRD11,ANXA1,ANXA5,ANXA6,AP1S2,AP2M1,APOL1,ARHGAP23,ARMCX1,AXL,BLVRA,BMERB1,BOC,C12orf57,C1QA,C1R,C1S,C20orf194,C2orf74,CAPZB,CAVIN1,CBX6,CCDC80,CCDC88A,CCL2,CCNL2,CD109,CD34,CD63,CD81,CD93,CDK9,CHST3,CNRIP1,COL6A1,COL6A2,CPQ,CRIP2,CRISPLD2,CSF1,CST3,CTSL,CYBRD1,CYP1B1,DEGS1,DLC1,DLG4,DOCK11,DPYD,DPYSL2,EHD2,EID1,EMILIN1,EMP3,ENG,EVL,FBLIM1,FBLN5,FEZ1,FGFR1,FHL3,FKBP5,FLII,GAA,GAB2,GAS6,GAS7,GATAD2B,GLI3,GLIPR1,GLIPR2,GNAI2,GNB1,GNB4,GRK5,GSN,GUCY1A1,GUCY1B1,GYPC,HAPLN3,HBP1,HCFC2,HDAC9,HEG1,HMCN2,IDS,IFI44,IGFBP4,IGFBP7,IL1R1,INTS11,ITGA4,ITGAV,JAK1,JAM2,KAT2B,KCTD15,KDM5D,KLHL5,LAMA4,LAMB2,LAMC1,LAPTM5,LDOC1,LHFPL2,LHFPL6,LIMA1,LIX1L,LRPAP1,LTBP3,LURAP1,LY96,MAF,MAP3K3,MAP7D1,MARVELD1,MCRIP1,MCTP1,MDFIC,MFAP4,MFGE8,MFSD1,MGP,MPEG1,MRAS,MS4A6A,MS4A7,MXRA8,NCKAP1L,NCKAP5L,NFATC4,NFIC,NID1,NLGN2,NNMT,NOTCH2,NPTN,NR1D2,NR3C1,OGN,OSMR,PAFAH1B1,PALM2-AKAP2,PALMD,PBX3,PEA15,PFN1,PHC2,PHLDA3,PHLDB1,PHYHIP,PINK1,PIP4K2A,PKD2,PLAAT4,PLCL1,PLEKHO2,PLPP1,PLPP3,PLXND1,PMP22,PODN,POPDC2,PPP1R18,PRICKLE2,PRKACB,PRXL2C,PTPRS,PTTG1IP,QKI,RAB13,RAB31,RAB34,RAMP2,RASGRP2,RASSF2,RHOJ,RHOQ,RIPOR1,RNF152,RNF180,RNF19A,SCARB2,SDC3,SEC22C,SERINC1,SERPING1,SIK2,SIRPA,SLC31A2,SLC38A7,SLCO2B1,SLFN5,SLIT2,SMAD4,SPACA6,SPSB1,SSC5D,ST3GAL3,ST8SIA1,STAB1,STARD13,STAT3,STOM,SUSD6,SYNC,TACC1,TBXA2R,TDRP,TGFB3,TGM2,THBS3,TIMP2,TMEM127,TMEM140,TMEM50A,TNFRSF1A,TPP1,TRAK2,TRIB2,TRIM22,TRIM8,TRPS1,TSC22D3,TSPAN4,TUBB6,TUSC3,TWSG1,UGCG,VAT1,VCAM1,VCL,VENTX,WDR19,WIPF1,WWTR1,YPEL3,ZBTB4,ZFHX3,ZNF385A,ZNF428,ZNF568,ZNF609,ZNF626,ZNF671,ZYX</t>
        </is>
      </c>
      <c r="M33" t="inlineStr">
        <is>
          <t>[(1, 0), (1, 11), (1, 31), (1, 44), (1, 68), (1, 74), (3, 0), (3, 11), (3, 31), (3, 44), (3, 68), (3, 74), (4, 0), (4, 11), (4, 31), (4, 44), (4, 68), (4, 74), (7, 0), (7, 11), (7, 31), (7, 44), (7, 68), (7, 74), (8, 0), (8, 11), (8, 31), (8, 44), (8, 68), (8, 74), (9, 0), (9, 11), (9, 31), (13, 0), (13, 11), (13, 31), (13, 44), (13, 68), (13, 74), (16, 0), (16, 11), (16, 31), (16, 44), (16, 68), (29, 0), (29, 11), (29, 31), (29, 44), (29, 68), (29, 74), (35, 0), (35, 31), (40, 0), (40, 11), (40, 31), (40, 44), (40, 68), (40, 74), (45, 0), (45, 11), (45, 31), (45, 44), (45, 68), (45, 74), (48, 0), (48, 11), (48, 31), (48, 44), (48, 68), (48, 74), (49, 0), (49, 11), (49, 31), (49, 44), (49, 68), (49, 74), (55, 31), (78, 0), (78, 11), (78, 31), (78, 44), (78, 68), (78, 74), (80, 0), (80, 11), (80, 31), (80, 44), (80, 68), (80, 74)]</t>
        </is>
      </c>
      <c r="N33" t="n">
        <v>1642</v>
      </c>
      <c r="O33" t="n">
        <v>1</v>
      </c>
      <c r="P33" t="n">
        <v>0.95</v>
      </c>
      <c r="Q33" t="n">
        <v>3</v>
      </c>
      <c r="R33" t="n">
        <v>10000</v>
      </c>
      <c r="S33" t="inlineStr">
        <is>
          <t>15/03/2024, 21:28:27</t>
        </is>
      </c>
      <c r="T33" s="3">
        <f>hyperlink("https://spiral.technion.ac.il/results/MTAwMDA5OQ==/32/GOResultsPROCESS","link")</f>
        <v/>
      </c>
      <c r="U33" t="inlineStr">
        <is>
          <t>['GO:0050793:regulation of developmental process (qval3.02E-8)', 'GO:0051239:regulation of multicellular organismal process (qval3.09E-6)', 'GO:0022610:biological adhesion (qval3.93E-6)', 'GO:0043062:extracellular structure organization (qval2.99E-6)', 'GO:0032502:developmental process (qval3.41E-6)', 'GO:0030198:extracellular matrix organization (qval3.66E-6)', 'GO:0007155:cell adhesion (qval4.87E-6)', 'GO:0016192:vesicle-mediated transport (qval6.77E-6)', 'GO:0031589:cell-substrate adhesion (qval2.15E-5)', 'GO:0048583:regulation of response to stimulus (qval1.97E-5)', 'GO:2000026:regulation of multicellular organismal development (qval4.11E-5)', 'GO:0022603:regulation of anatomical structure morphogenesis (qval4.87E-5)', 'GO:0009653:anatomical structure morphogenesis (qval6.95E-5)', 'GO:0048856:anatomical structure development (qval1.61E-4)', 'GO:0009966:regulation of signal transduction (qval1.53E-4)', 'GO:0030334:regulation of cell migration (qval1.82E-4)', 'GO:0007160:cell-matrix adhesion (qval1.8E-4)', 'GO:0006897:endocytosis (qval1.9E-4)', 'GO:2000145:regulation of cell motility (qval2.22E-4)', 'GO:0023051:regulation of signaling (qval2.41E-4)', 'GO:0006928:movement of cell or subcellular component (qval2.7E-4)', 'GO:0010646:regulation of cell communication (qval2.73E-4)', 'GO:0045595:regulation of cell differentiation (qval2.62E-4)', 'GO:0040012:regulation of locomotion (qval3.39E-4)', 'GO:0048584:positive regulation of response to stimulus (qval3.45E-4)', 'GO:0051270:regulation of cellular component movement (qval3.46E-4)', 'GO:0032879:regulation of localization (qval9.39E-4)', 'GO:0016477:cell migration (qval9.27E-4)', 'GO:0002376:immune system process (qval1.78E-3)', 'GO:0048519:negative regulation of biological process (qval1.84E-3)', 'GO:0071840:cellular component organization or biogenesis (qval1.85E-3)', 'GO:0030029:actin filament-based process (qval2.19E-3)', 'GO:0051094:positive regulation of developmental process (qval2.25E-3)', 'GO:0016043:cellular component organization (qval2.19E-3)', 'GO:0030036:actin cytoskeleton organization (qval2.21E-3)', 'GO:1902531:regulation of intracellular signal transduction (qval2.44E-3)', 'GO:0009967:positive regulation of signal transduction (qval2.45E-3)', 'GO:0048518:positive regulation of biological process (qval2.39E-3)', 'GO:0051241:negative regulation of multicellular organismal process (qval2.79E-3)', 'GO:0098657:import into cell (qval2.8E-3)', 'GO:0048251:elastic fiber assembly (qval3.46E-3)', 'GO:0001932:regulation of protein phosphorylation (qval3.56E-3)', 'GO:0048523:negative regulation of cellular process (qval3.61E-3)', 'GO:0032501:multicellular organismal process (qval4.19E-3)', 'GO:0085029:extracellular matrix assembly (qval5.04E-3)', 'GO:0090049:regulation of cell migration involved in sprouting angiogenesis (qval5.3E-3)', 'GO:0048870:cell motility (qval5.26E-3)', 'GO:1902533:positive regulation of intracellular signal transduction (qval5.95E-3)', 'GO:0050789:regulation of biological process (qval6.48E-3)', 'GO:0042325:regulation of phosphorylation (qval8.2E-3)', 'GO:0001934:positive regulation of protein phosphorylation (qval8.14E-3)', 'GO:0065008:regulation of biological quality (qval8.44E-3)', 'GO:0042493:response to drug (qval8.43E-3)', 'GO:0045055:regulated exocytosis (qval8.78E-3)', 'GO:0048646:anatomical structure formation involved in morphogenesis (qval9.29E-3)', 'GO:0032956:regulation of actin cytoskeleton organization (qval9.8E-3)', 'GO:0032940:secretion by cell (qval9.87E-3)', 'GO:0001818:negative regulation of cytokine production (qval1.12E-2)', 'GO:0051129:negative regulation of cellular component organization (qval1.13E-2)', 'GO:0042327:positive regulation of phosphorylation (qval1.15E-2)', 'GO:1902904:negative regulation of supramolecular fiber organization (qval1.16E-2)', 'GO:1902903:regulation of supramolecular fiber organization (qval1.14E-2)', 'GO:0051494:negative regulation of cytoskeleton organization (qval1.19E-2)', 'GO:0048589:developmental growth (qval1.24E-2)', 'GO:0051240:positive regulation of multicellular organismal process (qval1.26E-2)', 'GO:0001817:regulation of cytokine production (qval1.26E-2)', 'GO:0010647:positive regulation of cell communication (qval1.25E-2)', 'GO:0023056:positive regulation of signaling (qval1.38E-2)', 'GO:0065007:biological regulation (qval1.38E-2)', 'GO:0035556:intracellular signal transduction (qval1.37E-2)', 'GO:0040007:growth (qval1.36E-2)', 'GO:0045937:positive regulation of phosphate metabolic process (qval1.38E-2)', 'GO:0010562:positive regulation of phosphorus metabolic process (qval1.36E-2)', 'GO:0030155:regulation of cell adhesion (qval1.35E-2)', 'GO:0002576:platelet degranulation (qval1.36E-2)', 'GO:0051128:regulation of cellular component organization (qval1.48E-2)', 'GO:0048522:positive regulation of cellular process (qval1.49E-2)', 'GO:0043277:apoptotic cell clearance (qval1.47E-2)', 'GO:0045765:regulation of angiogenesis (qval1.49E-2)', 'GO:0042127:regulation of cell proliferation (qval1.51E-2)', 'GO:0001775:cell activation (qval1.57E-2)', 'GO:1903670:regulation of sprouting angiogenesis (qval1.61E-2)', 'GO:0040011:locomotion (qval1.68E-2)', 'GO:0031401:positive regulation of protein modification process (qval1.67E-2)', 'GO:0009887:animal organ morphogenesis (qval1.66E-2)', 'GO:0006909:phagocytosis (qval1.68E-2)', 'GO:0045597:positive regulation of cell differentiation (qval1.96E-2)', 'GO:0032970:regulation of actin filament-based process (qval1.98E-2)', 'GO:0051272:positive regulation of cellular component movement (qval1.96E-2)', 'GO:0046903:secretion (qval2.11E-2)', 'GO:0031399:regulation of protein modification process (qval2.14E-2)', 'GO:0045766:positive regulation of angiogenesis (qval2.23E-2)', 'GO:0050885:neuromuscular process controlling balance (qval2.23E-2)', 'GO:0061138:morphogenesis of a branching epithelium (qval2.28E-2)', 'GO:0048585:negative regulation of response to stimulus (qval2.27E-2)', 'GO:0030449:regulation of complement activation (qval2.28E-2)', 'GO:0045321:leukocyte activation (qval2.29E-2)', 'GO:0040017:positive regulation of locomotion (qval2.47E-2)', 'GO:2000257:regulation of protein activation cascade (qval2.46E-2)', 'GO:0032101:regulation of response to external stimulus (qval2.49E-2)', 'GO:0002252:immune effector process (qval2.53E-2)', 'GO:0002685:regulation of leukocyte migration (qval2.57E-2)', 'GO:0006887:exocytosis (qval2.56E-2)', 'GO:0030837:negative regulation of actin filament polymerization (qval2.59E-2)', 'GO:0051174:regulation of phosphorus metabolic process (qval2.74E-2)', 'GO:0019220:regulation of phosphate metabolic process (qval2.71E-2)', 'GO:0090050:positive regulation of cell migration involved in sprouting angiogenesis (qval2.72E-2)', 'GO:0051016:barbed-end actin filament capping (qval2.7E-2)', 'GO:0071310:cellular response to organic substance (qval2.73E-2)', 'GO:0001763:morphogenesis of a branching structure (qval2.75E-2)', 'GO:0043408:regulation of MAPK cascade (qval2.79E-2)', 'GO:0099554:trans-synaptic signaling by soluble gas, modulating synaptic transmission (qval2.99E-2)', 'GO:0099555:trans-synaptic signaling by nitric oxide, modulating synaptic transmission (qval2.97E-2)', 'GO:0001868:regulation of complement activation, lectin pathway (qval2.94E-2)', 'GO:0001869:negative regulation of complement activation, lectin pathway (qval2.91E-2)', 'GO:0060364:frontal suture morphogenesis (qval2.89E-2)', 'GO:1900141:regulation of oligodendrocyte apoptotic process (qval2.86E-2)', 'GO:0140039:cell-cell adhesion in response to extracellular stimulus (qval2.84E-2)', 'GO:0048754:branching morphogenesis of an epithelial tube (qval2.84E-2)', 'GO:1901701:cellular response to oxygen-containing compound (qval2.84E-2)', 'GO:2000147:positive regulation of cell motility (qval2.84E-2)', 'GO:0030835:negative regulation of actin filament depolymerization (qval2.92E-2)', 'GO:0070613:regulation of protein processing (qval2.92E-2)', 'GO:0002274:myeloid leukocyte activation (qval2.94E-2)', 'GO:1901342:regulation of vasculature development (qval3.12E-2)', 'GO:0032870:cellular response to hormone stimulus (qval3.1E-2)', 'GO:0030336:negative regulation of cell migration (qval3.1E-2)', 'GO:0048869:cellular developmental process (qval3.14E-2)', 'GO:0010712:regulation of collagen metabolic process (qval3.13E-2)', 'GO:0065009:regulation of molecular function (qval3.11E-2)', 'GO:1903317:regulation of protein maturation (qval3.1E-2)', 'GO:0042221:response to chemical (qval3.12E-2)', 'GO:0043535:regulation of blood vessel endothelial cell migration (qval3.1E-2)', 'GO:0045785:positive regulation of cell adhesion (qval3.29E-2)', 'GO:1903672:positive regulation of sprouting angiogenesis (qval3.38E-2)', 'GO:0008360:regulation of cell shape (qval3.41E-2)', 'GO:0050766:positive regulation of phagocytosis (qval3.77E-2)', 'GO:1904018:positive regulation of vasculature development (qval3.88E-2)', 'GO:0071495:cellular response to endogenous stimulus (qval3.91E-2)', 'GO:0050764:regulation of phagocytosis (qval3.91E-2)', 'GO:0099550:trans-synaptic signaling, modulating synaptic transmission (qval3.89E-2)', 'GO:0034350:regulation of glial cell apoptotic process (qval3.86E-2)', 'GO:0032989:cellular component morphogenesis (qval3.85E-2)', 'GO:0060627:regulation of vesicle-mediated transport (qval3.93E-2)', 'GO:0048872:homeostasis of number of cells (qval4E-2)', 'GO:0110020:regulation of actomyosin structure organization (qval4.01E-2)', 'GO:0030335:positive regulation of cell migration (qval4.24E-2)', 'GO:0070887:cellular response to chemical stimulus (qval4.29E-2)', 'GO:0035239:tube morphogenesis (qval4.26E-2)', 'GO:1903053:regulation of extracellular matrix organization (qval4.29E-2)', 'GO:0010632:regulation of epithelial cell migration (qval4.51E-2)', 'GO:0110053:regulation of actin filament organization (qval4.48E-2)', 'GO:2000146:negative regulation of cell motility (qval4.45E-2)', 'GO:0000902:cell morphogenesis (qval4.51E-2)', 'GO:0002682:regulation of immune system process (qval4.57E-2)', 'GO:1903054:negative regulation of extracellular matrix organization (qval4.78E-2)', 'GO:0007166:cell surface receptor signaling pathway (qval4.81E-2)', 'GO:0043312:neutrophil degranulation (qval4.83E-2)', 'GO:0009719:response to endogenous stimulus (qval4.89E-2)', 'GO:0032272:negative regulation of protein polymerization (qval4.89E-2)', 'GO:0002673:regulation of acute inflammatory response (qval5.06E-2)', 'GO:0043410:positive regulation of MAPK cascade (qval5.11E-2)', 'GO:0007165:signal transduction (qval5.13E-2)', 'GO:0002283:neutrophil activation involved in immune response (qval5.14E-2)', 'GO:0007010:cytoskeleton organization (qval5.14E-2)', 'GO:0051493:regulation of cytoskeleton organization (qval5.23E-2)', 'GO:0040013:negative regulation of locomotion (qval5.37E-2)', 'GO:0097435:supramolecular fiber organization (qval5.41E-2)', 'GO:0048771:tissue remodeling (qval5.41E-2)', 'GO:0030100:regulation of endocytosis (qval5.64E-2)', 'GO:0010033:response to organic substance (qval5.62E-2)', 'GO:0010718:positive regulation of epithelial to mesenchymal transition (qval5.68E-2)', 'GO:0099163:synaptic signaling by nitric oxide (qval5.75E-2)', 'GO:0099543:trans-synaptic signaling by soluble gas (qval5.72E-2)', 'GO:0099548:trans-synaptic signaling by nitric oxide (qval5.69E-2)', 'GO:0097350:neutrophil clearance (qval5.66E-2)', 'GO:0071888:macrophage apoptotic process (qval5.62E-2)', 'GO:0006810:transport (qval5.7E-2)', 'GO:0042119:neutrophil activation (qval5.84E-2)', 'GO:0008284:positive regulation of cell proliferation (qval5.9E-2)', 'GO:0010941:regulation of cell death (qval5.92E-2)', 'GO:0001961:positive regulation of cytokine-mediated signaling pathway (qval5.92E-2)', 'GO:0050727:regulation of inflammatory response (qval6.01E-2)', 'GO:0009968:negative regulation of signal transduction (qval6E-2)', 'GO:0036230:granulocyte activation (qval6.21E-2)', 'GO:0051234:establishment of localization (qval6.35E-2)', 'GO:0043536:positive regulation of blood vessel endothelial cell migration (qval6.34E-2)', 'GO:0002009:morphogenesis of an epithelium (qval6.41E-2)', 'GO:0043299:leukocyte degranulation (qval6.67E-2)', 'GO:1901700:response to oxygen-containing compound (qval7.35E-2)', 'GO:0002920:regulation of humoral immune response (qval7.41E-2)', 'GO:0030834:regulation of actin filament depolymerization (qval7.42E-2)', 'GO:0030513:positive regulation of BMP signaling pathway (qval7.59E-2)']</t>
        </is>
      </c>
      <c r="V33" s="3">
        <f>hyperlink("https://spiral.technion.ac.il/results/MTAwMDA5OQ==/32/GOResultsFUNCTION","link")</f>
        <v/>
      </c>
      <c r="W33" t="inlineStr">
        <is>
          <t>['GO:0005201:extracellular matrix structural constituent (qval1.89E-6)', 'GO:0019838:growth factor binding (qval1.78E-4)', 'GO:0050431:transforming growth factor beta binding (qval1.68E-3)', 'GO:0044877:protein-containing complex binding (qval2.19E-3)', 'GO:0005515:protein binding (qval2.71E-3)', 'GO:0019955:cytokine binding (qval3.68E-3)', 'GO:0005178:integrin binding (qval4.5E-3)', 'GO:0005102:signaling receptor binding (qval5.83E-3)', 'GO:0005198:structural molecule activity (qval9.99E-3)', 'GO:0005488:binding (qval1.02E-2)', 'GO:0001968:fibronectin binding (qval1.81E-2)', 'GO:0005518:collagen binding (qval1.89E-2)', 'GO:0031682:G-protein gamma-subunit binding (qval2.23E-2)', 'GO:0050839:cell adhesion molecule binding (qval2.38E-2)', 'GO:0005539:glycosaminoglycan binding (qval2.6E-2)', 'GO:0019899:enzyme binding (qval3.03E-2)', 'GO:0005509:calcium ion binding (qval3.58E-2)', 'GO:0030023:extracellular matrix constituent conferring elasticity (qval6.54E-2)', 'GO:0042803:protein homodimerization activity (qval8.43E-2)', 'GO:0005522:profilin binding (qval8.32E-2)', 'GO:0097493:structural molecule activity conferring elasticity (qval1.08E-1)', 'GO:0015026:coreceptor activity (qval1.1E-1)', 'GO:0008289:lipid binding (qval1.18E-1)', 'GO:0043199:sulfate binding (qval1.26E-1)', 'GO:1901681:sulfur compound binding (qval1.7E-1)']</t>
        </is>
      </c>
      <c r="X33" s="3">
        <f>hyperlink("https://spiral.technion.ac.il/results/MTAwMDA5OQ==/32/GOResultsCOMPONENT","link")</f>
        <v/>
      </c>
      <c r="Y33" t="inlineStr">
        <is>
          <t>['GO:0062023:collagen-containing extracellular matrix (qval1.51E-11)', 'GO:0031012:extracellular matrix (qval7.23E-10)', 'GO:0070062:extracellular exosome (qval1.31E-9)', 'GO:0044421:extracellular region part (qval1.08E-9)', 'GO:1903561:extracellular vesicle (qval1.22E-9)', 'GO:0043230:extracellular organelle (qval1.04E-9)', 'GO:0031982:vesicle (qval1.88E-7)', 'GO:0005925:focal adhesion (qval1.11E-6)', 'GO:0005924:cell-substrate adherens junction (qval1.09E-6)', 'GO:0030055:cell-substrate junction (qval1.27E-6)', 'GO:0005912:adherens junction (qval1.6E-4)', 'GO:0005615:extracellular space (qval2.42E-4)', 'GO:0070161:anchoring junction (qval2.36E-4)', 'GO:0005886:plasma membrane (qval3.9E-4)', 'GO:0030054:cell junction (qval5.46E-4)', 'GO:0072562:blood microparticle (qval6.23E-4)', 'GO:0044433:cytoplasmic vesicle part (qval1.82E-3)', 'GO:0005576:extracellular region (qval1.85E-3)', 'GO:0009986:cell surface (qval4.88E-3)', 'GO:0005856:cytoskeleton (qval5.33E-3)', 'GO:0030659:cytoplasmic vesicle membrane (qval6.35E-3)', 'GO:0012506:vesicle membrane (qval9.51E-3)', 'GO:0044444:cytoplasmic part (qval1.09E-2)', 'GO:0044437:vacuolar part (qval1.22E-2)', 'GO:0044420:extracellular matrix component (qval1.24E-2)', 'GO:0008074:guanylate cyclase complex, soluble (qval1.64E-2)', 'GO:0016020:membrane (qval2.04E-2)', 'GO:0098805:whole membrane (qval2.06E-2)', 'GO:0030667:secretory granule membrane (qval2.12E-2)', 'GO:0099568:cytoplasmic region (qval2.33E-2)', 'GO:0005764:lysosome (qval2.27E-2)', 'GO:0000323:lytic vacuole (qval2.2E-2)', 'GO:0042641:actomyosin (qval2.36E-2)', 'GO:0030139:endocytic vesicle (qval2.58E-2)', 'GO:0043202:lysosomal lumen (qval2.78E-2)', 'GO:0005788:endoplasmic reticulum lumen (qval2.8E-2)', 'GO:0098852:lytic vacuole membrane (qval2.73E-2)', 'GO:0005765:lysosomal membrane (qval2.66E-2)', 'GO:0042383:sarcolemma (qval2.66E-2)', 'GO:0031974:membrane-enclosed lumen (qval2.63E-2)', 'GO:0070013:intracellular organelle lumen (qval2.57E-2)', 'GO:0043233:organelle lumen (qval2.51E-2)', 'GO:0043260:laminin-11 complex (qval2.95E-2)', 'GO:0034668:integrin alpha4-beta1 complex (qval2.88E-2)', 'GO:0045335:phagocytic vesicle (qval3E-2)', 'GO:0005938:cell cortex (qval3.92E-2)']</t>
        </is>
      </c>
    </row>
    <row r="34">
      <c r="A34" s="1" t="n">
        <v>33</v>
      </c>
      <c r="B34" t="n">
        <v>18038</v>
      </c>
      <c r="C34" t="n">
        <v>4143</v>
      </c>
      <c r="D34" t="n">
        <v>83</v>
      </c>
      <c r="E34" t="n">
        <v>6806</v>
      </c>
      <c r="F34" t="n">
        <v>452</v>
      </c>
      <c r="G34" t="n">
        <v>1651</v>
      </c>
      <c r="H34" t="n">
        <v>32</v>
      </c>
      <c r="I34" t="n">
        <v>98</v>
      </c>
      <c r="J34" s="2" t="n">
        <v>-1466</v>
      </c>
      <c r="K34" t="n">
        <v>0.482</v>
      </c>
      <c r="L34" t="inlineStr">
        <is>
          <t>A4GALT,ABCA6,ABCA9,ABCC9,ADAMTS10,ADAMTSL4,ADARB1,ADCY4,ADD1,ADRA2A,AEBP1,AIF1,AKAP12,ALDH1A1,ALOX5,ANKFY1,ANKRD11,ANXA1,ANXA5,ANXA6,APLNR,APOBEC3C,AQP1,ARHGAP15,ARHGAP31,ARHGAP45,ARHGEF17,ARHGEF25,ARMCX1,ARMCX2,ATP8B2,B3GALNT1,B3GNT9,B4GALT1,BCL2,BEX3,BEX4,BLVRA,BMERB1,BOC,BST2,C12orf57,C1QB,C1QC,C1QTNF1,C1R,C1S,C1orf162,C1orf198,C3,CALCRL,CALD1,CALHM2,CAPN2,CAPZB,CAV1,CAVIN1,CAVIN3,CBX6,CCDC102A,CCDC3,CCND3,CD109,CD200,CD300A,CD34,CD37,CD4,CD63,CD74,CD81,CD8A,CD93,CD99,CD99L2,CDH5,CDIPT,CFD,CFH,CHD3,CHFR,CHRD,CHST1,CLEC14A,CLIC4,CNN3,CNRIP1,CNTLN,COL14A1,COL15A1,COL18A1,COL4A2,COL6A1,COL6A2,CPA3,CPLANE1,CPM,CPQ,CPVL,CRABP2,CRIP1,CRISPLD2,CSF1,CSF1R,CTSF,CXCL12,CYB5R3,CYBRD1,CYP7B1,CYYR1,DCN,DEGS1,DOCK10,DOK2,DPYSL2,DUSP23,EBF1,EBF2,ECSCR,EGFLAM,EHD2,EID1,ELK3,ELMO1,EMILIN2,EMP3,ENG,ENPEP,ENPP2,ENTPD1,EPAS1,EPB41L3,EPHX1,ERCC1,EVA1B,EVC,EVI2A,EVI2B,EVL,F2R,FADS2,FAIM2,FAM114A1,FAM114A2,FAM124A,FAM168A,FAM20C,FBLIM1,FBLN1,FBLN2,FBLN5,FBN1,FCER1G,FCGR3A,FERMT3,FGD2,FGF7,FGFR1,FIBIN,FKBP5,FLI1,FLII,FLRT2,FMNL3,FMOD,FPR3,FRMD6,FRY,FSTL1,FYB1,FZD4,GABARAP,GABARAPL2,GASK1A,GASK1B,GBGT1,GDI1,GIMAP4,GLI3,GLIPR2,GLMP,GLT8D2,GNAI2,GNAQ,GNB1,GNB4,GNG2,GNPTG,GNS,GPNMB,GPR34,GPR68,GPRC5B,GREB1,H1FX,HCLS1,HECTD3,HIP1,HSPB2,HTRA1,HVCN1,ID3,IDS,IFI16,IFI6,IGFBP4,IGFBP5,IGFBP7,IKZF1,IL1R1,IL33,INAFM1,INMT,IRF9,ISM1,ITGA4,ITGAV,ITM2A,JAK1,KCNE4,KCNT2,KCTD11,KCTD12,KLF9,LAMA4,LAMB1,LAMC1,LAP3,LAPTM4A,LAT,LDB2,LEPR,LGMN,LHFPL2,LHFPL6,LIMA1,LMO4,LPAR1,LRP1,LRPAP1,LRRC32,LSP1,LXN,LY6E,LY96,LZTS1,MAF,MAFB,MAGEH1,MAN1A1,MAP3K3,MAPK7,MCTP1,MEF2A,METTL7A,MFAP5,MFGE8,MGAT1,MOB3A,MPDZ,MRC1,MRC2,MRFAP1L1,MS4A6A,MS4A7,MSN,MXD4,MXRA8,MYO1F,NAV1,NDST1,NDUFA4L2,NFIC,NID1,NISCH,NLGN2,NLRP1,NNMT,NPC2,NPR1,NRGN,NRP1,NUAK1,NUMBL,OAF,OAS2,OAZ2,ODF3B,OGN,OLFML2B,OSMR,PALM2-AKAP2,PCED1A,PDGFRB,PDLIM7,PDPR,PEA15,PEAK1,PEAR1,PECAM1,PER3,PFN1,PHLDA3,PHLDB1,PKD2,PLD3,PLEKHO2,PLPP1,PLPP3,PLPPR2,PLXDC1,PLXDC2,PLXND1,PMP22,PNMA1,PODN,POLR2A,PPM1F,PPM1M,PPP1R16B,PPP1R3B,PRAF2,PREX2,PRKCH,PRNP,PRRX1,PSAP,PTPRS,QKI,RAB34,RAB3IL1,RAB6B,RABAC1,RAMP2,RARRES1,RASL12,RASSF2,RASSF4,RBMS3,REEP5,RELL1,RER1,RERG,RGMA,RGS18,RHOC,RILPL1,RIMKLB,RIN2,RNASE1,RNF144A,ROCK1,S100A4,S100B,SAMHD1,SCN1B,SDC2,SELENOF,SELP,SEMA6B,SEPTIN4,SEPTIN5,SERPINF1,SFRP2,SGCB,SGTB,SH3BP5,SH3PXD2B,SHE,SIGLEC9,SIPA1,SIRPA,SLC15A3,SLC38A2,SLCO2A1,SLCO2B1,SLFN11,SLFN5,SLIT3,SMAP2,SMARCD3,SMG6,SNAI2,SNX1,SOX18,SPI1,SPOCK2,SPON1,SRPX,SSPN,ST6GALNAC6,STAT2,STOM,SUSD6,SWAP70,SYT11,TAX1BP3,TBX2,TCF4,TFPI,TGFB3,TGFBR2,THBD,THBS3,THSD7A,THY1,TIMP2,TK2,TLE4,TM6SF1,TM9SF1,TMEM109,TMEM140,TMEM167B,TMEM204,TMEM229B,TMEM255B,TMEM263,TMEM50A,TNFRSF1A,TP53,TPP1,TRIB2,TRIM22,TRPS1,TSC22D3,TSPAN4,TTC7B,TUBB6,TWSG1,TYMP,UBE2E2,USP50,VAMP5,VASH1,VAT1,VCAM1,VIM,VKORC1,VSIR,WAS,WASF2,WDR81,WIPF1,YPEL3,ZBTB47,ZEB2,ZNF366,ZNF385A,ZNF83,ZSWIM8,ZYX</t>
        </is>
      </c>
      <c r="M34" t="inlineStr">
        <is>
          <t>[(1, 0), (1, 15), (1, 18), (1, 30), (1, 75), (3, 0), (3, 15), (3, 18), (3, 19), (3, 30), (3, 31), (3, 37), (3, 75), (4, 0), (4, 15), (4, 18), (4, 30), (4, 75), (7, 0), (7, 15), (7, 18), (7, 30), (7, 75), (8, 0), (8, 15), (8, 18), (8, 30), (8, 75), (9, 0), (9, 15), (9, 18), (9, 75), (13, 0), (13, 15), (13, 18), (13, 19), (13, 30), (13, 31), (13, 37), (13, 75), (13, 76), (16, 0), (16, 15), (16, 18), (16, 30), (16, 75), (29, 0), (29, 15), (29, 18), (29, 30), (29, 75), (35, 0), (35, 15), (35, 18), (35, 75), (40, 0), (40, 15), (40, 18), (40, 30), (40, 75), (41, 75), (45, 0), (45, 15), (45, 18), (45, 75), (48, 0), (48, 15), (48, 18), (48, 30), (48, 75), (49, 0), (49, 15), (49, 18), (49, 30), (49, 75), (51, 0), (51, 75), (53, 75), (55, 0), (55, 15), (55, 18), (55, 75), (60, 75), (71, 75), (78, 0), (78, 15), (78, 18), (78, 30), (78, 75), (79, 0), (79, 15), (79, 18), (79, 75), (80, 0), (80, 15), (80, 18), (80, 30), (80, 75)]</t>
        </is>
      </c>
      <c r="N34" t="n">
        <v>2719</v>
      </c>
      <c r="O34" t="n">
        <v>0.75</v>
      </c>
      <c r="P34" t="n">
        <v>0.95</v>
      </c>
      <c r="Q34" t="n">
        <v>3</v>
      </c>
      <c r="R34" t="n">
        <v>10000</v>
      </c>
      <c r="S34" t="inlineStr">
        <is>
          <t>15/03/2024, 21:28:40</t>
        </is>
      </c>
      <c r="T34" s="3">
        <f>hyperlink("https://spiral.technion.ac.il/results/MTAwMDA5OQ==/33/GOResultsPROCESS","link")</f>
        <v/>
      </c>
      <c r="U34" t="inlineStr">
        <is>
          <t>['GO:2000145:regulation of cell motility (qval5.52E-15)', 'GO:0030334:regulation of cell migration (qval1.92E-14)', 'GO:0040012:regulation of locomotion (qval3.19E-14)', 'GO:0051270:regulation of cellular component movement (qval3.03E-14)', 'GO:2000147:positive regulation of cell motility (qval1.74E-9)', 'GO:0050793:regulation of developmental process (qval1.56E-9)', 'GO:0022610:biological adhesion (qval3.4E-9)', 'GO:0051272:positive regulation of cellular component movement (qval2.99E-9)', 'GO:0051239:regulation of multicellular organismal process (qval3.42E-9)', 'GO:0048583:regulation of response to stimulus (qval3.91E-9)', 'GO:0030335:positive regulation of cell migration (qval3.68E-9)', 'GO:0030198:extracellular matrix organization (qval4.04E-9)', 'GO:0048646:anatomical structure formation involved in morphogenesis (qval4.06E-9)', 'GO:0040017:positive regulation of locomotion (qval3.98E-9)', 'GO:0007155:cell adhesion (qval3.72E-9)', 'GO:0002252:immune effector process (qval3.7E-9)', 'GO:0001525:angiogenesis (qval3.57E-9)', 'GO:0043062:extracellular structure organization (qval2.91E-8)', 'GO:0032101:regulation of response to external stimulus (qval3.08E-8)', 'GO:0032879:regulation of localization (qval4.44E-8)', 'GO:0022603:regulation of anatomical structure morphogenesis (qval4.95E-8)', 'GO:0002376:immune system process (qval9.21E-8)', 'GO:0001775:cell activation (qval9.1E-8)', 'GO:0009653:anatomical structure morphogenesis (qval9.35E-8)', 'GO:0042127:regulation of cell proliferation (qval2.8E-7)', 'GO:0030155:regulation of cell adhesion (qval3.26E-7)', 'GO:0032502:developmental process (qval8.49E-7)', 'GO:0048518:positive regulation of biological process (qval1.29E-6)', 'GO:0045321:leukocyte activation (qval2.82E-6)', 'GO:0007165:signal transduction (qval3.01E-6)', 'GO:0040011:locomotion (qval3.65E-6)', 'GO:0051271:negative regulation of cellular component movement (qval3.75E-6)', 'GO:2000146:negative regulation of cell motility (qval5.76E-6)', 'GO:0048523:negative regulation of cellular process (qval6.19E-6)', 'GO:0045765:regulation of angiogenesis (qval7.93E-6)', 'GO:0051240:positive regulation of multicellular organismal process (qval7.78E-6)', 'GO:0040013:negative regulation of locomotion (qval8.93E-6)', 'GO:0007166:cell surface receptor signaling pathway (qval1.41E-5)', 'GO:1901342:regulation of vasculature development (qval1.92E-5)', 'GO:0045595:regulation of cell differentiation (qval2.03E-5)', 'GO:0030336:negative regulation of cell migration (qval2.73E-5)', 'GO:0051241:negative regulation of multicellular organismal process (qval3.16E-5)', 'GO:0048585:negative regulation of response to stimulus (qval3.11E-5)', 'GO:0048519:negative regulation of biological process (qval3.81E-5)', 'GO:0048869:cellular developmental process (qval4.63E-5)', 'GO:2000026:regulation of multicellular organismal development (qval6.14E-5)', 'GO:0051336:regulation of hydrolase activity (qval6.2E-5)', 'GO:0080134:regulation of response to stress (qval6.41E-5)', 'GO:0008285:negative regulation of cell proliferation (qval7.54E-5)', 'GO:0030029:actin filament-based process (qval7.5E-5)', 'GO:0016477:cell migration (qval8.26E-5)', 'GO:0050790:regulation of catalytic activity (qval1.18E-4)', 'GO:0048584:positive regulation of response to stimulus (qval1.18E-4)', 'GO:0051094:positive regulation of developmental process (qval1.25E-4)', 'GO:0048522:positive regulation of cellular process (qval1.42E-4)', 'GO:0065009:regulation of molecular function (qval1.81E-4)', 'GO:0030036:actin cytoskeleton organization (qval1.99E-4)', 'GO:0032989:cellular component morphogenesis (qval1.96E-4)', 'GO:0051247:positive regulation of protein metabolic process (qval2.15E-4)', 'GO:0002685:regulation of leukocyte migration (qval2.15E-4)', 'GO:0009966:regulation of signal transduction (qval2.76E-4)', 'GO:0001934:positive regulation of protein phosphorylation (qval2.73E-4)', 'GO:0045937:positive regulation of phosphate metabolic process (qval2.79E-4)', 'GO:0010562:positive regulation of phosphorus metabolic process (qval2.74E-4)', 'GO:0032270:positive regulation of cellular protein metabolic process (qval2.77E-4)', 'GO:0002682:regulation of immune system process (qval3.04E-4)', 'GO:0045785:positive regulation of cell adhesion (qval3.55E-4)', 'GO:0051246:regulation of protein metabolic process (qval3.94E-4)', 'GO:0002263:cell activation involved in immune response (qval4.31E-4)', 'GO:0050789:regulation of biological process (qval4.33E-4)', 'GO:0010646:regulation of cell communication (qval5.05E-4)', 'GO:0051128:regulation of cellular component organization (qval5.06E-4)', 'GO:0023051:regulation of signaling (qval5.37E-4)', 'GO:0048856:anatomical structure development (qval5.38E-4)', 'GO:1903034:regulation of response to wounding (qval5.39E-4)', 'GO:0048870:cell motility (qval5.46E-4)', 'GO:0030162:regulation of proteolysis (qval7.79E-4)', 'GO:0042221:response to chemical (qval7.76E-4)', 'GO:0006928:movement of cell or subcellular component (qval7.75E-4)', 'GO:0042327:positive regulation of phosphorylation (qval7.75E-4)', 'GO:0002366:leukocyte activation involved in immune response (qval8.55E-4)', 'GO:0016192:vesicle-mediated transport (qval8.58E-4)', 'GO:0008284:positive regulation of cell proliferation (qval1.13E-3)', 'GO:0001932:regulation of protein phosphorylation (qval1.45E-3)', 'GO:0002274:myeloid leukocyte activation (qval1.46E-3)', 'GO:1902533:positive regulation of intracellular signal transduction (qval1.6E-3)', 'GO:0065007:biological regulation (qval2.17E-3)', 'GO:0051129:negative regulation of cellular component organization (qval2.23E-3)', 'GO:0046649:lymphocyte activation (qval2.25E-3)', 'GO:0046903:secretion (qval2.38E-3)', 'GO:0002691:regulation of cellular extravasation (qval2.39E-3)', 'GO:0031589:cell-substrate adhesion (qval2.38E-3)', 'GO:0031401:positive regulation of protein modification process (qval2.41E-3)', 'GO:0050794:regulation of cellular process (qval2.45E-3)', 'GO:0002693:positive regulation of cellular extravasation (qval2.45E-3)', 'GO:0032940:secretion by cell (qval2.43E-3)', 'GO:0022407:regulation of cell-cell adhesion (qval2.59E-3)', 'GO:0051174:regulation of phosphorus metabolic process (qval3.06E-3)', 'GO:0019220:regulation of phosphate metabolic process (qval3.03E-3)', 'GO:0006952:defense response (qval3.32E-3)', 'GO:0050730:regulation of peptidyl-tyrosine phosphorylation (qval3.34E-3)', 'GO:0030154:cell differentiation (qval3.36E-3)', 'GO:0007265:Ras protein signal transduction (qval3.33E-3)', 'GO:0061041:regulation of wound healing (qval3.33E-3)', 'GO:0010033:response to organic substance (qval3.47E-3)', 'GO:0007264:small GTPase mediated signal transduction (qval3.56E-3)', 'GO:0001570:vasculogenesis (qval3.61E-3)', 'GO:0002684:positive regulation of immune system process (qval3.66E-3)', 'GO:0000902:cell morphogenesis (qval3.66E-3)', 'GO:0014911:positive regulation of smooth muscle cell migration (qval3.7E-3)', 'GO:0045055:regulated exocytosis (qval3.68E-3)', 'GO:0032268:regulation of cellular protein metabolic process (qval4.13E-3)', 'GO:0045597:positive regulation of cell differentiation (qval4.41E-3)', 'GO:0022604:regulation of cell morphogenesis (qval4.4E-3)', 'GO:0000904:cell morphogenesis involved in differentiation (qval4.4E-3)', 'GO:0042325:regulation of phosphorylation (qval4.58E-3)', 'GO:0032231:regulation of actin filament bundle assembly (qval4.91E-3)', 'GO:0022612:gland morphogenesis (qval5.07E-3)', 'GO:0002275:myeloid cell activation involved in immune response (qval5.03E-3)', 'GO:0006897:endocytosis (qval5.07E-3)', 'GO:0002687:positive regulation of leukocyte migration (qval5.71E-3)', 'GO:0032103:positive regulation of response to external stimulus (qval6.08E-3)', 'GO:0007162:negative regulation of cell adhesion (qval6.19E-3)', 'GO:0006887:exocytosis (qval6.28E-3)', 'GO:0052547:regulation of peptidase activity (qval6.31E-3)', 'GO:0043299:leukocyte degranulation (qval6.47E-3)', 'GO:1902230:negative regulation of intrinsic apoptotic signaling pathway in response to DNA damage (qval6.51E-3)', 'GO:0051492:regulation of stress fiber assembly (qval6.54E-3)', 'GO:0050818:regulation of coagulation (qval6.49E-3)', 'GO:0001817:regulation of cytokine production (qval6.45E-3)', 'GO:0043085:positive regulation of catalytic activity (qval6.84E-3)', 'GO:0070663:regulation of leukocyte proliferation (qval7.17E-3)', 'GO:0043312:neutrophil degranulation (qval7.21E-3)', 'GO:0032102:negative regulation of response to external stimulus (qval7.33E-3)', 'GO:0006022:aminoglycan metabolic process (qval7.7E-3)', 'GO:0035556:intracellular signal transduction (qval7.9E-3)', 'GO:0002283:neutrophil activation involved in immune response (qval8.1E-3)', 'GO:1901700:response to oxygen-containing compound (qval8.42E-3)', 'GO:0050727:regulation of inflammatory response (qval8.69E-3)', 'GO:0034446:substrate adhesion-dependent cell spreading (qval8.64E-3)', 'GO:0050900:leukocyte migration (qval8.93E-3)', 'GO:0051093:negative regulation of developmental process (qval8.97E-3)', 'GO:0010466:negative regulation of peptidase activity (qval9.23E-3)', 'GO:0009719:response to endogenous stimulus (qval9.21E-3)', 'GO:0050878:regulation of body fluid levels (qval9.23E-3)', 'GO:1903037:regulation of leukocyte cell-cell adhesion (qval9.92E-3)', 'GO:0031399:regulation of protein modification process (qval1.01E-2)', 'GO:0042119:neutrophil activation (qval1.04E-2)', 'GO:0051607:defense response to virus (qval1.06E-2)', 'GO:0002521:leukocyte differentiation (qval1.07E-2)', 'GO:0110020:regulation of actomyosin structure organization (qval1.11E-2)', 'GO:0036230:granulocyte activation (qval1.16E-2)', 'GO:0009887:animal organ morphogenesis (qval1.19E-2)', 'GO:1902531:regulation of intracellular signal transduction (qval1.19E-2)', 'GO:0050776:regulation of immune response (qval1.2E-2)', 'GO:0010941:regulation of cell death (qval1.24E-2)', 'GO:0043410:positive regulation of MAPK cascade (qval1.24E-2)', 'GO:0002683:negative regulation of immune system process (qval1.25E-2)', 'GO:0009967:positive regulation of signal transduction (qval1.26E-2)', 'GO:0006935:chemotaxis (qval1.3E-2)', 'GO:0044093:positive regulation of molecular function (qval1.34E-2)', 'GO:0009607:response to biotic stimulus (qval1.38E-2)', 'GO:0030098:lymphocyte differentiation (qval1.38E-2)', 'GO:0032956:regulation of actin cytoskeleton organization (qval1.38E-2)', 'GO:1902229:regulation of intrinsic apoptotic signaling pathway in response to DNA damage (qval1.38E-2)', 'GO:0042330:taxis (qval1.37E-2)', 'GO:0051414:response to cortisol (qval1.51E-2)', 'GO:0022614:membrane to membrane docking (qval1.5E-2)', 'GO:0010951:negative regulation of endopeptidase activity (qval1.5E-2)', 'GO:0060284:regulation of cell development (qval1.49E-2)', 'GO:0032233:positive regulation of actin filament bundle assembly (qval1.49E-2)', 'GO:0050678:regulation of epithelial cell proliferation (qval1.5E-2)', 'GO:0090287:regulation of cellular response to growth factor stimulus (qval1.51E-2)', 'GO:0034330:cell junction organization (qval1.53E-2)', 'GO:0043408:regulation of MAPK cascade (qval1.63E-2)', 'GO:0051346:negative regulation of hydrolase activity (qval1.65E-2)', 'GO:0010632:regulation of epithelial cell migration (qval1.67E-2)', 'GO:0030193:regulation of blood coagulation (qval1.71E-2)', 'GO:0007160:cell-matrix adhesion (qval1.75E-2)', 'GO:0032970:regulation of actin filament-based process (qval1.83E-2)', 'GO:1900046:regulation of hemostasis (qval1.85E-2)', 'GO:0009968:negative regulation of signal transduction (qval1.91E-2)', 'GO:0007167:enzyme linked receptor protein signaling pathway (qval1.94E-2)', 'GO:0050921:positive regulation of chemotaxis (qval1.94E-2)', 'GO:0048589:developmental growth (qval1.95E-2)', 'GO:1904018:positive regulation of vasculature development (qval1.97E-2)', 'GO:0045766:positive regulation of angiogenesis (qval2.1E-2)', 'GO:0010035:response to inorganic substance (qval2.12E-2)', 'GO:0043065:positive regulation of apoptotic process (qval2.15E-2)', 'GO:0050731:positive regulation of peptidyl-tyrosine phosphorylation (qval2.16E-2)', 'GO:0010942:positive regulation of cell death (qval2.18E-2)', 'GO:0097435:supramolecular fiber organization (qval2.23E-2)', 'GO:0010810:regulation of cell-substrate adhesion (qval2.25E-2)', 'GO:0072376:protein activation cascade (qval2.28E-2)', 'GO:0040007:growth (qval2.32E-2)', 'GO:0010647:positive regulation of cell communication (qval2.35E-2)', 'GO:0010634:positive regulation of epithelial cell migration (qval2.37E-2)', 'GO:0043068:positive regulation of programmed cell death (qval2.44E-2)', 'GO:0043207:response to external biotic stimulus (qval2.43E-2)', 'GO:2000391:positive regulation of neutrophil extravasation (qval2.48E-2)', 'GO:0019800:peptide cross-linking via chondroitin 4-sulfate glycosaminoglycan (qval2.47E-2)', 'GO:0052548:regulation of endopeptidase activity (qval2.47E-2)', 'GO:0120039:plasma membrane bounded cell projection morphogenesis (qval2.51E-2)', 'GO:0035239:tube morphogenesis (qval2.5E-2)', 'GO:0006023:aminoglycan biosynthetic process (qval2.5E-2)', 'GO:0023056:positive regulation of signaling (qval2.55E-2)', 'GO:0010648:negative regulation of cell communication (qval2.57E-2)', 'GO:0110053:regulation of actin filament organization (qval2.68E-2)', 'GO:0023057:negative regulation of signaling (qval2.69E-2)', 'GO:0008360:regulation of cell shape (qval2.69E-2)', 'GO:1903510:mucopolysaccharide metabolic process (qval2.84E-2)', 'GO:0032967:positive regulation of collagen biosynthetic process (qval2.83E-2)', 'GO:0010714:positive regulation of collagen metabolic process (qval2.82E-2)', 'GO:0030203:glycosaminoglycan metabolic process (qval2.81E-2)', 'GO:0048858:cell projection morphogenesis (qval2.9E-2)', 'GO:0007599:hemostasis (qval2.93E-2)', 'GO:0042110:T cell activation (qval2.94E-2)', 'GO:0022408:negative regulation of cell-cell adhesion (qval3.08E-2)', 'GO:0051345:positive regulation of hydrolase activity (qval3.19E-2)', 'GO:0030449:regulation of complement activation (qval3.19E-2)', 'GO:0048844:artery morphogenesis (qval3.17E-2)', 'GO:0007159:leukocyte cell-cell adhesion (qval3.16E-2)', 'GO:0051051:negative regulation of transport (qval3.2E-2)', 'GO:0019935:cyclic-nucleotide-mediated signaling (qval3.24E-2)', 'GO:0061028:establishment of endothelial barrier (qval3.23E-2)', 'GO:0001569:branching involved in blood vessel morphogenesis (qval3.22E-2)', 'GO:0071711:basement membrane organization (qval3.2E-2)', 'GO:0014009:glial cell proliferation (qval3.22E-2)', 'GO:0007568:aging (qval3.32E-2)', 'GO:0120035:regulation of plasma membrane bounded cell projection organization (qval3.37E-2)', 'GO:0050896:response to stimulus (qval3.39E-2)', 'GO:2000257:regulation of protein activation cascade (qval3.39E-2)', 'GO:0051050:positive regulation of transport (qval3.47E-2)', 'GO:0048754:branching morphogenesis of an epithelial tube (qval3.46E-2)', 'GO:2000389:regulation of neutrophil extravasation (qval3.62E-2)', 'GO:0050904:diapedesis (qval3.61E-2)', 'GO:1900223:positive regulation of amyloid-beta clearance (qval3.59E-2)', 'GO:0097190:apoptotic signaling pathway (qval3.62E-2)', 'GO:0061138:morphogenesis of a branching epithelium (qval3.62E-2)', 'GO:0035987:endodermal cell differentiation (qval3.64E-2)', 'GO:0060337:type I interferon signaling pathway (qval3.65E-2)', 'GO:0050865:regulation of cell activation (qval3.68E-2)', 'GO:2001239:regulation of extrinsic apoptotic signaling pathway in absence of ligand (qval3.81E-2)', 'GO:0002761:regulation of myeloid leukocyte differentiation (qval3.83E-2)', 'GO:0031344:regulation of cell projection organization (qval3.9E-2)', 'GO:0051704:multi-organism process (qval3.91E-2)', 'GO:0050767:regulation of neurogenesis (qval3.9E-2)', 'GO:0045861:negative regulation of proteolysis (qval3.9E-2)', 'GO:0014910:regulation of smooth muscle cell migration (qval3.94E-2)', 'GO:0009888:tissue development (qval3.93E-2)', 'GO:1905154:negative regulation of membrane invagination (qval4.06E-2)', 'GO:0060364:frontal suture morphogenesis (qval4.05E-2)', 'GO:0140039:cell-cell adhesion in response to extracellular stimulus (qval4.03E-2)', 'GO:0070887:cellular response to chemical stimulus (qval4.03E-2)', 'GO:0007015:actin filament organization (qval4.04E-2)', 'GO:0070570:regulation of neuron projection regeneration (qval4.07E-2)', 'GO:0098657:import into cell (qval4.05E-2)', 'GO:0060548:negative regulation of cell death (qval4.04E-2)', 'GO:0043086:negative regulation of catalytic activity (qval4.09E-2)', 'GO:0098609:cell-cell adhesion (qval4.27E-2)', 'GO:0070665:positive regulation of leukocyte proliferation (qval4.27E-2)', 'GO:0044092:negative regulation of molecular function (qval4.38E-2)', 'GO:0043903:regulation of symbiosis, encompassing mutualism through parasitism (qval4.42E-2)', 'GO:0006956:complement activation (qval4.58E-2)', 'GO:0033993:response to lipid (qval4.6E-2)', 'GO:1903140:regulation of establishment of endothelial barrier (qval4.62E-2)', 'GO:1901550:regulation of endothelial cell development (qval4.61E-2)', 'GO:0035265:organ growth (qval4.6E-2)', 'GO:0019221:cytokine-mediated signaling pathway (qval4.63E-2)', 'GO:0001763:morphogenesis of a branching structure (qval4.67E-2)', 'GO:0032944:regulation of mononuclear cell proliferation (qval4.78E-2)', 'GO:1901888:regulation of cell junction assembly (qval4.78E-2)', 'GO:0032990:cell part morphogenesis (qval4.88E-2)', 'GO:0061517:macrophage proliferation (qval4.87E-2)', 'GO:0061518:microglial cell proliferation (qval4.86E-2)', 'GO:0009725:response to hormone (qval5E-2)', 'GO:0048545:response to steroid hormone (qval5.15E-2)', 'GO:0001885:endothelial cell development (qval5.21E-2)', 'GO:0010165:response to X-ray (qval5.19E-2)', 'GO:0031623:receptor internalization (qval5.29E-2)', 'GO:0002576:platelet degranulation (qval5.36E-2)', 'GO:0010811:positive regulation of cell-substrate adhesion (qval5.34E-2)', 'GO:0048514:blood vessel morphogenesis (qval5.34E-2)']</t>
        </is>
      </c>
      <c r="V34" s="3">
        <f>hyperlink("https://spiral.technion.ac.il/results/MTAwMDA5OQ==/33/GOResultsFUNCTION","link")</f>
        <v/>
      </c>
      <c r="W34" t="inlineStr">
        <is>
          <t>['GO:0005201:extracellular matrix structural constituent (qval8.01E-11)', 'GO:0044877:protein-containing complex binding (qval5.79E-6)', 'GO:0019955:cytokine binding (qval1.53E-5)', 'GO:0005539:glycosaminoglycan binding (qval4.29E-5)', 'GO:0019838:growth factor binding (qval4.47E-5)', 'GO:0015026:coreceptor activity (qval1.33E-4)', 'GO:0005178:integrin binding (qval3.8E-4)', 'GO:0005198:structural molecule activity (qval3.67E-4)', 'GO:0005102:signaling receptor binding (qval6.43E-4)', 'GO:0030023:extracellular matrix constituent conferring elasticity (qval6.08E-4)', 'GO:0050431:transforming growth factor beta binding (qval7.39E-4)', 'GO:0097493:structural molecule activity conferring elasticity (qval1.78E-3)', 'GO:0050839:cell adhesion molecule binding (qval1.67E-3)', 'GO:0030234:enzyme regulator activity (qval5.58E-3)', 'GO:0005515:protein binding (qval6.32E-3)', 'GO:0098772:molecular function regulator (qval7.19E-3)', 'GO:0008191:metalloendopeptidase inhibitor activity (qval1.07E-2)', 'GO:0005518:collagen binding (qval1.09E-2)', 'GO:0008201:heparin binding (qval1.09E-2)', 'GO:0061134:peptidase regulator activity (qval2.62E-2)', 'GO:1901681:sulfur compound binding (qval3.76E-2)', 'GO:0005509:calcium ion binding (qval4.89E-2)', 'GO:0042289:MHC class II protein binding (qval6.54E-2)', 'GO:0035035:histone acetyltransferase binding (qval1.1E-1)', 'GO:0001968:fibronectin binding (qval1.06E-1)', 'GO:0030020:extracellular matrix structural constituent conferring tensile strength (qval1.08E-1)', 'GO:0003779:actin binding (qval1.05E-1)', 'GO:0047391:alkylglycerophosphoethanolamine phosphodiesterase activity (qval1.1E-1)', 'GO:1990409:adrenomedullin binding (qval1.07E-1)', 'GO:0005520:insulin-like growth factor binding (qval1.05E-1)', 'GO:0034713:type I transforming growth factor beta receptor binding (qval1.31E-1)']</t>
        </is>
      </c>
      <c r="X34" s="3">
        <f>hyperlink("https://spiral.technion.ac.il/results/MTAwMDA5OQ==/33/GOResultsCOMPONENT","link")</f>
        <v/>
      </c>
      <c r="Y34" t="inlineStr">
        <is>
          <t>['GO:0044421:extracellular region part (qval2.34E-14)', 'GO:0062023:collagen-containing extracellular matrix (qval1.62E-14)', 'GO:0031012:extracellular matrix (qval1.76E-12)', 'GO:1903561:extracellular vesicle (qval1.36E-11)', 'GO:0043230:extracellular organelle (qval1.13E-11)', 'GO:0070062:extracellular exosome (qval1.26E-11)', 'GO:0031982:vesicle (qval5.46E-10)', 'GO:0030055:cell-substrate junction (qval7.36E-9)', 'GO:0009986:cell surface (qval7.95E-9)', 'GO:0005925:focal adhesion (qval1.49E-8)', 'GO:0005924:cell-substrate adherens junction (qval1.57E-8)', 'GO:0005615:extracellular space (qval1.5E-7)', 'GO:0044437:vacuolar part (qval2.74E-7)', 'GO:0044459:plasma membrane part (qval6.52E-7)', 'GO:0070161:anchoring junction (qval1.18E-6)', 'GO:0005912:adherens junction (qval1.54E-6)', 'GO:0030054:cell junction (qval2.82E-6)', 'GO:0005576:extracellular region (qval3.96E-6)', 'GO:0005886:plasma membrane (qval6.77E-6)', 'GO:0043202:lysosomal lumen (qval1.26E-5)', 'GO:0005775:vacuolar lumen (qval2.42E-5)', 'GO:0005887:integral component of plasma membrane (qval3.1E-5)', 'GO:0031226:intrinsic component of plasma membrane (qval4.77E-5)', 'GO:0044420:extracellular matrix component (qval1.02E-4)', 'GO:0009897:external side of plasma membrane (qval1.45E-4)', 'GO:0044433:cytoplasmic vesicle part (qval2.26E-4)', 'GO:0005788:endoplasmic reticulum lumen (qval2.26E-4)', 'GO:0016020:membrane (qval4.45E-4)', 'GO:0098805:whole membrane (qval5.78E-4)', 'GO:0005581:collagen trimer (qval6.03E-4)', 'GO:0005794:Golgi apparatus (qval6.18E-4)', 'GO:0044444:cytoplasmic part (qval6.29E-4)', 'GO:0005774:vacuolar membrane (qval8.78E-4)', 'GO:0098588:bounding membrane of organelle (qval1.9E-3)', 'GO:0005856:cytoskeleton (qval1.94E-3)', 'GO:0031974:membrane-enclosed lumen (qval2.2E-3)', 'GO:0070013:intracellular organelle lumen (qval2.14E-3)', 'GO:0043233:organelle lumen (qval2.09E-3)', 'GO:0098590:plasma membrane region (qval2.94E-3)', 'GO:0012506:vesicle membrane (qval2.9E-3)', 'GO:0098552:side of membrane (qval2.85E-3)', 'GO:0098852:lytic vacuole membrane (qval3.16E-3)', 'GO:0005765:lysosomal membrane (qval3.09E-3)', 'GO:0030659:cytoplasmic vesicle membrane (qval3.27E-3)', 'GO:0044425:membrane part (qval4.17E-3)', 'GO:0098857:membrane microdomain (qval5.5E-3)', 'GO:0045121:membrane raft (qval5.38E-3)', 'GO:0015629:actin cytoskeleton (qval6.24E-3)', 'GO:0045177:apical part of cell (qval6.64E-3)', 'GO:0098589:membrane region (qval8.14E-3)', 'GO:0043235:receptor complex (qval1.31E-2)', 'GO:0031224:intrinsic component of membrane (qval1.37E-2)', 'GO:0030667:secretory granule membrane (qval1.53E-2)', 'GO:0072562:blood microparticle (qval1.91E-2)', 'GO:1990682:CSF1-CSF1R complex (qval2.36E-2)', 'GO:0031090:organelle membrane (qval2.5E-2)', 'GO:0042383:sarcolemma (qval2.69E-2)', 'GO:0031092:platelet alpha granule membrane (qval2.7E-2)', 'GO:0016021:integral component of membrane (qval3.06E-2)']</t>
        </is>
      </c>
    </row>
    <row r="35">
      <c r="A35" s="1" t="n">
        <v>34</v>
      </c>
      <c r="B35" t="n">
        <v>18038</v>
      </c>
      <c r="C35" t="n">
        <v>4143</v>
      </c>
      <c r="D35" t="n">
        <v>83</v>
      </c>
      <c r="E35" t="n">
        <v>6806</v>
      </c>
      <c r="F35" t="n">
        <v>524</v>
      </c>
      <c r="G35" t="n">
        <v>1563</v>
      </c>
      <c r="H35" t="n">
        <v>31</v>
      </c>
      <c r="I35" t="n">
        <v>99</v>
      </c>
      <c r="J35" s="2" t="n">
        <v>-1717</v>
      </c>
      <c r="K35" t="n">
        <v>0.486</v>
      </c>
      <c r="L35" t="inlineStr">
        <is>
          <t>A2M,A4GALT,ABCA9,ABCC9,ABI3BP,ADAM28,ADAMTS10,ADAP2,ADCY4,ADCY7,ADPRH,AEBP1,AGAP2,AGER,AIF1,AKAP12,AKAP13,AKNA,AKR1B1,ALDH1A3,ALOX5,ANKFY1,ANKRD44,ANXA1,ANXA6,APBB1IP,APLNR,APOBEC3C,APOL1,APOL2,AQP3,ARHGAP15,ARHGAP25,ARHGAP45,ARHGDIB,ARHGEF17,ARPC1B,ATF5,ATP8B2,B2M,B4GALT1,BCAR1,BCL6B,BEX3,BIN2,BTBD19,BTN3A3,C12orf57,C1QA,C1QB,C1QTNF1,C1R,C1S,C1orf162,C3,C3AR1,CALHM2,CAPZB,CARMIL2,CAVIN3,CCDC80,CCDC88A,CCL8,CCND3,CD163,CD2,CD247,CD27,CD34,CD36,CD37,CD3D,CD3E,CD4,CD48,CD5,CD52,CD63,CD74,CD84,CD93,CD99,CDH5,CELF2,CFD,CHD3,CHI3L1,CHRD,CHST1,CHST11,CIITA,CILP,CIRBP,CLDN5,CLEC10A,CLEC11A,CLEC2D,CLEC7A,CNRIP1,COL14A1,COL23A1,COL4A2,CORO1A,COTL1,CPA3,CPM,CPQ,CPVL,CPXM1,CREBRF,CRIP2,CRISPLD2,CSAD,CSF1,CSF1R,CST3,CTBS,CTSC,CTSO,CXCL12,CXXC1,CYBC1,CYBRD1,CYGB,CYP7B1,CYYR1,DCN,DEGS1,DLC1,DOCK10,DOCK2,DOK5,DPYD,DPYSL2,DUSP23,EBF1,ECSCR,EDNRB,EFEMP1,EFNA5,EGFL7,EHD2,EHD3,EID1,ELK3,ELMO1,EMP3,ENG,ENPEP,ENTPD1,EOMES,EPAS1,EPHX1,ERG,ESAM,ETV5,EVA1B,EVI2A,EVI2B,EVL,FAM20A,FAM78A,FAS,FBLIM1,FBLN1,FBLN2,FBN1,FCMR,FEZ1,FGD2,FGFR1,FHL3,FKBP5,FLCN,FLI1,FLRT2,FLT3LG,FLYWCH2,FMNL1,FMOD,FRMD4A,FSTL1,FTO,FYB1,FZD4,GAA,GAB3,GABARAP,GALNS,GAS7,GASK1B,GBA,GBGT1,GGT5,GIMAP1,GIMAP4,GIMAP7,GLIPR1,GLIPR2,GMFG,GNB1,GNB4,GNG2,GNPTG,GNS,GP1BB,GPNMB,GPR173,GPR68,GPX3,GYPC,GZMA,GZMK,GZMM,H1FX,HCLS1,HCST,HEG1,HEXA,HIP1,HTRA1,ID3,IDS,IFI16,IFI44,IFI6,IFIT1,IFIT2,IGFBP4,IGFBP5,IGFBP7,IKZF1,IL16,INKA1,IQCN,ITGA4,ITGAL,ITGAM,ITM2A,ITM2B,JAG1,JAK1,KAT2B,KCNAB2,KCNJ8,KCTD12,KDR,KIRREL1,KLF7,KLHL22,KLRG1,LAIR1,LAMA4,LAMB2,LAMC1,LAP3,LAPTM4A,LAPTM5,LAT,LDB2,LEPR,LEPROT,LGMN,LHFPL6,LIMA1,LIMD2,LIX1L,LMO2,LMO4,LPAR1,LPXN,LRP1,LRRC32,LRRC8C,LSP1,LTB,LURAP1,LXN,LY6E,LY86,LY96,LYST,MAF,MAFB,MAGEH1,MAN1A1,MBTPS1,MCTP1,MDFIC,MEF2A,MEF2C,MERTK,MFGE8,MFSD1,MGAT1,MGP,MILR1,MOB3A,MPEG1,MPV17,MRAS,MRC1,MS4A4A,MS4A6A,MS4A7,MSN,MTSS1,MXD4,MXRA8,MYO1F,MYO5A,MYOF,NAV1,NCKAP1L,NEK9,NFATC4,NFIC,NHSL2,NID1,NLGN2,NLRP1,NNMT,NOVA2,NPC2,NR2F2,NR3C1,NRP1,NUCB1,NXPE3,OAS2,OAZ2,ODF3B,OLFML2B,OSMR,P2RY10,PALM,PALM2-AKAP2,PARVG,PCED1A,PDGFRB,PDGFRL,PEA15,PEAK1,PEAK3,PEAR1,PECAM1,PFN1,PHC2,PIK3CD,PKD2,PLD3,PLEKHM2,PLEKHO2,PLPP3,PLPPR2,PLTP,PLVAP,PLXND1,PMP22,PODN,POLR2A,PPM1F,PPM1M,PPP1R16B,PPP1R18,PRCP,PRICKLE1,PRKCH,PRMT2,PRRX1,PSAP,PTPN2,PTPN7,PTPRM,PTTG1IP,QKI,RAB31,RAB34,RAB3IL1,RABAC1,RAPGEF1,RARRES1,RASGRP1,RASGRP2,RASSF2,RASSF4,RBMS3,RCSD1,REEP5,RELL1,RFTN2,RGL1,RGS10,RGS19,RHOC,RILPL1,RIN3,RNASE1,RNF125,RNF144A,RRAS,RSRP1,S100A13,S100A4,S100PBP,S1PR4,SAMHD1,SASH3,SCN1B,SCPEP1,SDC2,SDCBP,SDCCAG8,SELENOF,SELENON,SELPLG,SEMA3G,SEMA6B,SEPTIN1,SEPTIN4,SERPINF1,SETBP1,SFRP2,SGCB,SGCE,SH3KBP1,SH3PXD2B,SHANK3,SHE,SHISA4,SIPA1,SLA,SLAMF6,SLC15A3,SLC38A2,SLC38A7,SLC7A2,SLCO2A1,SLFN11,SLFN5,SLIT3,SMAP2,SMIM12,SNAI2,SOAT1,SORBS3,SPI1,SPOCK2,ST3GAL5,ST6GALNAC6,ST8SIA4,STAB1,STAT2,STOM,SUSD6,SWAP70,SYNE3,TAF1C,TAX1BP3,TBC1D10C,TBX2,TCF25,TCF4,TCN2,TGFB3,THBS3,THEMIS,THEMIS2,TIE1,TIGIT,TLE4,TMC8,TMEM140,TMEM255B,TMEM263,TMEM43,TMEM50A,TP53,TRAC,TRAF3IP3,TRBC1,TRBC2,TRIB2,TRIM22,TRIM38,TRPV2,TSC22D3,TSHZ2,TSPAN4,TSPAN9,TTC39C,TUBB6,TUBG2,TYMP,TYROBP,UNC5C,USP48,VASH1,VAT1,VCAM1,VIM,VPS11,VSIG4,VSIR,VSTM4,VWF,WAS,WASF2,WBP1L,WDFY2,WDR81,WIPF1,WSB1,YPEL3,ZAP70,ZEB2,ZNF362,ZNF366,ZNF385A,ZNF428,ZNF671,ZNF831,ZSWIM8,ZYX</t>
        </is>
      </c>
      <c r="M35" t="inlineStr">
        <is>
          <t>[(1, 0), (1, 18), (1, 19), (1, 24), (1, 37), (3, 0), (3, 18), (3, 19), (3, 24), (3, 37), (3, 75), (3, 76), (4, 0), (4, 18), (4, 19), (4, 24), (4, 37), (7, 0), (7, 18), (7, 19), (7, 24), (7, 37), (8, 0), (8, 18), (8, 19), (8, 24), (8, 37), (9, 0), (9, 18), (9, 19), (9, 37), (13, 0), (13, 10), (13, 18), (13, 19), (13, 24), (13, 37), (13, 75), (13, 76), (16, 0), (16, 18), (16, 19), (16, 24), (16, 37), (29, 0), (29, 18), (29, 19), (29, 24), (29, 37), (35, 0), (35, 18), (35, 19), (35, 37), (40, 0), (40, 18), (40, 19), (40, 24), (40, 37), (41, 0), (41, 37), (45, 0), (45, 18), (45, 19), (45, 24), (45, 37), (48, 0), (48, 18), (48, 19), (48, 24), (48, 37), (49, 0), (49, 18), (49, 19), (49, 24), (49, 37), (51, 0), (51, 37), (53, 0), (53, 37), (55, 0), (55, 18), (55, 19), (55, 37), (60, 0), (71, 0), (78, 0), (78, 18), (78, 19), (78, 24), (78, 37), (79, 0), (79, 18), (79, 19), (79, 37), (80, 0), (80, 18), (80, 19), (80, 24), (80, 37)]</t>
        </is>
      </c>
      <c r="N35" t="n">
        <v>1610</v>
      </c>
      <c r="O35" t="n">
        <v>1</v>
      </c>
      <c r="P35" t="n">
        <v>0.9</v>
      </c>
      <c r="Q35" t="n">
        <v>3</v>
      </c>
      <c r="R35" t="n">
        <v>10000</v>
      </c>
      <c r="S35" t="inlineStr">
        <is>
          <t>15/03/2024, 21:28:55</t>
        </is>
      </c>
      <c r="T35" s="3">
        <f>hyperlink("https://spiral.technion.ac.il/results/MTAwMDA5OQ==/34/GOResultsPROCESS","link")</f>
        <v/>
      </c>
      <c r="U35" t="inlineStr">
        <is>
          <t>['GO:0002376:immune system process (qval2.16E-21)', 'GO:0002252:immune effector process (qval5.35E-17)', 'GO:0001775:cell activation (qval5.89E-15)', 'GO:0045321:leukocyte activation (qval2.25E-14)', 'GO:0002682:regulation of immune system process (qval1.5E-13)', 'GO:0048583:regulation of response to stimulus (qval2.36E-13)', 'GO:0040011:locomotion (qval2.03E-11)', 'GO:2000145:regulation of cell motility (qval3.91E-11)', 'GO:0007166:cell surface receptor signaling pathway (qval3.96E-11)', 'GO:0030334:regulation of cell migration (qval4.19E-11)', 'GO:0040012:regulation of locomotion (qval4.17E-11)', 'GO:0051270:regulation of cellular component movement (qval1.44E-10)', 'GO:0050793:regulation of developmental process (qval1.87E-10)', 'GO:0016477:cell migration (qval2.86E-10)', 'GO:0048518:positive regulation of biological process (qval3.47E-10)', 'GO:0006952:defense response (qval3.62E-10)', 'GO:0002263:cell activation involved in immune response (qval1.14E-9)', 'GO:0002684:positive regulation of immune system process (qval2.49E-9)', 'GO:0002366:leukocyte activation involved in immune response (qval2.89E-9)', 'GO:0007165:signal transduction (qval5.17E-9)', 'GO:0048870:cell motility (qval1.03E-8)', 'GO:0032879:regulation of localization (qval1.33E-8)', 'GO:0048584:positive regulation of response to stimulus (qval1.38E-8)', 'GO:0006928:movement of cell or subcellular component (qval1.41E-8)', 'GO:0043299:leukocyte degranulation (qval2.87E-8)', 'GO:0002274:myeloid leukocyte activation (qval2.92E-8)', 'GO:0022603:regulation of anatomical structure morphogenesis (qval8.04E-8)', 'GO:0030155:regulation of cell adhesion (qval7.94E-8)', 'GO:0006955:immune response (qval7.81E-8)', 'GO:0050776:regulation of immune response (qval7.61E-8)', 'GO:0051239:regulation of multicellular organismal process (qval2.39E-7)', 'GO:0002275:myeloid cell activation involved in immune response (qval2.35E-7)', 'GO:0007155:cell adhesion (qval3.35E-7)', 'GO:0022610:biological adhesion (qval4.25E-7)', 'GO:0046649:lymphocyte activation (qval4.66E-7)', 'GO:0050896:response to stimulus (qval5.27E-7)', 'GO:0048522:positive regulation of cellular process (qval1.07E-6)', 'GO:0040013:negative regulation of locomotion (qval1.06E-6)', 'GO:0051271:negative regulation of cellular component movement (qval1.33E-6)', 'GO:0043312:neutrophil degranulation (qval2.06E-6)', 'GO:0002283:neutrophil activation involved in immune response (qval2.56E-6)', 'GO:0051272:positive regulation of cellular component movement (qval3.15E-6)', 'GO:2000147:positive regulation of cell motility (qval4.05E-6)', 'GO:0048523:negative regulation of cellular process (qval4.05E-6)', 'GO:0042119:neutrophil activation (qval3.97E-6)', 'GO:0030335:positive regulation of cell migration (qval4.2E-6)', 'GO:0042110:T cell activation (qval4.48E-6)', 'GO:0045937:positive regulation of phosphate metabolic process (qval4.43E-6)', 'GO:0010562:positive regulation of phosphorus metabolic process (qval4.34E-6)', 'GO:0036230:granulocyte activation (qval4.51E-6)', 'GO:2000146:negative regulation of cell motility (qval4.75E-6)', 'GO:0045055:regulated exocytosis (qval5.06E-6)', 'GO:0040017:positive regulation of locomotion (qval5.06E-6)', 'GO:0050900:leukocyte migration (qval6.01E-6)', 'GO:0032956:regulation of actin cytoskeleton organization (qval6.52E-6)', 'GO:0042127:regulation of cell proliferation (qval7.11E-6)', 'GO:0032101:regulation of response to external stimulus (qval7.7E-6)', 'GO:0051128:regulation of cellular component organization (qval8.47E-6)', 'GO:0032502:developmental process (qval9.72E-6)', 'GO:0031589:cell-substrate adhesion (qval1.44E-5)', 'GO:0050778:positive regulation of immune response (qval1.82E-5)', 'GO:0006887:exocytosis (qval1.82E-5)', 'GO:0050789:regulation of biological process (qval1.81E-5)', 'GO:0030336:negative regulation of cell migration (qval1.79E-5)', 'GO:0001934:positive regulation of protein phosphorylation (qval1.84E-5)', 'GO:0048519:negative regulation of biological process (qval1.91E-5)', 'GO:0042327:positive regulation of phosphorylation (qval1.91E-5)', 'GO:0043062:extracellular structure organization (qval2.03E-5)', 'GO:0030198:extracellular matrix organization (qval3.3E-5)', 'GO:0072376:protein activation cascade (qval3.72E-5)', 'GO:0006935:chemotaxis (qval3.68E-5)', 'GO:0042330:taxis (qval4.15E-5)', 'GO:0045595:regulation of cell differentiation (qval4.12E-5)', 'GO:0032270:positive regulation of cellular protein metabolic process (qval4.37E-5)', 'GO:0032970:regulation of actin filament-based process (qval4.43E-5)', 'GO:0009966:regulation of signal transduction (qval4.86E-5)', 'GO:0110053:regulation of actin filament organization (qval4.8E-5)', 'GO:0045087:innate immune response (qval4.93E-5)', 'GO:0002253:activation of immune response (qval4.98E-5)', 'GO:2000026:regulation of multicellular organismal development (qval5.84E-5)', 'GO:0032940:secretion by cell (qval6.33E-5)', 'GO:0001817:regulation of cytokine production (qval6.36E-5)', 'GO:0008360:regulation of cell shape (qval6.39E-5)', 'GO:0045765:regulation of angiogenesis (qval6.85E-5)', 'GO:0051247:positive regulation of protein metabolic process (qval7.1E-5)', 'GO:0042221:response to chemical (qval7.39E-5)', 'GO:1902533:positive regulation of intracellular signal transduction (qval7.71E-5)', 'GO:0002250:adaptive immune response (qval7.76E-5)', 'GO:0050920:regulation of chemotaxis (qval7.67E-5)', 'GO:0016192:vesicle-mediated transport (qval9.94E-5)', 'GO:0030029:actin filament-based process (qval1.05E-4)', 'GO:0031401:positive regulation of protein modification process (qval1.1E-4)', 'GO:0051241:negative regulation of multicellular organismal process (qval1.26E-4)', 'GO:0050921:positive regulation of chemotaxis (qval1.33E-4)', 'GO:0001932:regulation of protein phosphorylation (qval1.4E-4)', 'GO:0050790:regulation of catalytic activity (qval1.55E-4)', 'GO:0043368:positive T cell selection (qval1.65E-4)', 'GO:0032231:regulation of actin filament bundle assembly (qval1.68E-4)', 'GO:0009653:anatomical structure morphogenesis (qval1.66E-4)', 'GO:0065007:biological regulation (qval1.69E-4)', 'GO:0007162:negative regulation of cell adhesion (qval1.9E-4)', 'GO:0045785:positive regulation of cell adhesion (qval1.91E-4)', 'GO:0065009:regulation of molecular function (qval2E-4)', 'GO:1902903:regulation of supramolecular fiber organization (qval2.03E-4)', 'GO:0050794:regulation of cellular process (qval2.02E-4)', 'GO:0044087:regulation of cellular component biogenesis (qval2.02E-4)', 'GO:0023051:regulation of signaling (qval2.12E-4)', 'GO:0006909:phagocytosis (qval2.1E-4)', 'GO:0016043:cellular component organization (qval2.13E-4)', 'GO:0043408:regulation of MAPK cascade (qval2.15E-4)', 'GO:0006954:inflammatory response (qval2.18E-4)', 'GO:0051240:positive regulation of multicellular organismal process (qval2.19E-4)', 'GO:0050865:regulation of cell activation (qval2.21E-4)', 'GO:0007167:enzyme linked receptor protein signaling pathway (qval2.29E-4)', 'GO:0010942:positive regulation of cell death (qval2.31E-4)', 'GO:0097435:supramolecular fiber organization (qval2.38E-4)', 'GO:0010033:response to organic substance (qval2.46E-4)', 'GO:0010941:regulation of cell death (qval2.54E-4)', 'GO:0042325:regulation of phosphorylation (qval2.52E-4)', 'GO:0006897:endocytosis (qval2.58E-4)', 'GO:0010646:regulation of cell communication (qval2.61E-4)', 'GO:0071310:cellular response to organic substance (qval3.15E-4)', 'GO:0071840:cellular component organization or biogenesis (qval3.2E-4)', 'GO:0070887:cellular response to chemical stimulus (qval3.26E-4)', 'GO:0110020:regulation of actomyosin structure organization (qval3.56E-4)', 'GO:1901342:regulation of vasculature development (qval4E-4)', 'GO:0002521:leukocyte differentiation (qval4.05E-4)', 'GO:0001936:regulation of endothelial cell proliferation (qval4.83E-4)', 'GO:0043410:positive regulation of MAPK cascade (qval4.93E-4)', 'GO:0009967:positive regulation of signal transduction (qval5.21E-4)', 'GO:0022604:regulation of cell morphogenesis (qval6.06E-4)', 'GO:0002694:regulation of leukocyte activation (qval7.03E-4)', 'GO:0045058:T cell selection (qval7.53E-4)', 'GO:0043065:positive regulation of apoptotic process (qval7.51E-4)', 'GO:0051492:regulation of stress fiber assembly (qval7.84E-4)', 'GO:0051336:regulation of hydrolase activity (qval8.82E-4)', 'GO:0050678:regulation of epithelial cell proliferation (qval9.01E-4)', 'GO:0098657:import into cell (qval9.23E-4)', 'GO:0043068:positive regulation of programmed cell death (qval9.16E-4)', 'GO:0051249:regulation of lymphocyte activation (qval9.71E-4)', 'GO:0001525:angiogenesis (qval1.05E-3)', 'GO:0045059:positive thymic T cell selection (qval1.05E-3)', 'GO:0051094:positive regulation of developmental process (qval1.07E-3)', 'GO:0043085:positive regulation of catalytic activity (qval1.1E-3)', 'GO:0048869:cellular developmental process (qval1.12E-3)', 'GO:0030036:actin cytoskeleton organization (qval1.18E-3)', 'GO:0051493:regulation of cytoskeleton organization (qval1.2E-3)', 'GO:0046903:secretion (qval1.2E-3)', 'GO:0070663:regulation of leukocyte proliferation (qval1.24E-3)', 'GO:0022407:regulation of cell-cell adhesion (qval1.26E-3)', 'GO:0070665:positive regulation of leukocyte proliferation (qval1.31E-3)', 'GO:0032233:positive regulation of actin filament bundle assembly (qval1.3E-3)', 'GO:0051174:regulation of phosphorus metabolic process (qval1.3E-3)', 'GO:0019220:regulation of phosphate metabolic process (qval1.3E-3)', 'GO:0042981:regulation of apoptotic process (qval1.38E-3)', 'GO:0008284:positive regulation of cell proliferation (qval1.39E-3)', 'GO:0002429:immune response-activating cell surface receptor signaling pathway (qval1.44E-3)', 'GO:0048585:negative regulation of response to stimulus (qval1.57E-3)', 'GO:0043383:negative T cell selection (qval1.57E-3)', 'GO:1902531:regulation of intracellular signal transduction (qval1.65E-3)', 'GO:0050766:positive regulation of phagocytosis (qval1.65E-3)', 'GO:0007015:actin filament organization (qval1.7E-3)', 'GO:0010647:positive regulation of cell communication (qval1.72E-3)', 'GO:0006911:phagocytosis, engulfment (qval1.77E-3)', 'GO:0032103:positive regulation of response to external stimulus (qval1.79E-3)', 'GO:0007264:small GTPase mediated signal transduction (qval1.87E-3)', 'GO:0032946:positive regulation of mononuclear cell proliferation (qval1.89E-3)', 'GO:0051246:regulation of protein metabolic process (qval1.89E-3)', 'GO:0043067:regulation of programmed cell death (qval1.89E-3)', 'GO:0030098:lymphocyte differentiation (qval1.94E-3)', 'GO:0023056:positive regulation of signaling (qval1.94E-3)', 'GO:0044093:positive regulation of molecular function (qval2E-3)', 'GO:0001819:positive regulation of cytokine production (qval2E-3)', 'GO:0048514:blood vessel morphogenesis (qval2.11E-3)', 'GO:0030225:macrophage differentiation (qval2.36E-3)', 'GO:0150064:vertebrate eye-specific patterning (qval2.37E-3)', 'GO:0051345:positive regulation of hydrolase activity (qval2.37E-3)', 'GO:0048646:anatomical structure formation involved in morphogenesis (qval2.49E-3)', 'GO:0035239:tube morphogenesis (qval2.49E-3)', 'GO:0007169:transmembrane receptor protein tyrosine kinase signaling pathway (qval2.63E-3)', 'GO:0009607:response to biotic stimulus (qval2.74E-3)', 'GO:0034446:substrate adhesion-dependent cell spreading (qval3E-3)', 'GO:0002757:immune response-activating signal transduction (qval3.01E-3)', 'GO:0010604:positive regulation of macromolecule metabolic process (qval3.13E-3)', 'GO:0010632:regulation of epithelial cell migration (qval3.13E-3)', 'GO:0032944:regulation of mononuclear cell proliferation (qval3.73E-3)', 'GO:0060326:cell chemotaxis (qval3.83E-3)', 'GO:0048856:anatomical structure development (qval3.93E-3)', 'GO:0010810:regulation of cell-substrate adhesion (qval3.91E-3)', 'GO:0050867:positive regulation of cell activation (qval3.93E-3)', 'GO:0007411:axon guidance (qval4.29E-3)', 'GO:0030154:cell differentiation (qval4.29E-3)', 'GO:0002687:positive regulation of leukocyte migration (qval4.28E-3)', 'GO:0097485:neuron projection guidance (qval4.47E-3)', 'GO:0006956:complement activation (qval4.97E-3)', 'GO:0031399:regulation of protein modification process (qval4.98E-3)', 'GO:0050851:antigen receptor-mediated signaling pathway (qval5.08E-3)', 'GO:0019221:cytokine-mediated signaling pathway (qval5.21E-3)', 'GO:0008064:regulation of actin polymerization or depolymerization (qval5.53E-3)', 'GO:0099024:plasma membrane invagination (qval5.55E-3)', 'GO:0002696:positive regulation of leukocyte activation (qval5.71E-3)', 'GO:0006950:response to stress (qval5.7E-3)', 'GO:0030832:regulation of actin filament length (qval5.81E-3)', 'GO:0002768:immune response-regulating cell surface receptor signaling pathway (qval5.91E-3)', 'GO:0070372:regulation of ERK1 and ERK2 cascade (qval5.9E-3)', 'GO:0050671:positive regulation of lymphocyte proliferation (qval6E-3)', 'GO:0002697:regulation of immune effector process (qval6.43E-3)', 'GO:0010594:regulation of endothelial cell migration (qval6.58E-3)', 'GO:2000106:regulation of leukocyte apoptotic process (qval6.7E-3)', 'GO:0045766:positive regulation of angiogenesis (qval7E-3)', 'GO:0002685:regulation of leukocyte migration (qval6.98E-3)', 'GO:1903037:regulation of leukocyte cell-cell adhesion (qval7.18E-3)', 'GO:0006910:phagocytosis, recognition (qval7.23E-3)', 'GO:0001569:branching involved in blood vessel morphogenesis (qval7.2E-3)', 'GO:0150062:complement-mediated synapse pruning (qval7.58E-3)', 'GO:0032268:regulation of cellular protein metabolic process (qval7.68E-3)', 'GO:0051050:positive regulation of transport (qval8.32E-3)', 'GO:0045807:positive regulation of endocytosis (qval8.29E-3)', 'GO:0030099:myeloid cell differentiation (qval8.28E-3)', 'GO:0071345:cellular response to cytokine stimulus (qval8.5E-3)', 'GO:0043207:response to external biotic stimulus (qval8.85E-3)', 'GO:0050670:regulation of lymphocyte proliferation (qval9.03E-3)', 'GO:0051496:positive regulation of stress fiber assembly (qval9.06E-3)', 'GO:0050727:regulation of inflammatory response (qval9.07E-3)', 'GO:0006026:aminoglycan catabolic process (qval9.34E-3)', 'GO:0000904:cell morphogenesis involved in differentiation (qval9.68E-3)', 'GO:0051704:multi-organism process (qval9.67E-3)', 'GO:0034097:response to cytokine (qval9.66E-3)', 'GO:0002764:immune response-regulating signaling pathway (qval9.78E-3)', 'GO:1901888:regulation of cell junction assembly (qval9.82E-3)', 'GO:0080134:regulation of response to stress (qval1.02E-2)', 'GO:0045597:positive regulation of cell differentiation (qval1.08E-2)', 'GO:0009893:positive regulation of metabolic process (qval1.1E-2)', 'GO:0050852:T cell receptor signaling pathway (qval1.11E-2)', 'GO:0010324:membrane invagination (qval1.13E-2)', 'GO:0044273:sulfur compound catabolic process (qval1.13E-2)', 'GO:1901652:response to peptide (qval1.14E-2)', 'GO:0031347:regulation of defense response (qval1.27E-2)', 'GO:0060333:interferon-gamma-mediated signaling pathway (qval1.28E-2)', 'GO:0030449:regulation of complement activation (qval1.27E-2)', 'GO:0048844:artery morphogenesis (qval1.27E-2)', 'GO:0045061:thymic T cell selection (qval1.27E-2)', 'GO:0032418:lysosome localization (qval1.27E-2)', 'GO:0070374:positive regulation of ERK1 and ERK2 cascade (qval1.27E-2)', 'GO:0030217:T cell differentiation (qval1.33E-2)', 'GO:0051251:positive regulation of lymphocyte activation (qval1.32E-2)', 'GO:0031325:positive regulation of cellular metabolic process (qval1.39E-2)', 'GO:2000257:regulation of protein activation cascade (qval1.4E-2)', 'GO:0098883:synapse pruning (qval1.4E-2)', 'GO:0045060:negative thymic T cell selection (qval1.39E-2)', 'GO:0001952:regulation of cell-matrix adhesion (qval1.43E-2)', 'GO:1901700:response to oxygen-containing compound (qval1.43E-2)', 'GO:0002683:negative regulation of immune system process (qval1.48E-2)', 'GO:0042102:positive regulation of T cell proliferation (qval1.56E-2)', 'GO:0051495:positive regulation of cytoskeleton organization (qval1.74E-2)', 'GO:0032663:regulation of interleukin-2 production (qval1.75E-2)', 'GO:1902905:positive regulation of supramolecular fiber organization (qval1.76E-2)', 'GO:0050863:regulation of T cell activation (qval1.91E-2)', 'GO:0051093:negative regulation of developmental process (qval1.93E-2)', 'GO:0051129:negative regulation of cellular component organization (qval1.93E-2)', 'GO:0065008:regulation of biological quality (qval1.94E-2)', 'GO:0042340:keratan sulfate catabolic process (qval1.95E-2)', 'GO:0006022:aminoglycan metabolic process (qval1.94E-2)', 'GO:0043549:regulation of kinase activity (qval1.96E-2)', 'GO:0042339:keratan sulfate metabolic process (qval1.96E-2)', 'GO:0050764:regulation of phagocytosis (qval1.98E-2)', 'GO:0051173:positive regulation of nitrogen compound metabolic process (qval2.01E-2)', 'GO:1904018:positive regulation of vasculature development (qval2.02E-2)', 'GO:0006958:complement activation, classical pathway (qval2.08E-2)', 'GO:0032535:regulation of cellular component size (qval2.14E-2)', 'GO:0051707:response to other organism (qval2.14E-2)', 'GO:1901136:carbohydrate derivative catabolic process (qval2.24E-2)', 'GO:0071675:regulation of mononuclear cell migration (qval2.36E-2)', 'GO:0035909:aorta morphogenesis (qval2.35E-2)', 'GO:0007265:Ras protein signal transduction (qval2.4E-2)', 'GO:0001570:vasculogenesis (qval2.6E-2)', 'GO:1905155:positive regulation of membrane invagination (qval2.6E-2)', 'GO:0060100:positive regulation of phagocytosis, engulfment (qval2.59E-2)', 'GO:0010935:regulation of macrophage cytokine production (qval2.58E-2)', 'GO:1904646:cellular response to amyloid-beta (qval2.62E-2)', 'GO:0000902:cell morphogenesis (qval2.74E-2)', 'GO:0008285:negative regulation of cell proliferation (qval2.8E-2)', 'GO:0002761:regulation of myeloid leukocyte differentiation (qval2.86E-2)', 'GO:0009968:negative regulation of signal transduction (qval2.85E-2)', 'GO:0045637:regulation of myeloid cell differentiation (qval2.95E-2)', 'GO:1902107:positive regulation of leukocyte differentiation (qval2.95E-2)', 'GO:0033674:positive regulation of kinase activity (qval2.95E-2)', 'GO:0014911:positive regulation of smooth muscle cell migration (qval3E-2)', 'GO:0061900:glial cell activation (qval2.99E-2)', 'GO:0002673:regulation of acute inflammatory response (qval3.07E-2)', 'GO:0022408:negative regulation of cell-cell adhesion (qval3.07E-2)', 'GO:0042129:regulation of T cell proliferation (qval3.08E-2)', 'GO:0035023:regulation of Rho protein signal transduction (qval3.49E-2)', 'GO:0032760:positive regulation of tumor necrosis factor production (qval3.48E-2)', 'GO:0007160:cell-matrix adhesion (qval3.56E-2)', 'GO:0033043:regulation of organelle organization (qval3.84E-2)', 'GO:2000249:regulation of actin cytoskeleton reorganization (qval3.95E-2)', 'GO:0051130:positive regulation of cellular component organization (qval3.97E-2)', 'GO:0032653:regulation of interleukin-10 production (qval4.09E-2)', 'GO:0120035:regulation of plasma membrane bounded cell projection organization (qval4.19E-2)', 'GO:0014009:glial cell proliferation (qval4.35E-2)', 'GO:0060099:regulation of phagocytosis, engulfment (qval4.34E-2)', 'GO:0060055:angiogenesis involved in wound healing (qval4.32E-2)', 'GO:0033034:positive regulation of myeloid cell apoptotic process (qval4.38E-2)', 'GO:0003158:endothelium development (qval4.37E-2)', 'GO:0046836:glycolipid transport (qval4.35E-2)', 'GO:1903557:positive regulation of tumor necrosis factor superfamily cytokine production (qval4.36E-2)', 'GO:0010811:positive regulation of cell-substrate adhesion (qval4.39E-2)', 'GO:1901653:cellular response to peptide (qval4.4E-2)', 'GO:0032735:positive regulation of interleukin-12 production (qval4.39E-2)', 'GO:0046596:regulation of viral entry into host cell (qval4.37E-2)', 'GO:0043087:regulation of GTPase activity (qval4.44E-2)', 'GO:0110090:positive regulation of hippocampal neuron apoptotic process (qval4.43E-2)', 'GO:0072160:nephron tubule epithelial cell differentiation (qval4.42E-2)', 'GO:0070489:T cell aggregation (qval4.4E-2)', 'GO:0007521:muscle cell fate determination (qval4.39E-2)', 'GO:0140039:cell-cell adhesion in response to extracellular stimulus (qval4.37E-2)']</t>
        </is>
      </c>
      <c r="V35" s="3">
        <f>hyperlink("https://spiral.technion.ac.il/results/MTAwMDA5OQ==/34/GOResultsFUNCTION","link")</f>
        <v/>
      </c>
      <c r="W35" t="inlineStr">
        <is>
          <t>['GO:0005201:extracellular matrix structural constituent (qval7.82E-7)', 'GO:0005102:signaling receptor binding (qval2.41E-5)', 'GO:0005515:protein binding (qval9.05E-5)', 'GO:0044877:protein-containing complex binding (qval4.53E-4)', 'GO:0005198:structural molecule activity (qval2.92E-3)', 'GO:0003779:actin binding (qval3.36E-3)', 'GO:0019838:growth factor binding (qval6.48E-3)', 'GO:0019955:cytokine binding (qval6.82E-3)', 'GO:0004180:carboxypeptidase activity (qval9.04E-3)', 'GO:0098772:molecular function regulator (qval1.27E-2)', 'GO:0005488:binding (qval1.43E-2)', 'GO:0008238:exopeptidase activity (qval1.49E-2)', 'GO:0004714:transmembrane receptor protein tyrosine kinase activity (qval2.96E-2)', 'GO:0019199:transmembrane receptor protein kinase activity (qval4.7E-2)', 'GO:0001540:amyloid-beta binding (qval4.87E-2)', 'GO:0030234:enzyme regulator activity (qval5.89E-2)', 'GO:0042802:identical protein binding (qval5.55E-2)', 'GO:0004713:protein tyrosine kinase activity (qval5.4E-2)', 'GO:0004185:serine-type carboxypeptidase activity (qval6.36E-2)', 'GO:0038085:vascular endothelial growth factor binding (qval6.04E-2)', 'GO:0005539:glycosaminoglycan binding (qval5.8E-2)', 'GO:0005178:integrin binding (qval5.92E-2)', 'GO:0017124:SH3 domain binding (qval8.09E-2)', 'GO:0031682:G-protein gamma-subunit binding (qval9.85E-2)', 'GO:0030695:GTPase regulator activity (qval1.17E-1)', 'GO:0001965:G-protein alpha-subunit binding (qval1.15E-1)', 'GO:0008047:enzyme activator activity (qval1.26E-1)', 'GO:0005085:guanyl-nucleotide exchange factor activity (qval1.23E-1)', 'GO:0070008:serine-type exopeptidase activity (qval1.39E-1)', 'GO:0005019:platelet-derived growth factor beta-receptor activity (qval1.4E-1)', 'GO:0051015:actin filament binding (qval1.44E-1)']</t>
        </is>
      </c>
      <c r="X35" s="3">
        <f>hyperlink("https://spiral.technion.ac.il/results/MTAwMDA5OQ==/34/GOResultsCOMPONENT","link")</f>
        <v/>
      </c>
      <c r="Y35" t="inlineStr">
        <is>
          <t>['GO:0044421:extracellular region part (qval2.77E-12)', 'GO:0044459:plasma membrane part (qval1.26E-10)', 'GO:1903561:extracellular vesicle (qval6.01E-10)', 'GO:0043230:extracellular organelle (qval4.67E-10)', 'GO:0070062:extracellular exosome (qval4.52E-10)', 'GO:0031982:vesicle (qval6.24E-10)', 'GO:0030054:cell junction (qval5.49E-10)', 'GO:0005615:extracellular space (qval5.37E-9)', 'GO:0062023:collagen-containing extracellular matrix (qval7.04E-9)', 'GO:0005886:plasma membrane (qval9.61E-9)', 'GO:0005925:focal adhesion (qval1.37E-8)', 'GO:0005924:cell-substrate adherens junction (qval1.48E-8)', 'GO:0030055:cell-substrate junction (qval2.02E-8)', 'GO:0031012:extracellular matrix (qval7.04E-8)', 'GO:0070161:anchoring junction (qval7.69E-8)', 'GO:0005912:adherens junction (qval8.75E-8)', 'GO:0042101:T cell receptor complex (qval7.76E-7)', 'GO:0044437:vacuolar part (qval1.7E-6)', 'GO:0043202:lysosomal lumen (qval2.01E-6)', 'GO:0005856:cytoskeleton (qval2.04E-6)', 'GO:0005775:vacuolar lumen (qval2.22E-6)', 'GO:0005576:extracellular region (qval2.39E-6)', 'GO:0031226:intrinsic component of plasma membrane (qval1.4E-5)', 'GO:0009897:external side of plasma membrane (qval1.61E-5)', 'GO:0044433:cytoplasmic vesicle part (qval3.48E-5)', 'GO:0009986:cell surface (qval6.34E-5)', 'GO:0005887:integral component of plasma membrane (qval9.81E-5)', 'GO:0098552:side of membrane (qval9.81E-5)', 'GO:0016020:membrane (qval1.35E-4)', 'GO:0043235:receptor complex (qval3.39E-4)', 'GO:0044425:membrane part (qval5.36E-4)', 'GO:0001891:phagocytic cup (qval5.31E-4)', 'GO:0030139:endocytic vesicle (qval8.64E-4)', 'GO:0012506:vesicle membrane (qval1.83E-3)', 'GO:0098852:lytic vacuole membrane (qval1.86E-3)', 'GO:0005765:lysosomal membrane (qval1.81E-3)', 'GO:0031410:cytoplasmic vesicle (qval1.81E-3)', 'GO:0030659:cytoplasmic vesicle membrane (qval1.85E-3)', 'GO:0097708:intracellular vesicle (qval1.97E-3)', 'GO:0098805:whole membrane (qval3.26E-3)', 'GO:0005774:vacuolar membrane (qval3.32E-3)', 'GO:0005911:cell-cell junction (qval3.3E-3)', 'GO:0005788:endoplasmic reticulum lumen (qval4.73E-3)', 'GO:0015629:actin cytoskeleton (qval4.86E-3)', 'GO:0098857:membrane microdomain (qval6.03E-3)', 'GO:0045121:membrane raft (qval5.9E-3)', 'GO:0005884:actin filament (qval6.53E-3)', 'GO:0005764:lysosome (qval6.83E-3)', 'GO:0000323:lytic vacuole (qval6.69E-3)', 'GO:0098802:plasma membrane receptor complex (qval6.99E-3)', 'GO:0098589:membrane region (qval8.83E-3)', 'GO:0098588:bounding membrane of organelle (qval9.42E-3)', 'GO:0035577:azurophil granule membrane (qval9.49E-3)', 'GO:0042105:alpha-beta T cell receptor complex (qval9.39E-3)', 'GO:0031224:intrinsic component of membrane (qval1.06E-2)', 'GO:0045335:phagocytic vesicle (qval1.05E-2)', 'GO:0005773:vacuole (qval1.22E-2)', 'GO:0030667:secretory granule membrane (qval1.26E-2)', 'GO:0072562:blood microparticle (qval1.49E-2)', 'GO:0031974:membrane-enclosed lumen (qval1.97E-2)', 'GO:0070013:intracellular organelle lumen (qval1.94E-2)', 'GO:0043233:organelle lumen (qval1.91E-2)', 'GO:0016021:integral component of membrane (qval2.45E-2)', 'GO:0030027:lamellipodium (qval2.51E-2)', 'GO:0001772:immunological synapse (qval2.66E-2)', 'GO:0005602:complement component C1 complex (qval2.67E-2)', 'GO:0042611:MHC protein complex (qval2.63E-2)', 'GO:1990682:CSF1-CSF1R complex (qval2.59E-2)', 'GO:0034774:secretory granule lumen (qval2.62E-2)', 'GO:0044853:plasma membrane raft (qval2.62E-2)', 'GO:0098797:plasma membrane protein complex (qval2.71E-2)']</t>
        </is>
      </c>
    </row>
    <row r="36">
      <c r="A36" s="1" t="n">
        <v>35</v>
      </c>
      <c r="B36" t="n">
        <v>18038</v>
      </c>
      <c r="C36" t="n">
        <v>4143</v>
      </c>
      <c r="D36" t="n">
        <v>83</v>
      </c>
      <c r="E36" t="n">
        <v>6806</v>
      </c>
      <c r="F36" t="n">
        <v>194</v>
      </c>
      <c r="G36" t="n">
        <v>2936</v>
      </c>
      <c r="H36" t="n">
        <v>56</v>
      </c>
      <c r="I36" t="n">
        <v>190</v>
      </c>
      <c r="J36" s="2" t="n">
        <v>-762</v>
      </c>
      <c r="K36" t="n">
        <v>0.49</v>
      </c>
      <c r="L36" t="inlineStr">
        <is>
          <t>ABCA1,ADCY7,AGTPBP1,AGTRAP,AIF1,ALOX5,ALOX5AP,ALPL,AMPD2,ANXA5,ARHGAP15,ARHGAP9,ARHGDIB,ARL8B,ARRB2,ARRDC2,ATG16L2,ATP6V0B,ATP6V1A,ATP6V1B2,BASP1,BCKDK,BIN2,C16orf54,C1orf162,C3AR1,C5AR2,C9orf72,CCDC96,CCL5,CD14,CD28,CD37,CD3E,CD48,CD52,CD53,CD68,CD74,CD82,CDKN2D,CHST11,CKLF,CLEC7A,CORO1A,COTL1,CSF2RA,CST7,CTSL,CXCL13,CXCL16,CXCR4,CYBA,CYTH4,DAPP1,DMXL2,DOCK10,DOK3,DPYD,DSE,DUSP2,EPB41L3,EVI2A,EVI2B,FCER1G,FCGR2A,FCGR2B,FCGR3A,FERMT3,FGD3,FGD4,FGR,FMNL1,FYB1,GBP1,GBP5,GNG2,GPR132,GPSM3,GRINA,GSAP,GSDME,HAVCR2,HCLS1,HCST,HMOX1,HS3ST3B1,IER5,IFI30,IFIT2,IKBKG,IKZF1,IL10RA,IL4I1,IL7R,INSIG1,IQGAP2,ITGB2,ITK,JAML,KDM2B,KDM4B,KLHL6,LAMP3,LAPTM5,LCP1,LILRA1,LILRB4,LIMD2,LPXN,LSP1,LST1,LYST,LYZ,MARCKS,MCEMP1,MKNK1,MMP9,MNDA,MOB3A,MS4A7,MT1X,MYD88,MYO1F,NABP1,NCF4,NOTCH2,NR3C1,NXF1,PADI2,PDE7A,PFN1,PIK3AP1,PIK3R5,PILRA,PLEKHB2,PLSCR1,PRKCB,PTPN6,PYGL,RAB8B,RAC2,RAPGEF1,RASGRP4,RASSF4,RGS13,RHOG,RXRA,S100A4,S1PR4,SDCBP,SECTM1,SH3BGRL3,SH3BP5,SIGLEC5,SIRPA,SLA,SLC15A3,SLC43A2,SLC43A3,SLC7A7,SNX10,SNX20,SP140,SPI1,SPIB,ST8SIA4,STK17B,STX11,SUSD6,SYTL3,TBC1D10C,TCIRG1,TIMP1,TLR1,TLR2,TM4SF19,TMEM156,TNFRSF14,TNFRSF18,TNFSF13B,TNFSF14,TPP1,TRBC2,TYROBP,VHL,VIM,VNN2,VSIR,WAS,WSB1,ZAP70,ZC3H12D,ZEB2</t>
        </is>
      </c>
      <c r="M36" t="inlineStr">
        <is>
          <t>[(1, 14), (1, 19), (1, 27), (1, 47), (1, 68), (3, 14), (3, 19), (3, 27), (3, 47), (3, 68), (4, 14), (4, 19), (4, 27), (4, 47), (4, 68), (6, 14), (6, 27), (6, 47), (7, 14), (7, 19), (7, 27), (7, 47), (7, 68), (8, 14), (8, 19), (8, 27), (8, 47), (8, 68), (9, 14), (9, 19), (9, 27), (9, 47), (9, 68), (11, 14), (11, 27), (12, 14), (12, 19), (12, 27), (12, 47), (13, 14), (13, 19), (13, 27), (13, 47), (13, 68), (16, 14), (16, 19), (16, 27), (16, 47), (16, 68), (17, 14), (17, 27), (17, 47), (20, 14), (20, 27), (20, 47), (21, 14), (21, 27), (25, 14), (25, 27), (25, 47), (28, 14), (28, 27), (29, 14), (29, 19), (29, 27), (29, 47), (29, 68), (32, 14), (32, 27), (33, 14), (33, 27), (33, 47), (34, 14), (34, 27), (35, 14), (35, 19), (35, 27), (35, 47), (35, 68), (40, 14), (40, 19), (40, 27), (40, 47), (40, 68), (41, 14), (41, 19), (41, 27), (41, 47), (41, 68), (42, 14), (42, 27), (42, 47), (43, 14), (43, 27), (43, 47), (44, 14), (44, 27), (45, 14), (45, 19), (45, 27), (45, 47), (45, 68), (48, 14), (48, 19), (48, 27), (48, 47), (48, 68), (49, 14), (49, 19), (49, 27), (49, 47), (49, 68), (50, 14), (50, 19), (50, 27), (50, 47), (51, 14), (51, 19), (51, 27), (51, 47), (51, 68), (52, 14), (52, 27), (52, 47), (53, 14), (53, 19), (53, 27), (53, 47), (53, 68), (54, 14), (54, 27), (55, 14), (55, 19), (55, 27), (55, 47), (55, 68), (57, 14), (57, 27), (58, 14), (58, 27), (58, 47), (59, 14), (59, 27), (59, 47), (59, 68), (60, 14), (60, 19), (60, 27), (60, 47), (60, 68), (62, 14), (62, 27), (62, 47), (63, 14), (63, 19), (63, 27), (63, 47), (64, 14), (64, 27), (65, 14), (65, 27), (66, 14), (66, 27), (67, 14), (67, 27), (67, 47), (71, 14), (71, 19), (71, 27), (71, 47), (71, 68), (77, 14), (77, 27), (77, 47), (78, 14), (78, 19), (78, 27), (78, 47), (78, 68), (79, 14), (79, 19), (79, 27), (79, 47), (79, 68), (80, 14), (80, 19), (80, 27), (80, 47), (80, 68), (81, 27)]</t>
        </is>
      </c>
      <c r="N36" t="n">
        <v>2293</v>
      </c>
      <c r="O36" t="n">
        <v>0.75</v>
      </c>
      <c r="P36" t="n">
        <v>0.9</v>
      </c>
      <c r="Q36" t="n">
        <v>3</v>
      </c>
      <c r="R36" t="n">
        <v>10000</v>
      </c>
      <c r="S36" t="inlineStr">
        <is>
          <t>15/03/2024, 21:29:08</t>
        </is>
      </c>
      <c r="T36" s="3">
        <f>hyperlink("https://spiral.technion.ac.il/results/MTAwMDA5OQ==/35/GOResultsPROCESS","link")</f>
        <v/>
      </c>
      <c r="U36" t="inlineStr">
        <is>
          <t>['GO:0002376:immune system process (qval7.73E-26)', 'GO:0001775:cell activation (qval1.87E-22)', 'GO:0002682:regulation of immune system process (qval1.06E-21)', 'GO:0045321:leukocyte activation (qval5.99E-21)', 'GO:0050776:regulation of immune response (qval9.53E-19)', 'GO:0002684:positive regulation of immune system process (qval2.47E-18)', 'GO:0006955:immune response (qval2.49E-15)', 'GO:0002366:leukocyte activation involved in immune response (qval3.15E-15)', 'GO:0002263:cell activation involved in immune response (qval3.33E-15)', 'GO:0002252:immune effector process (qval3.21E-15)', 'GO:0002274:myeloid leukocyte activation (qval1.65E-14)', 'GO:0007165:signal transduction (qval2.02E-14)', 'GO:0050778:positive regulation of immune response (qval1.51E-13)', 'GO:0042119:neutrophil activation (qval2.04E-12)', 'GO:0036230:granulocyte activation (qval2.41E-12)', 'GO:0043299:leukocyte degranulation (qval2.84E-12)', 'GO:0050865:regulation of cell activation (qval5.22E-12)', 'GO:0002694:regulation of leukocyte activation (qval4.99E-12)', 'GO:0006887:exocytosis (qval4.82E-12)', 'GO:0043312:neutrophil degranulation (qval4.85E-12)', 'GO:0002275:myeloid cell activation involved in immune response (qval5.65E-12)', 'GO:0002283:neutrophil activation involved in immune response (qval5.56E-12)', 'GO:0007166:cell surface receptor signaling pathway (qval5.62E-12)', 'GO:0006952:defense response (qval7.35E-12)', 'GO:0032940:secretion by cell (qval1.07E-11)', 'GO:0045055:regulated exocytosis (qval2.45E-11)', 'GO:0048583:regulation of response to stimulus (qval2.87E-11)', 'GO:0002757:immune response-activating signal transduction (qval4.85E-11)', 'GO:0002764:immune response-regulating signaling pathway (qval4.76E-11)', 'GO:0046903:secretion (qval9.02E-11)', 'GO:0051249:regulation of lymphocyte activation (qval8.89E-11)', 'GO:0016192:vesicle-mediated transport (qval3.41E-10)', 'GO:1902531:regulation of intracellular signal transduction (qval7.25E-10)', 'GO:0048584:positive regulation of response to stimulus (qval9.79E-10)', 'GO:0002253:activation of immune response (qval1.36E-9)', 'GO:0050670:regulation of lymphocyte proliferation (qval6.04E-9)', 'GO:0032944:regulation of mononuclear cell proliferation (qval6.94E-9)', 'GO:0002250:adaptive immune response (qval1.29E-8)', 'GO:1902533:positive regulation of intracellular signal transduction (qval2.02E-8)', 'GO:0002696:positive regulation of leukocyte activation (qval2.21E-8)', 'GO:0070663:regulation of leukocyte proliferation (qval2.4E-8)', 'GO:0001817:regulation of cytokine production (qval3.1E-8)', 'GO:0050867:positive regulation of cell activation (qval4.16E-8)', 'GO:0046649:lymphocyte activation (qval4.31E-8)', 'GO:0032675:regulation of interleukin-6 production (qval5.5E-8)', 'GO:0031347:regulation of defense response (qval7.04E-8)', 'GO:0051251:positive regulation of lymphocyte activation (qval8.09E-8)', 'GO:1903039:positive regulation of leukocyte cell-cell adhesion (qval1.05E-7)', 'GO:0019221:cytokine-mediated signaling pathway (qval1.32E-7)', 'GO:0034097:response to cytokine (qval1.67E-7)', 'GO:0022409:positive regulation of cell-cell adhesion (qval1.9E-7)', 'GO:0050896:response to stimulus (qval2.49E-7)', 'GO:1903037:regulation of leukocyte cell-cell adhesion (qval3.38E-7)', 'GO:0002768:immune response-regulating cell surface receptor signaling pathway (qval3.77E-7)', 'GO:0002429:immune response-activating cell surface receptor signaling pathway (qval4.07E-7)', 'GO:0050863:regulation of T cell activation (qval4E-7)', 'GO:0002683:negative regulation of immune system process (qval8.57E-7)', 'GO:0050870:positive regulation of T cell activation (qval1.33E-6)', 'GO:0022407:regulation of cell-cell adhesion (qval1.39E-6)', 'GO:0006954:inflammatory response (qval1.47E-6)', 'GO:0002695:negative regulation of leukocyte activation (qval1.56E-6)', 'GO:0050900:leukocyte migration (qval1.61E-6)', 'GO:0001819:positive regulation of cytokine production (qval2.28E-6)', 'GO:0009966:regulation of signal transduction (qval2.38E-6)', 'GO:0030155:regulation of cell adhesion (qval2.42E-6)', 'GO:0080134:regulation of response to stress (qval3.85E-6)', 'GO:0045088:regulation of innate immune response (qval3.99E-6)', 'GO:0009607:response to biotic stimulus (qval4.63E-6)', 'GO:0050866:negative regulation of cell activation (qval4.83E-6)', 'GO:0010646:regulation of cell communication (qval5.36E-6)', 'GO:0060326:cell chemotaxis (qval5.39E-6)', 'GO:0032680:regulation of tumor necrosis factor production (qval7.81E-6)', 'GO:0043207:response to external biotic stimulus (qval8.06E-6)', 'GO:0023051:regulation of signaling (qval8.32E-6)', 'GO:1900015:regulation of cytokine production involved in inflammatory response (qval1.03E-5)', 'GO:1903555:regulation of tumor necrosis factor superfamily cytokine production (qval1.03E-5)', 'GO:0002685:regulation of leukocyte migration (qval1.03E-5)', 'GO:0002697:regulation of immune effector process (qval1.22E-5)', 'GO:0051250:negative regulation of lymphocyte activation (qval1.26E-5)', 'GO:0045785:positive regulation of cell adhesion (qval2.36E-5)', 'GO:0042129:regulation of T cell proliferation (qval2.45E-5)', 'GO:0009967:positive regulation of signal transduction (qval2.43E-5)', 'GO:0050793:regulation of developmental process (qval2.72E-5)', 'GO:0010033:response to organic substance (qval2.94E-5)', 'GO:0045089:positive regulation of innate immune response (qval2.98E-5)', 'GO:0031349:positive regulation of defense response (qval3.01E-5)', 'GO:0002703:regulation of leukocyte mediated immunity (qval3.57E-5)', 'GO:0042110:T cell activation (qval4.25E-5)', 'GO:0030595:leukocyte chemotaxis (qval4.23E-5)', 'GO:0034341:response to interferon-gamma (qval4.43E-5)', 'GO:0032642:regulation of chemokine production (qval5.53E-5)', 'GO:0048522:positive regulation of cellular process (qval5.63E-5)', 'GO:0048518:positive regulation of biological process (qval6.34E-5)', 'GO:0006935:chemotaxis (qval6.32E-5)', 'GO:0042330:taxis (qval6.82E-5)', 'GO:0071345:cellular response to cytokine stimulus (qval6.77E-5)', 'GO:0010647:positive regulation of cell communication (qval8.18E-5)', 'GO:0042221:response to chemical (qval8.4E-5)', 'GO:0042127:regulation of cell proliferation (qval8.39E-5)', 'GO:0023056:positive regulation of signaling (qval9.02E-5)', 'GO:0051240:positive regulation of multicellular organismal process (qval8.96E-5)', 'GO:0050858:negative regulation of antigen receptor-mediated signaling pathway (qval8.97E-5)', 'GO:0070887:cellular response to chemical stimulus (qval9.2E-5)', 'GO:0050764:regulation of phagocytosis (qval1.09E-4)', 'GO:0008360:regulation of cell shape (qval1.09E-4)', 'GO:0002704:negative regulation of leukocyte mediated immunity (qval1.54E-4)', 'GO:0065008:regulation of biological quality (qval1.54E-4)', 'GO:0050794:regulation of cellular process (qval1.67E-4)', 'GO:0050671:positive regulation of lymphocyte proliferation (qval1.78E-4)', 'GO:0002819:regulation of adaptive immune response (qval1.78E-4)', 'GO:0016064:immunoglobulin mediated immune response (qval1.85E-4)', 'GO:0032101:regulation of response to external stimulus (qval1.85E-4)', 'GO:0071310:cellular response to organic substance (qval1.85E-4)', 'GO:0032946:positive regulation of mononuclear cell proliferation (qval1.83E-4)', 'GO:0051707:response to other organism (qval1.89E-4)', 'GO:0071727:cellular response to triacyl bacterial lipopeptide (qval1.88E-4)', 'GO:0071725:response to triacyl bacterial lipopeptide (qval1.87E-4)', 'GO:0002224:toll-like receptor signaling pathway (qval2E-4)', 'GO:0006911:phagocytosis, engulfment (qval2.09E-4)', 'GO:0065007:biological regulation (qval2.29E-4)', 'GO:0050672:negative regulation of lymphocyte proliferation (qval2.36E-4)', 'GO:0050864:regulation of B cell activation (qval2.46E-4)', 'GO:0030334:regulation of cell migration (qval2.53E-4)', 'GO:0032945:negative regulation of mononuclear cell proliferation (qval2.55E-4)', 'GO:0032103:positive regulation of response to external stimulus (qval2.59E-4)', 'GO:0050727:regulation of inflammatory response (qval2.57E-4)', 'GO:2000145:regulation of cell motility (qval2.55E-4)', 'GO:0045087:innate immune response (qval3.36E-4)', 'GO:0060627:regulation of vesicle-mediated transport (qval3.43E-4)', 'GO:0070665:positive regulation of leukocyte proliferation (qval3.5E-4)', 'GO:0032755:positive regulation of interleukin-6 production (qval3.59E-4)', 'GO:0019724:B cell mediated immunity (qval3.6E-4)', 'GO:0002521:leukocyte differentiation (qval3.6E-4)', 'GO:0030335:positive regulation of cell migration (qval3.72E-4)', 'GO:0032760:positive regulation of tumor necrosis factor production (qval3.83E-4)', 'GO:0032722:positive regulation of chemokine production (qval3.95E-4)', 'GO:0032663:regulation of interleukin-2 production (qval3.92E-4)', 'GO:0070664:negative regulation of leukocyte proliferation (qval4.12E-4)', 'GO:0071346:cellular response to interferon-gamma (qval4.09E-4)', 'GO:0002460:adaptive immune response based on somatic recombination of immune receptors built from immunoglobulin superfamily domains (qval4.32E-4)', 'GO:0002449:lymphocyte mediated immunity (qval4.29E-4)', 'GO:0050854:regulation of antigen receptor-mediated signaling pathway (qval4.79E-4)', 'GO:1903557:positive regulation of tumor necrosis factor superfamily cytokine production (qval4.78E-4)', 'GO:0045060:negative thymic T cell selection (qval5.25E-4)', 'GO:0033632:regulation of cell-cell adhesion mediated by integrin (qval5.21E-4)', 'GO:0099024:plasma membrane invagination (qval5.23E-4)', 'GO:0014068:positive regulation of phosphatidylinositol 3-kinase signaling (qval5.57E-4)', 'GO:0098542:defense response to other organism (qval5.56E-4)', 'GO:0002707:negative regulation of lymphocyte mediated immunity (qval5.59E-4)', 'GO:1902622:regulation of neutrophil migration (qval5.55E-4)', 'GO:2000147:positive regulation of cell motility (qval5.55E-4)', 'GO:0002688:regulation of leukocyte chemotaxis (qval5.55E-4)', 'GO:0006950:response to stress (qval5.53E-4)', 'GO:0038123:toll-like receptor TLR1:TLR2 signaling pathway (qval5.63E-4)', 'GO:0042102:positive regulation of T cell proliferation (qval5.77E-4)', 'GO:0071216:cellular response to biotic stimulus (qval5.83E-4)', 'GO:0050789:regulation of biological process (qval5.92E-4)', 'GO:0016477:cell migration (qval6.14E-4)', 'GO:0009617:response to bacterium (qval6.51E-4)', 'GO:0009605:response to external stimulus (qval6.58E-4)', 'GO:0043383:negative T cell selection (qval6.98E-4)', 'GO:0051128:regulation of cellular component organization (qval7.05E-4)', 'GO:0051234:establishment of localization (qval7.12E-4)', 'GO:0051272:positive regulation of cellular component movement (qval7.73E-4)', 'GO:0032715:negative regulation of interleukin-6 production (qval7.79E-4)', 'GO:0002221:pattern recognition receptor signaling pathway (qval7.77E-4)', 'GO:0040012:regulation of locomotion (qval7.73E-4)', 'GO:0006810:transport (qval7.7E-4)', 'GO:0001932:regulation of protein phosphorylation (qval8.25E-4)', 'GO:0051270:regulation of cellular component movement (qval8.2E-4)', 'GO:0043408:regulation of MAPK cascade (qval8.15E-4)', 'GO:0055094:response to lipoprotein particle (qval8.53E-4)', 'GO:0042742:defense response to bacterium (qval8.94E-4)', 'GO:0071219:cellular response to molecule of bacterial origin (qval9.05E-4)', 'GO:0051179:localization (qval9.01E-4)', 'GO:0010324:membrane invagination (qval9.13E-4)', 'GO:0010941:regulation of cell death (qval9.16E-4)', 'GO:0033628:regulation of cell adhesion mediated by integrin (qval9.47E-4)', 'GO:0050851:antigen receptor-mediated signaling pathway (qval9.45E-4)', 'GO:0071402:cellular response to lipoprotein particle stimulus (qval9.91E-4)', 'GO:0040017:positive regulation of locomotion (qval9.89E-4)', 'GO:0030098:lymphocyte differentiation (qval1.03E-3)', 'GO:0030099:myeloid cell differentiation (qval1.34E-3)', 'GO:0002269:leukocyte activation involved in inflammatory response (qval1.4E-3)', 'GO:0001774:microglial cell activation (qval1.39E-3)', 'GO:0002443:leukocyte mediated immunity (qval1.53E-3)', 'GO:0002218:activation of innate immune response (qval1.58E-3)', 'GO:0032677:regulation of interleukin-8 production (qval1.65E-3)', 'GO:0050853:B cell receptor signaling pathway (qval1.66E-3)', 'GO:0031295:T cell costimulation (qval1.65E-3)', 'GO:0042116:macrophage activation (qval1.64E-3)', 'GO:0002820:negative regulation of adaptive immune response (qval1.63E-3)', 'GO:0002687:positive regulation of leukocyte migration (qval1.74E-3)', 'GO:0032653:regulation of interleukin-10 production (qval1.82E-3)', 'GO:0050730:regulation of peptidyl-tyrosine phosphorylation (qval1.86E-3)', 'GO:0050830:defense response to Gram-positive bacterium (qval1.89E-3)', 'GO:0040011:locomotion (qval2E-3)', 'GO:0031294:lymphocyte costimulation (qval1.99E-3)', 'GO:0008284:positive regulation of cell proliferation (qval1.99E-3)', 'GO:0050790:regulation of catalytic activity (qval2.11E-3)', 'GO:0070339:response to bacterial lipopeptide (qval2.12E-3)', 'GO:0033634:positive regulation of cell-cell adhesion mediated by integrin (qval2.11E-3)', 'GO:0071220:cellular response to bacterial lipoprotein (qval2.1E-3)', 'GO:0071221:cellular response to bacterial lipopeptide (qval2.09E-3)', 'GO:0051716:cellular response to stimulus (qval2.37E-3)', 'GO:0043067:regulation of programmed cell death (qval2.38E-3)', 'GO:0032757:positive regulation of interleukin-8 production (qval2.37E-3)', 'GO:0050869:negative regulation of B cell activation (qval2.39E-3)', 'GO:0051239:regulation of multicellular organismal process (qval2.4E-3)', 'GO:0001911:negative regulation of leukocyte mediated cytotoxicity (qval2.46E-3)', 'GO:0032879:regulation of localization (qval2.56E-3)', 'GO:0002758:innate immune response-activating signal transduction (qval2.74E-3)', 'GO:0043069:negative regulation of programmed cell death (qval2.77E-3)', 'GO:0065009:regulation of molecular function (qval2.97E-3)', 'GO:0048870:cell motility (qval2.96E-3)', 'GO:0002577:regulation of antigen processing and presentation (qval3.05E-3)', 'GO:0061900:glial cell activation (qval3.07E-3)', 'GO:0042592:homeostatic process (qval3.08E-3)', 'GO:0006897:endocytosis (qval3.4E-3)', 'GO:0001818:negative regulation of cytokine production (qval3.41E-3)', 'GO:1902105:regulation of leukocyte differentiation (qval3.4E-3)', 'GO:0030100:regulation of endocytosis (qval3.51E-3)', 'GO:0014066:regulation of phosphatidylinositol 3-kinase signaling (qval3.6E-3)', 'GO:0050765:negative regulation of phagocytosis (qval3.69E-3)', 'GO:0045061:thymic T cell selection (qval3.68E-3)', 'GO:0060548:negative regulation of cell death (qval3.7E-3)', 'GO:0042981:regulation of apoptotic process (qval4.12E-3)', 'GO:0002690:positive regulation of leukocyte chemotaxis (qval4.21E-3)', 'GO:0045453:bone resorption (qval4.48E-3)', 'GO:0033630:positive regulation of cell adhesion mediated by integrin (qval4.46E-3)', 'GO:1900017:positive regulation of cytokine production involved in inflammatory response (qval4.44E-3)', 'GO:0032493:response to bacterial lipoprotein (qval5.06E-3)', 'GO:0050766:positive regulation of phagocytosis (qval5.09E-3)', 'GO:0043066:negative regulation of apoptotic process (qval5.17E-3)', 'GO:0031342:negative regulation of cell killing (qval5.34E-3)', 'GO:0050860:negative regulation of T cell receptor signaling pathway (qval5.32E-3)', 'GO:0043300:regulation of leukocyte degranulation (qval5.44E-3)', 'GO:0042325:regulation of phosphorylation (qval5.63E-3)', 'GO:0002699:positive regulation of immune effector process (qval5.67E-3)', 'GO:0006928:movement of cell or subcellular component (qval5.82E-3)', 'GO:0048585:negative regulation of response to stimulus (qval6.32E-3)', 'GO:0009987:cellular process (qval6.37E-3)', 'GO:0032652:regulation of interleukin-1 production (qval6.44E-3)', 'GO:0032649:regulation of interferon-gamma production (qval6.85E-3)', 'GO:0002237:response to molecule of bacterial origin (qval7.26E-3)', 'GO:0032753:positive regulation of interleukin-4 production (qval7.41E-3)', 'GO:0002260:lymphocyte homeostasis (qval7.44E-3)', 'GO:0030168:platelet activation (qval7.67E-3)', 'GO:2000448:positive regulation of macrophage migration inhibitory factor signaling pathway (qval7.83E-3)', 'GO:0042495:detection of triacyl bacterial lipopeptide (qval7.79E-3)', 'GO:0002285:lymphocyte activation involved in immune response (qval8.08E-3)', 'GO:0050920:regulation of chemotaxis (qval9.08E-3)', 'GO:0002823:negative regulation of adaptive immune response based on somatic recombination of immune receptors built from immunoglobulin superfamily domains (qval9.05E-3)', 'GO:2000117:negative regulation of cysteine-type endopeptidase activity (qval9.14E-3)', 'GO:0006909:phagocytosis (qval9.84E-3)', 'GO:0071622:regulation of granulocyte chemotaxis (qval9.94E-3)', 'GO:0045058:T cell selection (qval9.96E-3)', 'GO:0002700:regulation of production of molecular mediator of immune response (qval9.99E-3)', 'GO:0050921:positive regulation of chemotaxis (qval9.95E-3)', 'GO:0002822:regulation of adaptive immune response based on somatic recombination of immune receptors built from immunoglobulin superfamily domains (qval1.04E-2)', 'GO:0006968:cellular defense response (qval1.08E-2)', 'GO:0051452:intracellular pH reduction (qval1.08E-2)', 'GO:0002706:regulation of lymphocyte mediated immunity (qval1.08E-2)', 'GO:0030593:neutrophil chemotaxis (qval1.11E-2)', 'GO:0043410:positive regulation of MAPK cascade (qval1.16E-2)', 'GO:0002886:regulation of myeloid leukocyte mediated immunity (qval1.17E-2)', 'GO:0050777:negative regulation of immune response (qval1.18E-2)', 'GO:0038094:Fc-gamma receptor signaling pathway (qval1.17E-2)', 'GO:0051056:regulation of small GTPase mediated signal transduction (qval1.2E-2)', 'GO:0035556:intracellular signal transduction (qval1.19E-2)', 'GO:0002604:regulation of dendritic cell antigen processing and presentation (qval1.24E-2)', 'GO:0045059:positive thymic T cell selection (qval1.24E-2)', 'GO:0048523:negative regulation of cellular process (qval1.27E-2)', 'GO:0050868:negative regulation of T cell activation (qval1.27E-2)', 'GO:0032703:negative regulation of interleukin-2 production (qval1.27E-2)', 'GO:0045807:positive regulation of endocytosis (qval1.31E-2)', 'GO:0002431:Fc receptor mediated stimulatory signaling pathway (qval1.31E-2)', 'GO:0045851:pH reduction (qval1.36E-2)', 'GO:0071621:granulocyte chemotaxis (qval1.4E-2)', 'GO:0090383:phagosome acidification (qval1.44E-2)', 'GO:2000406:positive regulation of T cell migration (qval1.44E-2)', 'GO:0032673:regulation of interleukin-4 production (qval1.43E-2)', 'GO:0070372:regulation of ERK1 and ERK2 cascade (qval1.47E-2)', 'GO:1902107:positive regulation of leukocyte differentiation (qval1.54E-2)', 'GO:0002718:regulation of cytokine production involved in immune response (qval1.57E-2)', 'GO:0046640:regulation of alpha-beta T cell proliferation (qval1.62E-2)', 'GO:0048519:negative regulation of biological process (qval1.65E-2)', 'GO:0032720:negative regulation of tumor necrosis factor production (qval1.73E-2)', 'GO:0002478:antigen processing and presentation of exogenous peptide antigen (qval1.73E-2)', 'GO:0019882:antigen processing and presentation (qval1.76E-2)', 'GO:0032651:regulation of interleukin-1 beta production (qval1.76E-2)', 'GO:0002698:negative regulation of immune effector process (qval1.76E-2)', 'GO:0090022:regulation of neutrophil chemotaxis (qval1.81E-2)', 'GO:0002755:MyD88-dependent toll-like receptor signaling pathway (qval1.8E-2)', 'GO:0001776:leukocyte homeostasis (qval1.85E-2)', 'GO:0007159:leukocyte cell-cell adhesion (qval1.84E-2)', 'GO:0031341:regulation of cell killing (qval1.84E-2)', 'GO:0098657:import into cell (qval1.92E-2)', 'GO:0043368:positive T cell selection (qval1.92E-2)', 'GO:0051764:actin crosslink formation (qval1.92E-2)', 'GO:2000446:regulation of macrophage migration inhibitory factor signaling pathway (qval1.93E-2)', 'GO:0070340:detection of bacterial lipopeptide (qval1.92E-2)', 'GO:1990266:neutrophil migration (qval1.93E-2)', 'GO:0002763:positive regulation of myeloid leukocyte differentiation (qval1.96E-2)', 'GO:1903556:negative regulation of tumor necrosis factor superfamily cytokine production (qval1.95E-2)', 'GO:0030865:cortical cytoskeleton organization (qval1.94E-2)', 'GO:0097529:myeloid leukocyte migration (qval1.95E-2)', 'GO:0048872:homeostasis of number of cells (qval1.95E-2)', 'GO:1903038:negative regulation of leukocyte cell-cell adhesion (qval2.04E-2)', 'GO:0030029:actin filament-based process (qval2.1E-2)', 'GO:0019884:antigen processing and presentation of exogenous antigen (qval2.18E-2)', 'GO:0022603:regulation of anatomical structure morphogenesis (qval2.34E-2)', 'GO:0007015:actin filament organization (qval2.41E-2)', 'GO:0048002:antigen processing and presentation of peptide antigen (qval2.45E-2)', 'GO:0051094:positive regulation of developmental process (qval2.58E-2)', 'GO:2000401:regulation of lymphocyte migration (qval2.61E-2)', 'GO:0031663:lipopolysaccharide-mediated signaling pathway (qval2.73E-2)', 'GO:0060759:regulation of response to cytokine stimulus (qval2.73E-2)', 'GO:0097530:granulocyte migration (qval2.81E-2)', 'GO:0002643:regulation of tolerance induction (qval2.81E-2)', 'GO:0045730:respiratory burst (qval2.8E-2)', 'GO:1903706:regulation of hemopoiesis (qval2.8E-2)', 'GO:0002573:myeloid leukocyte differentiation (qval2.94E-2)', 'GO:0030888:regulation of B cell proliferation (qval2.97E-2)', 'GO:2000403:positive regulation of lymphocyte migration (qval2.98E-2)', 'GO:0006915:apoptotic process (qval3.08E-2)', 'GO:0045806:negative regulation of endocytosis (qval3.17E-2)', 'GO:0008219:cell death (qval3.22E-2)', 'GO:0051704:multi-organism process (qval3.28E-2)', 'GO:0050856:regulation of T cell receptor signaling pathway (qval3.28E-2)', 'GO:0072512:trivalent inorganic cation transport (qval3.27E-2)', 'GO:0033572:transferrin transport (qval3.26E-2)', 'GO:0015682:ferric iron transport (qval3.25E-2)', 'GO:0034162:toll-like receptor 9 signaling pathway (qval3.29E-2)', 'GO:0038093:Fc receptor signaling pathway (qval3.29E-2)', 'GO:0038124:toll-like receptor TLR6:TLR2 signaling pathway (qval3.43E-2)', 'GO:0002605:negative regulation of dendritic cell antigen processing and presentation (qval3.42E-2)', 'GO:0002669:positive regulation of T cell anergy (qval3.41E-2)', 'GO:0014805:smooth muscle adaptation (qval3.4E-2)', 'GO:0002913:positive regulation of lymphocyte anergy (qval3.39E-2)', 'GO:0071726:cellular response to diacyl bacterial lipopeptide (qval3.38E-2)', 'GO:0071724:response to diacyl bacterial lipopeptide (qval3.37E-2)', 'GO:0051174:regulation of phosphorus metabolic process (qval3.4E-2)', 'GO:0019220:regulation of phosphate metabolic process (qval3.39E-2)', 'GO:0007162:negative regulation of cell adhesion (qval3.46E-2)', 'GO:0043154:negative regulation of cysteine-type endopeptidase activity involved in apoptotic process (qval3.47E-2)', 'GO:2000249:regulation of actin cytoskeleton reorganization (qval3.46E-2)', 'GO:0032102:negative regulation of response to external stimulus (qval3.78E-2)', 'GO:0030889:negative regulation of B cell proliferation (qval3.79E-2)', 'GO:0071404:cellular response to low-density lipoprotein particle stimulus (qval3.78E-2)', 'GO:0061024:membrane organization (qval3.88E-2)', 'GO:0051336:regulation of hydrolase activity (qval3.93E-2)', 'GO:0033003:regulation of mast cell activation (qval4.17E-2)', 'GO:0031399:regulation of protein modification process (qval4.16E-2)', 'GO:0030217:T cell differentiation (qval4.15E-2)', 'GO:0001910:regulation of leukocyte mediated cytotoxicity (qval4.16E-2)', 'GO:0008285:negative regulation of cell proliferation (qval4.22E-2)']</t>
        </is>
      </c>
      <c r="V36" s="3">
        <f>hyperlink("https://spiral.technion.ac.il/results/MTAwMDA5OQ==/35/GOResultsFUNCTION","link")</f>
        <v/>
      </c>
      <c r="W36" t="inlineStr">
        <is>
          <t>['GO:0019899:enzyme binding (qval2.3E-3)', 'GO:0005102:signaling receptor binding (qval5.64E-3)', 'GO:0008289:lipid binding (qval4.37E-3)', 'GO:0019864:IgG binding (qval3.68E-3)', 'GO:0003779:actin binding (qval5.49E-3)', 'GO:0005515:protein binding (qval6.49E-3)', 'GO:0017124:SH3 domain binding (qval8.33E-3)', 'GO:0051020:GTPase binding (qval1.06E-2)', 'GO:0038023:signaling receptor activity (qval2.6E-2)', 'GO:0044769:ATPase activity, coupled to transmembrane movement of ions, rotational mechanism (qval3.81E-2)', 'GO:0046961:proton-transporting ATPase activity, rotational mechanism (qval3.46E-2)', 'GO:0060089:molecular transducer activity (qval3.44E-2)', 'GO:0019865:immunoglobulin binding (qval3.55E-2)', 'GO:0071723:lipopeptide binding (qval5.36E-2)', 'GO:0031267:small GTPase binding (qval5.87E-2)', 'GO:0036442:proton-exporting ATPase activity (qval5.69E-2)', 'GO:0003823:antigen binding (qval6.15E-2)', 'GO:0035325:Toll-like receptor binding (qval7.52E-2)', 'GO:0098772:molecular function regulator (qval7.3E-2)', 'GO:0005543:phospholipid binding (qval9.31E-2)', 'GO:0051015:actin filament binding (qval9.26E-2)', 'GO:0044877:protein-containing complex binding (qval9.55E-2)', 'GO:1901981:phosphatidylinositol phosphate binding (qval1.19E-1)', 'GO:0001847:opsonin receptor activity (qval1.46E-1)', 'GO:0019901:protein kinase binding (qval1.46E-1)', 'GO:0005547:phosphatidylinositol-3,4,5-trisphosphate binding (qval1.4E-1)', 'GO:0004888:transmembrane signaling receptor activity (qval1.36E-1)']</t>
        </is>
      </c>
      <c r="X36" s="3">
        <f>hyperlink("https://spiral.technion.ac.il/results/MTAwMDA5OQ==/35/GOResultsCOMPONENT","link")</f>
        <v/>
      </c>
      <c r="Y36" t="inlineStr">
        <is>
          <t>['GO:0044433:cytoplasmic vesicle part (qval3.66E-11)', 'GO:0005886:plasma membrane (qval2.79E-11)', 'GO:0016020:membrane (qval1.57E-10)', 'GO:0012506:vesicle membrane (qval5.27E-9)', 'GO:0031982:vesicle (qval1.13E-8)', 'GO:0030659:cytoplasmic vesicle membrane (qval3.98E-8)', 'GO:0030667:secretory granule membrane (qval1.44E-7)', 'GO:0070062:extracellular exosome (qval5.37E-7)', 'GO:0044444:cytoplasmic part (qval6.17E-7)', 'GO:1903561:extracellular vesicle (qval5.94E-7)', 'GO:0043230:extracellular organelle (qval5.5E-7)', 'GO:0098588:bounding membrane of organelle (qval4.57E-6)', 'GO:0098805:whole membrane (qval4.28E-6)', 'GO:0044459:plasma membrane part (qval8.21E-6)', 'GO:0030670:phagocytic vesicle membrane (qval8.02E-6)', 'GO:0031090:organelle membrane (qval1.21E-5)', 'GO:0001772:immunological synapse (qval2.3E-5)', 'GO:0044421:extracellular region part (qval5.33E-5)', 'GO:0030054:cell junction (qval1.43E-4)', 'GO:0044425:membrane part (qval1.79E-4)', 'GO:0030666:endocytic vesicle membrane (qval2.95E-4)', 'GO:0101003:ficolin-1-rich granule membrane (qval3.5E-4)', 'GO:0009897:external side of plasma membrane (qval4.52E-4)', 'GO:0031410:cytoplasmic vesicle (qval6.41E-4)', 'GO:0097708:intracellular vesicle (qval6.77E-4)', 'GO:0044437:vacuolar part (qval8.32E-4)', 'GO:0070821:tertiary granule membrane (qval1.11E-3)', 'GO:0045335:phagocytic vesicle (qval1.18E-3)', 'GO:0005884:actin filament (qval2.47E-3)', 'GO:0034774:secretory granule lumen (qval2.8E-3)', 'GO:0098552:side of membrane (qval3.66E-3)', 'GO:0060205:cytoplasmic vesicle lumen (qval4.3E-3)', 'GO:0031983:vesicle lumen (qval4.31E-3)', 'GO:0005856:cytoskeleton (qval4.64E-3)', 'GO:0042101:T cell receptor complex (qval5.53E-3)', 'GO:0035354:Toll-like receptor 1-Toll-like receptor 2 protein complex (qval6.89E-3)', 'GO:0001891:phagocytic cup (qval1.03E-2)', 'GO:0002102:podosome (qval1.17E-2)', 'GO:0030055:cell-substrate junction (qval1.45E-2)', 'GO:0031224:intrinsic component of membrane (qval1.54E-2)', 'GO:0030139:endocytic vesicle (qval1.62E-2)', 'GO:0005775:vacuolar lumen (qval2.63E-2)', 'GO:0043235:receptor complex (qval3.11E-2)', 'GO:0031226:intrinsic component of plasma membrane (qval3.05E-2)', 'GO:0098857:membrane microdomain (qval3.01E-2)', 'GO:0045121:membrane raft (qval2.94E-2)', 'GO:0005576:extracellular region (qval3.26E-2)', 'GO:0005925:focal adhesion (qval3.44E-2)', 'GO:0005924:cell-substrate adherens junction (qval3.53E-2)', 'GO:0098589:membrane region (qval3.62E-2)']</t>
        </is>
      </c>
    </row>
    <row r="37">
      <c r="A37" s="1" t="n">
        <v>36</v>
      </c>
      <c r="B37" t="n">
        <v>18038</v>
      </c>
      <c r="C37" t="n">
        <v>4143</v>
      </c>
      <c r="D37" t="n">
        <v>83</v>
      </c>
      <c r="E37" t="n">
        <v>6806</v>
      </c>
      <c r="F37" t="n">
        <v>503</v>
      </c>
      <c r="G37" t="n">
        <v>1170</v>
      </c>
      <c r="H37" t="n">
        <v>24</v>
      </c>
      <c r="I37" t="n">
        <v>83</v>
      </c>
      <c r="J37" s="2" t="n">
        <v>-1161</v>
      </c>
      <c r="K37" t="n">
        <v>0.492</v>
      </c>
      <c r="L37" t="inlineStr">
        <is>
          <t>A4GALT,ABCC9,ACTR1A,ADAMTS4,ADAMTSL1,ADGRA2,ADGRL2,ADPRHL2,AEBP1,AFAP1L1,AGTRAP,AIF1,AKAP12,AKAP13,AKR1B1,AKT1,AKT3,ALOX5,ANXA1,ANXA5,ANXA6,AP2A1,APOE,APOL1,APOL2,ARHGAP23,ARHGAP29,ARHGDIB,ARHGEF10,ARHGEF17,ARHGEF25,ARL2BP,ARL4C,ARPC1B,ATF2,ATP6V0B,ATP8B2,AXL,B4GALT1,BAG2,BCAR1,BCL6,BEX3,BEX4,BMP1,BNC2,BRI3,BST2,C11orf96,C12orf57,C1R,C1S,C1orf162,C1orf54,CALCRL,CALD1,CALU,CAMTA2,CAPZB,CAVIN1,CAVIN3,CBX6,CCDC71L,CCDC88A,CCNL2,CD276,CD34,CD37,CD40,CD63,CD68,CD72,CD74,CD93,CD99,CDH5,CDK14,CDK2AP1,CEBPB,CEBPD,CHD3,CHFR,CHST1,CHST11,CHST3,CHSY1,CIITA,CLIC4,CNN3,CNRIP1,COL15A1,COL16A1,COL18A1,COL4A1,COL4A2,COL5A3,COL6A1,COL6A2,COTL1,COX4I2,CPQ,CREB3,CREM,CRISPLD2,CSAD,CSF1R,CSF2RA,CTIF,CTSD,CTSL,CYBB,CYYR1,DACT1,DDR2,DENND2A,DENND5A,DIRAS3,DIXDC1,DLG4,DOCK1,DOCK11,DPYD,DPYSL2,DPYSL3,DYSF,ECE1,EGFL7,EHD2,ELK1,ELL2,EMILIN1,EMP3,ENG,ENTPD1,ENTPD4,EPB41L3,EPB41L4A,ESAM,EVA1B,EVC,EVL,FAM114A1,FAM20C,FAM219A,FAM50A,FAP,FAS,FBXL5,FBXO32,FBXO42,FBXW5,FCER1G,FEZ1,FGFR1,FHL3,FKBP5,FLCN,FLI1,FLII,FMNL3,FN1,FNIP2,FOXO1,FPR3,FRMD4A,FRMD6,FRY,FSCN1,FSTL1,FSTL3,GAA,GABARAP,GAS1,GAS7,GDI1,GJA1,GLIPR2,GLUL,GMFG,GNAI2,GNAQ,GNB1,GNB4,GNPTG,GPC6,GPR162,GPR183,GPR4,GRASP,GRK5,GUCY1A1,GUK1,GYPC,HAND2,HAPLN3,HBP1,HDAC7,HDGFL3,HEG1,HIC1,HIF1A,HIGD1B,HOMER3,HOXB2,HSPB2,HSPG2,HTRA1,ID3,IFI27L2,IFI30,IFI6,IGFBP3,IGFBP4,IGFBP5,IGFBP7,IL18BP,IL1R1,INPP5B,INTS11,ITGA5,ITGAV,ITGB1,ITGB2,ITPRIP,JAK1,JOSD2,KATNAL1,KCNJ8,KCTD12,KIAA0355,KIF1B,KIF3C,KIFC3,KIRREL1,KLF2,KLF7,KLF9,KLHL4,KLHL5,LAIR1,LAMA2,LAMA4,LAMB1,LAMC1,LAPTM5,LAYN,LCAT,LGALS1,LGMN,LHFPL2,LIMA1,LIMK1,LIX1L,LMO2,LRPAP1,LRRC32,LST1,LTBP2,LTBP3,LXN,LZTS1,MAF,MAFB,MAN1A1,MAP1B,MAP3K2,MAP3K3,MAP4,MAP4K4,MAP7D1,MARCKS,MARVELD1,MCC,MCRIP1,MDFIC,MEF2C,MEIS1,MFGE8,MFSD1,MGAT1,MMD,MOB3A,MRAS,MRC2,MSANTD3,MSN,MXRA7,MYL6,MYO5A,MYOF,NAV1,NCKAP1L,NDST1,NEK6,NFATC1,NFIC,NGF,NID1,NLGN2,NNMT,NOTCH2,NOTCH3,NPC1,NPC2,NR3C1,NRP1,NRSN2,OAZ2,ODF3B,OPTN,OSMR,P3H2,PACS1,PALM2-AKAP2,PARVG,PCDH17,PCNX1,PCSK5,PDGFB,PDGFRB,PDLIM3,PDLIM4,PDLIM7,PDPR,PEA15,PEAK1,PECAM1,PER1,PFN1,PGF,PHC2,PHLDB1,PHLDB2,PHTF2,PIM1,PKD2,PLA2G7,PLAT,PLCB2,PLD3,PLEKHG2,PLEKHH2,PLEKHO1,PLEKHO2,PLPP1,PLPPR2,PLSCR3,PLXND1,PMP22,PODXL,PPFIBP1,PPM1M,PPP1R18,PPP3CC,PPP4R1,PRAF2,PRICKLE2,PRKACA,PRKD1,PSAP,PTHLH,PTMS,PTPA,PTPRM,PTPRS,PTTG1IP,PXDN,QKI,RAB13,RAB27A,RAB31,RAB34,RABAC1,RAI14,RAPGEF1,RASL12,RASSF4,RASSF8,RBP1,RCAN1,RCSD1,REEP5,RERG,RETN,RFTN1,RGCC,RGS1,RGS2,RHOBTB2,RHOC,RHOQ,RIPOR1,RNF144A,RNF152,RNF166,RSPO3,RUNX1,S100A13,S100B,S1PR1,S1PR2,SACS,SCARB2,SCPEP1,SDF4,SDS,SEC14L1,SELENON,SEMA6B,SERINC1,SERPINE1,SFMBT2,SGK1,SH3BGRL,SH3GLB1,SH3PXD2B,SHC1,SIK2,SIRPA,SLA,SLC12A4,SLC31A2,SLC39A13,SLCO2B1,SLIT2,SMARCA1,SMIM3,SORBS3,SOX4,SPACA6,SPHK1,SPI1,SSC5D,SSH1,ST3GAL2,ST3GAL6,ST6GALNAC6,STAB1,STAT2,STX2,SZRD1,TAX1BP3,TBC1D1,TBC1D20,TCN2,TDRP,TGFB1,TGFB3,THBD,THEMIS2,TIE1,TIMP1,TMEM127,TMEM140,TMEM255B,TMEM45A,TMEM51,TNFRSF19,TNFRSF1A,TNKS1BP1,TP53,TPM4,TRIM22,TRIM8,TSC22D3,TSHZ2,TSPAN2,TSPAN4,TTC28,TUBB6,TUSC3,TXLNA,TYMP,UBE2E2,UBTD1,UGCG,VAMP5,VASH1,VASN,VAT1,VCAM1,VCL,VEGFC,VIM,VPS37A,WBP1L,WDR26,WIPF1,WNK1,WSB1,WWC2,YPEL3,ZBTB1,ZBTB17,ZEB2,ZFYVE1,ZNF362,ZNF428,ZNF467,ZNF532,ZNF83,ZSWIM8,ZYX</t>
        </is>
      </c>
      <c r="M37" t="inlineStr">
        <is>
          <t>[(1, 0), (1, 5), (1, 23), (1, 31), (1, 61), (1, 73), (3, 0), (3, 5), (3, 23), (3, 31), (3, 61), (3, 73), (3, 76), (4, 5), (4, 23), (4, 31), (4, 61), (4, 73), (7, 5), (7, 23), (7, 31), (7, 61), (7, 73), (8, 5), (8, 23), (8, 31), (8, 61), (8, 73), (9, 5), (9, 23), (9, 31), (9, 73), (13, 0), (13, 5), (13, 23), (13, 31), (13, 61), (13, 73), (13, 76), (16, 5), (16, 23), (16, 31), (16, 61), (16, 73), (29, 5), (29, 23), (29, 31), (29, 61), (29, 73), (35, 5), (35, 31), (35, 73), (40, 5), (40, 23), (40, 31), (40, 61), (40, 73), (45, 5), (45, 23), (45, 31), (45, 61), (45, 73), (48, 5), (48, 23), (48, 31), (48, 61), (48, 73), (49, 5), (49, 23), (49, 31), (49, 61), (49, 73), (55, 31), (78, 5), (78, 23), (78, 31), (78, 61), (78, 73), (80, 5), (80, 23), (80, 31), (80, 61), (80, 73)]</t>
        </is>
      </c>
      <c r="N37" t="n">
        <v>1352</v>
      </c>
      <c r="O37" t="n">
        <v>1</v>
      </c>
      <c r="P37" t="n">
        <v>0.9</v>
      </c>
      <c r="Q37" t="n">
        <v>3</v>
      </c>
      <c r="R37" t="n">
        <v>10000</v>
      </c>
      <c r="S37" t="inlineStr">
        <is>
          <t>15/03/2024, 21:29:22</t>
        </is>
      </c>
      <c r="T37" s="3">
        <f>hyperlink("https://spiral.technion.ac.il/results/MTAwMDA5OQ==/36/GOResultsPROCESS","link")</f>
        <v/>
      </c>
      <c r="U37" t="inlineStr">
        <is>
          <t>['GO:0030334:regulation of cell migration (qval7.49E-16)', 'GO:0050793:regulation of developmental process (qval1.32E-15)', 'GO:2000145:regulation of cell motility (qval3.07E-15)', 'GO:0051270:regulation of cellular component movement (qval5.34E-15)', 'GO:0040012:regulation of locomotion (qval1.17E-14)', 'GO:0022603:regulation of anatomical structure morphogenesis (qval1.61E-13)', 'GO:0051239:regulation of multicellular organismal process (qval3E-13)', 'GO:0048583:regulation of response to stimulus (qval4.7E-12)', 'GO:0001525:angiogenesis (qval5.92E-12)', 'GO:2000026:regulation of multicellular organismal development (qval9.96E-12)', 'GO:0032879:regulation of localization (qval1.68E-11)', 'GO:0051272:positive regulation of cellular component movement (qval5.07E-11)', 'GO:0051128:regulation of cellular component organization (qval6.02E-11)', 'GO:0051241:negative regulation of multicellular organismal process (qval9.36E-11)', 'GO:0032502:developmental process (qval1.29E-10)', 'GO:0007166:cell surface receptor signaling pathway (qval1.53E-10)', 'GO:2000147:positive regulation of cell motility (qval1.78E-10)', 'GO:0030335:positive regulation of cell migration (qval1.7E-10)', 'GO:0043062:extracellular structure organization (qval1.89E-10)', 'GO:0040017:positive regulation of locomotion (qval3.03E-10)', 'GO:0016477:cell migration (qval4.2E-10)', 'GO:0009966:regulation of signal transduction (qval7.85E-10)', 'GO:0045765:regulation of angiogenesis (qval1.17E-9)', 'GO:1901342:regulation of vasculature development (qval1.39E-9)', 'GO:0006928:movement of cell or subcellular component (qval2.36E-9)', 'GO:0023051:regulation of signaling (qval2.27E-9)', 'GO:0030198:extracellular matrix organization (qval2.94E-9)', 'GO:0007165:signal transduction (qval3.19E-9)', 'GO:0010646:regulation of cell communication (qval3.19E-9)', 'GO:0009653:anatomical structure morphogenesis (qval6.97E-9)', 'GO:0048584:positive regulation of response to stimulus (qval1.21E-8)', 'GO:0040011:locomotion (qval1.22E-8)', 'GO:0048870:cell motility (qval1.24E-8)', 'GO:0048646:anatomical structure formation involved in morphogenesis (qval1.29E-8)', 'GO:0042127:regulation of cell proliferation (qval1.74E-8)', 'GO:0010632:regulation of epithelial cell migration (qval2.29E-8)', 'GO:0007155:cell adhesion (qval2.95E-8)', 'GO:0002376:immune system process (qval3.36E-8)', 'GO:0022610:biological adhesion (qval3.71E-8)', 'GO:0030029:actin filament-based process (qval6.54E-8)', 'GO:0032956:regulation of actin cytoskeleton organization (qval6.98E-8)', 'GO:0048856:anatomical structure development (qval1.98E-7)', 'GO:0071840:cellular component organization or biogenesis (qval3.02E-7)', 'GO:0010594:regulation of endothelial cell migration (qval4.36E-7)', 'GO:0048869:cellular developmental process (qval4.53E-7)', 'GO:0042221:response to chemical (qval4.47E-7)', 'GO:0016043:cellular component organization (qval4.61E-7)', 'GO:0051094:positive regulation of developmental process (qval4.77E-7)', 'GO:0051093:negative regulation of developmental process (qval4.74E-7)', 'GO:0030336:negative regulation of cell migration (qval6.57E-7)', 'GO:1903053:regulation of extracellular matrix organization (qval6.85E-7)', 'GO:0019221:cytokine-mediated signaling pathway (qval7.07E-7)', 'GO:0032970:regulation of actin filament-based process (qval7.14E-7)', 'GO:0048519:negative regulation of biological process (qval7.02E-7)', 'GO:0043535:regulation of blood vessel endothelial cell migration (qval7.59E-7)', 'GO:0030036:actin cytoskeleton organization (qval1.01E-6)', 'GO:0010033:response to organic substance (qval9.89E-7)', 'GO:0040013:negative regulation of locomotion (qval1.3E-6)', 'GO:1902531:regulation of intracellular signal transduction (qval1.53E-6)', 'GO:0044087:regulation of cellular component biogenesis (qval1.6E-6)', 'GO:0051271:negative regulation of cellular component movement (qval1.64E-6)', 'GO:0048523:negative regulation of cellular process (qval1.61E-6)', 'GO:0071310:cellular response to organic substance (qval1.8E-6)', 'GO:0045766:positive regulation of angiogenesis (qval1.88E-6)', 'GO:0048518:positive regulation of biological process (qval1.89E-6)', 'GO:2000146:negative regulation of cell motility (qval1.87E-6)', 'GO:0010712:regulation of collagen metabolic process (qval2.17E-6)', 'GO:0045595:regulation of cell differentiation (qval2.3E-6)', 'GO:0043536:positive regulation of blood vessel endothelial cell migration (qval2.6E-6)', 'GO:1904018:positive regulation of vasculature development (qval2.92E-6)', 'GO:0008284:positive regulation of cell proliferation (qval3.03E-6)', 'GO:0001936:regulation of endothelial cell proliferation (qval3.41E-6)', 'GO:0048522:positive regulation of cellular process (qval3.5E-6)', 'GO:0050921:positive regulation of chemotaxis (qval3.75E-6)', 'GO:0050789:regulation of biological process (qval5.47E-6)', 'GO:0010634:positive regulation of epithelial cell migration (qval5.89E-6)', 'GO:0032989:cellular component morphogenesis (qval6.38E-6)', 'GO:0031589:cell-substrate adhesion (qval6.53E-6)', 'GO:0051493:regulation of cytoskeleton organization (qval6.67E-6)', 'GO:1901700:response to oxygen-containing compound (qval8.74E-6)', 'GO:0001932:regulation of protein phosphorylation (qval1.05E-5)', 'GO:0001934:positive regulation of protein phosphorylation (qval1.11E-5)', 'GO:0042327:positive regulation of phosphorylation (qval1.11E-5)', 'GO:0065007:biological regulation (qval1.12E-5)', 'GO:1902903:regulation of supramolecular fiber organization (qval1.17E-5)', 'GO:0030155:regulation of cell adhesion (qval1.3E-5)', 'GO:0070887:cellular response to chemical stimulus (qval1.59E-5)', 'GO:0051240:positive regulation of multicellular organismal process (qval1.83E-5)', 'GO:0050794:regulation of cellular process (qval1.81E-5)', 'GO:1903055:positive regulation of extracellular matrix organization (qval1.9E-5)', 'GO:0045937:positive regulation of phosphate metabolic process (qval1.9E-5)', 'GO:0010562:positive regulation of phosphorus metabolic process (qval1.88E-5)', 'GO:0000902:cell morphogenesis (qval1.88E-5)', 'GO:0009987:cellular process (qval2.3E-5)', 'GO:1902533:positive regulation of intracellular signal transduction (qval2.32E-5)', 'GO:0032101:regulation of response to external stimulus (qval2.47E-5)', 'GO:0009967:positive regulation of signal transduction (qval2.55E-5)', 'GO:0032501:multicellular organismal process (qval2.57E-5)', 'GO:0010595:positive regulation of endothelial cell migration (qval2.73E-5)', 'GO:0050920:regulation of chemotaxis (qval3.96E-5)', 'GO:1901701:cellular response to oxygen-containing compound (qval4.44E-5)', 'GO:0050678:regulation of epithelial cell proliferation (qval6.46E-5)', 'GO:0001775:cell activation (qval7.04E-5)', 'GO:0110053:regulation of actin filament organization (qval7.33E-5)', 'GO:0023056:positive regulation of signaling (qval7.46E-5)', 'GO:0032965:regulation of collagen biosynthetic process (qval7.47E-5)', 'GO:0042325:regulation of phosphorylation (qval7.8E-5)', 'GO:0065008:regulation of biological quality (qval8.52E-5)', 'GO:0043408:regulation of MAPK cascade (qval9.14E-5)', 'GO:0007507:heart development (qval9.14E-5)', 'GO:0045321:leukocyte activation (qval9.38E-5)', 'GO:0007010:cytoskeleton organization (qval1.03E-4)', 'GO:0048771:tissue remodeling (qval1.05E-4)', 'GO:0006954:inflammatory response (qval1.04E-4)', 'GO:0010647:positive regulation of cell communication (qval1.08E-4)', 'GO:0002682:regulation of immune system process (qval1.25E-4)', 'GO:0031401:positive regulation of protein modification process (qval1.24E-4)', 'GO:0031399:regulation of protein modification process (qval1.25E-4)', 'GO:0016192:vesicle-mediated transport (qval1.49E-4)', 'GO:0035556:intracellular signal transduction (qval1.56E-4)', 'GO:0035633:maintenance of permeability of blood-brain barrier (qval1.59E-4)', 'GO:0051056:regulation of small GTPase mediated signal transduction (qval1.7E-4)', 'GO:0051247:positive regulation of protein metabolic process (qval1.92E-4)', 'GO:1901343:negative regulation of vasculature development (qval1.98E-4)', 'GO:0050900:leukocyte migration (qval2.18E-4)', 'GO:0007167:enzyme linked receptor protein signaling pathway (qval2.2E-4)', 'GO:0071495:cellular response to endogenous stimulus (qval2.36E-4)', 'GO:0051130:positive regulation of cellular component organization (qval2.4E-4)', 'GO:0051174:regulation of phosphorus metabolic process (qval2.39E-4)', 'GO:0019220:regulation of phosphate metabolic process (qval2.38E-4)', 'GO:0110020:regulation of actomyosin structure organization (qval2.38E-4)', 'GO:0010941:regulation of cell death (qval2.47E-4)', 'GO:0051129:negative regulation of cellular component organization (qval3.76E-4)', 'GO:0032270:positive regulation of cellular protein metabolic process (qval3.95E-4)', 'GO:0050790:regulation of catalytic activity (qval4.03E-4)', 'GO:0032103:positive regulation of response to external stimulus (qval4.12E-4)', 'GO:0007264:small GTPase mediated signal transduction (qval4.14E-4)', 'GO:0033043:regulation of organelle organization (qval4.44E-4)', 'GO:0045597:positive regulation of cell differentiation (qval4.57E-4)', 'GO:0045216:cell-cell junction organization (qval4.88E-4)', 'GO:0007160:cell-matrix adhesion (qval5.22E-4)', 'GO:0051492:regulation of stress fiber assembly (qval5.38E-4)', 'GO:0048585:negative regulation of response to stimulus (qval5.45E-4)', 'GO:0014910:regulation of smooth muscle cell migration (qval5.54E-4)', 'GO:0032967:positive regulation of collagen biosynthetic process (qval5.59E-4)', 'GO:0010714:positive regulation of collagen metabolic process (qval5.55E-4)', 'GO:0045785:positive regulation of cell adhesion (qval5.77E-4)', 'GO:0034330:cell junction organization (qval6.32E-4)', 'GO:0009719:response to endogenous stimulus (qval6.53E-4)', 'GO:0040008:regulation of growth (qval6.97E-4)', 'GO:0048513:animal organ development (qval7.1E-4)', 'GO:0007229:integrin-mediated signaling pathway (qval7.32E-4)', 'GO:0032940:secretion by cell (qval7.34E-4)', 'GO:0030278:regulation of ossification (qval8.35E-4)', 'GO:0001558:regulation of cell growth (qval8.6E-4)', 'GO:0042981:regulation of apoptotic process (qval8.8E-4)', 'GO:0035987:endodermal cell differentiation (qval9.07E-4)', 'GO:0016525:negative regulation of angiogenesis (qval9.11E-4)', 'GO:0060548:negative regulation of cell death (qval9.33E-4)', 'GO:0032233:positive regulation of actin filament bundle assembly (qval9.37E-4)', 'GO:2000181:negative regulation of blood vessel morphogenesis (qval1.11E-3)', 'GO:0035924:cellular response to vascular endothelial growth factor stimulus (qval1.14E-3)', 'GO:0008285:negative regulation of cell proliferation (qval1.14E-3)', 'GO:0045055:regulated exocytosis (qval1.18E-3)', 'GO:0051246:regulation of protein metabolic process (qval1.18E-3)', 'GO:0010243:response to organonitrogen compound (qval1.19E-3)', 'GO:0043067:regulation of programmed cell death (qval1.23E-3)', 'GO:0043410:positive regulation of MAPK cascade (qval1.24E-3)', 'GO:0051496:positive regulation of stress fiber assembly (qval1.33E-3)', 'GO:0034405:response to fluid shear stress (qval1.4E-3)', 'GO:0007169:transmembrane receptor protein tyrosine kinase signaling pathway (qval1.47E-3)', 'GO:0043122:regulation of I-kappaB kinase/NF-kappaB signaling (qval1.56E-3)', 'GO:0009888:tissue development (qval1.59E-3)', 'GO:0002685:regulation of leukocyte migration (qval1.63E-3)', 'GO:0002252:immune effector process (qval1.63E-3)', 'GO:1901698:response to nitrogen compound (qval1.68E-3)', 'GO:0006952:defense response (qval1.69E-3)', 'GO:0035023:regulation of Rho protein signal transduction (qval1.73E-3)', 'GO:0048010:vascular endothelial growth factor receptor signaling pathway (qval1.72E-3)', 'GO:0043123:positive regulation of I-kappaB kinase/NF-kappaB signaling (qval1.74E-3)', 'GO:0008360:regulation of cell shape (qval1.78E-3)', 'GO:0014912:negative regulation of smooth muscle cell migration (qval1.89E-3)', 'GO:0032231:regulation of actin filament bundle assembly (qval1.91E-3)', 'GO:0035655:interleukin-18-mediated signaling pathway (qval1.95E-3)', 'GO:0000904:cell morphogenesis involved in differentiation (qval1.95E-3)', 'GO:0043085:positive regulation of catalytic activity (qval2.06E-3)', 'GO:0002366:leukocyte activation involved in immune response (qval2.1E-3)', 'GO:0051049:regulation of transport (qval2.2E-3)', 'GO:0002263:cell activation involved in immune response (qval2.31E-3)', 'GO:0030154:cell differentiation (qval2.37E-3)', 'GO:0046649:lymphocyte activation (qval2.47E-3)', 'GO:0006887:exocytosis (qval2.48E-3)', 'GO:1901654:response to ketone (qval2.48E-3)', 'GO:0010763:positive regulation of fibroblast migration (qval2.64E-3)', 'GO:0014070:response to organic cyclic compound (qval2.64E-3)', 'GO:1901655:cellular response to ketone (qval2.81E-3)', 'GO:0002576:platelet degranulation (qval3.19E-3)', 'GO:0003179:heart valve morphogenesis (qval3.23E-3)', 'GO:0071417:cellular response to organonitrogen compound (qval3.3E-3)', 'GO:0043069:negative regulation of programmed cell death (qval3.3E-3)', 'GO:0050896:response to stimulus (qval3.35E-3)', 'GO:0022604:regulation of cell morphogenesis (qval3.47E-3)', 'GO:0032268:regulation of cellular protein metabolic process (qval3.52E-3)', 'GO:0120035:regulation of plasma membrane bounded cell projection organization (qval3.6E-3)', 'GO:0071363:cellular response to growth factor stimulus (qval3.6E-3)', 'GO:0002690:positive regulation of leukocyte chemotaxis (qval3.7E-3)', 'GO:0097435:supramolecular fiber organization (qval3.72E-3)', 'GO:0032870:cellular response to hormone stimulus (qval3.74E-3)', 'GO:0043066:negative regulation of apoptotic process (qval3.89E-3)', 'GO:0001667:ameboidal-type cell migration (qval4.23E-3)', 'GO:0071236:cellular response to antibiotic (qval4.48E-3)', 'GO:1902904:negative regulation of supramolecular fiber organization (qval4.47E-3)', 'GO:0031344:regulation of cell projection organization (qval4.49E-3)', 'GO:0048660:regulation of smooth muscle cell proliferation (qval4.54E-3)', 'GO:0043542:endothelial cell migration (qval4.61E-3)', 'GO:0090025:regulation of monocyte chemotaxis (qval4.71E-3)', 'GO:0046903:secretion (qval5.47E-3)', 'GO:0060284:regulation of cell development (qval5.52E-3)', 'GO:0001937:negative regulation of endothelial cell proliferation (qval5.85E-3)', 'GO:0055094:response to lipoprotein particle (qval5.87E-3)', 'GO:0070848:response to growth factor (qval6.13E-3)', 'GO:0007265:Ras protein signal transduction (qval6.14E-3)', 'GO:0030203:glycosaminoglycan metabolic process (qval6.23E-3)', 'GO:0002274:myeloid leukocyte activation (qval6.25E-3)', 'GO:0051716:cellular response to stimulus (qval6.28E-3)', 'GO:0065009:regulation of molecular function (qval6.38E-3)', 'GO:0046578:regulation of Ras protein signal transduction (qval6.5E-3)', 'GO:0048661:positive regulation of smooth muscle cell proliferation (qval6.57E-3)', 'GO:0051491:positive regulation of filopodium assembly (qval7.07E-3)', 'GO:0071402:cellular response to lipoprotein particle stimulus (qval7.04E-3)', 'GO:0010631:epithelial cell migration (qval7.22E-3)', 'GO:0003013:circulatory system process (qval7.23E-3)', 'GO:1901888:regulation of cell junction assembly (qval7.31E-3)', 'GO:0006024:glycosaminoglycan biosynthetic process (qval7.28E-3)', 'GO:0051050:positive regulation of transport (qval7.33E-3)', 'GO:0002688:regulation of leukocyte chemotaxis (qval7.48E-3)', 'GO:0010633:negative regulation of epithelial cell migration (qval7.85E-3)', 'GO:0090026:positive regulation of monocyte chemotaxis (qval8.37E-3)', 'GO:0009968:negative regulation of signal transduction (qval8.38E-3)', 'GO:1901201:regulation of extracellular matrix assembly (qval8.36E-3)', 'GO:0048589:developmental growth (qval8.41E-3)', 'GO:0001817:regulation of cytokine production (qval8.37E-3)', 'GO:0007009:plasma membrane organization (qval8.47E-3)', 'GO:0045926:negative regulation of growth (qval8.44E-3)', 'GO:0010648:negative regulation of cell communication (qval8.45E-3)', 'GO:0002275:myeloid cell activation involved in immune response (qval8.74E-3)', 'GO:2000772:regulation of cellular senescence (qval8.71E-3)', 'GO:0023057:negative regulation of signaling (qval8.9E-3)', 'GO:0019886:antigen processing and presentation of exogenous peptide antigen via MHC class II (qval9.16E-3)', 'GO:0002687:positive regulation of leukocyte migration (qval9.36E-3)', 'GO:0001568:blood vessel development (qval9.82E-3)', 'GO:0051489:regulation of filopodium assembly (qval1E-2)', 'GO:0040007:growth (qval1.03E-2)', 'GO:0061045:negative regulation of wound healing (qval1.04E-2)', 'GO:0034329:cell junction assembly (qval1.04E-2)', 'GO:0043299:leukocyte degranulation (qval1.06E-2)', 'GO:0030030:cell projection organization (qval1.07E-2)', 'GO:1903035:negative regulation of response to wounding (qval1.08E-2)', 'GO:0002495:antigen processing and presentation of peptide antigen via MHC class II (qval1.08E-2)', 'GO:0002504:antigen processing and presentation of peptide or polysaccharide antigen via MHC class II (qval1.07E-2)', 'GO:0001938:positive regulation of endothelial cell proliferation (qval1.07E-2)', 'GO:0030865:cortical cytoskeleton organization (qval1.07E-2)', 'GO:0034446:substrate adhesion-dependent cell spreading (qval1.06E-2)', 'GO:0009725:response to hormone (qval1.09E-2)', 'GO:0030279:negative regulation of ossification (qval1.11E-2)', 'GO:0043312:neutrophil degranulation (qval1.12E-2)', 'GO:1901699:cellular response to nitrogen compound (qval1.13E-2)', 'GO:1903054:negative regulation of extracellular matrix organization (qval1.15E-2)', 'GO:0001886:endothelial cell morphogenesis (qval1.15E-2)', 'GO:0071407:cellular response to organic cyclic compound (qval1.18E-2)', 'GO:0044093:positive regulation of molecular function (qval1.18E-2)', 'GO:0050679:positive regulation of epithelial cell proliferation (qval1.18E-2)', 'GO:0006023:aminoglycan biosynthetic process (qval1.18E-2)', 'GO:1903670:regulation of sprouting angiogenesis (qval1.2E-2)', 'GO:0030855:epithelial cell differentiation (qval1.2E-2)', 'GO:0042493:response to drug (qval1.21E-2)', 'GO:0002283:neutrophil activation involved in immune response (qval1.24E-2)', 'GO:0043687:post-translational protein modification (qval1.25E-2)', 'GO:0002248:connective tissue replacement involved in inflammatory response wound healing (qval1.3E-2)', 'GO:0051414:response to cortisol (qval1.29E-2)', 'GO:1901203:positive regulation of extracellular matrix assembly (qval1.29E-2)', 'GO:0006022:aminoglycan metabolic process (qval1.31E-2)', 'GO:0060627:regulation of vesicle-mediated transport (qval1.32E-2)', 'GO:1903510:mucopolysaccharide metabolic process (qval1.34E-2)', 'GO:0006935:chemotaxis (qval1.35E-2)', 'GO:0010942:positive regulation of cell death (qval1.4E-2)', 'GO:0090287:regulation of cellular response to growth factor stimulus (qval1.42E-2)', 'GO:0050764:regulation of phagocytosis (qval1.42E-2)', 'GO:0042330:taxis (qval1.45E-2)', 'GO:0010975:regulation of neuron projection development (qval1.47E-2)', 'GO:0006897:endocytosis (qval1.55E-2)', 'GO:0006915:apoptotic process (qval1.59E-2)', 'GO:0030100:regulation of endocytosis (qval1.6E-2)', 'GO:0042119:neutrophil activation (qval1.6E-2)', 'GO:0071496:cellular response to external stimulus (qval1.62E-2)', 'GO:0061041:regulation of wound healing (qval1.62E-2)', 'GO:0045807:positive regulation of endocytosis (qval1.61E-2)', 'GO:0031346:positive regulation of cell projection organization (qval1.62E-2)', 'GO:0033674:positive regulation of kinase activity (qval1.62E-2)', 'GO:0007015:actin filament organization (qval1.67E-2)', 'GO:0010810:regulation of cell-substrate adhesion (qval1.71E-2)', 'GO:0044089:positive regulation of cellular component biogenesis (qval1.73E-2)', 'GO:0048008:platelet-derived growth factor receptor signaling pathway (qval1.72E-2)', 'GO:0002064:epithelial cell development (qval1.74E-2)', 'GO:0045667:regulation of osteoblast differentiation (qval1.73E-2)', 'GO:0071675:regulation of mononuclear cell migration (qval1.74E-2)', 'GO:2000379:positive regulation of reactive oxygen species metabolic process (qval1.74E-2)', 'GO:0045860:positive regulation of protein kinase activity (qval1.75E-2)', 'GO:0036230:granulocyte activation (qval1.75E-2)', 'GO:0038084:vascular endothelial growth factor signaling pathway (qval1.79E-2)', 'GO:0009887:animal organ morphogenesis (qval1.8E-2)', 'GO:0050865:regulation of cell activation (qval1.88E-2)', 'GO:0090342:regulation of cell aging (qval1.94E-2)', 'GO:0050819:negative regulation of coagulation (qval1.94E-2)', 'GO:0034113:heterotypic cell-cell adhesion (qval1.96E-2)', 'GO:0070372:regulation of ERK1 and ERK2 cascade (qval1.97E-2)', 'GO:0010935:regulation of macrophage cytokine production (qval2.01E-2)', 'GO:0051051:negative regulation of transport (qval2.06E-2)', 'GO:0051336:regulation of hydrolase activity (qval2.14E-2)', 'GO:0070374:positive regulation of ERK1 and ERK2 cascade (qval2.16E-2)', 'GO:0033627:cell adhesion mediated by integrin (qval2.16E-2)', 'GO:0071677:positive regulation of mononuclear cell migration (qval2.15E-2)', 'GO:0043065:positive regulation of apoptotic process (qval2.16E-2)', 'GO:0002684:positive regulation of immune system process (qval2.18E-2)', 'GO:0090270:regulation of fibroblast growth factor production (qval2.18E-2)', 'GO:1901164:negative regulation of trophoblast cell migration (qval2.17E-2)', 'GO:0097709:connective tissue replacement (qval2.17E-2)', 'GO:0045664:regulation of neuron differentiation (qval2.19E-2)', 'GO:0007043:cell-cell junction assembly (qval2.19E-2)', 'GO:0030866:cortical actin cytoskeleton organization (qval2.21E-2)', 'GO:0014911:positive regulation of smooth muscle cell migration (qval2.2E-2)', 'GO:0022409:positive regulation of cell-cell adhesion (qval2.22E-2)', 'GO:0050878:regulation of body fluid levels (qval2.31E-2)', 'GO:0019882:antigen processing and presentation (qval2.31E-2)', 'GO:2000377:regulation of reactive oxygen species metabolic process (qval2.32E-2)', 'GO:0010596:negative regulation of endothelial cell migration (qval2.35E-2)', 'GO:0030098:lymphocyte differentiation (qval2.42E-2)', 'GO:0043068:positive regulation of programmed cell death (qval2.46E-2)', 'GO:0051960:regulation of nervous system development (qval2.46E-2)', 'GO:0070665:positive regulation of leukocyte proliferation (qval2.55E-2)', 'GO:0003376:sphingosine-1-phosphate receptor signaling pathway (qval2.56E-2)', 'GO:0009415:response to water (qval2.55E-2)', 'GO:1903034:regulation of response to wounding (qval2.54E-2)', 'GO:0008064:regulation of actin polymerization or depolymerization (qval2.54E-2)', 'GO:0006950:response to stress (qval2.59E-2)', 'GO:0010604:positive regulation of macromolecule metabolic process (qval2.58E-2)', 'GO:0061024:membrane organization (qval2.63E-2)', 'GO:0030832:regulation of actin filament length (qval2.66E-2)', 'GO:0061387:regulation of extent of cell growth (qval2.76E-2)', 'GO:0050680:negative regulation of epithelial cell proliferation (qval2.77E-2)', 'GO:2000249:regulation of actin cytoskeleton reorganization (qval2.83E-2)', 'GO:0046579:positive regulation of Ras protein signal transduction (qval2.83E-2)', 'GO:0007162:negative regulation of cell adhesion (qval2.87E-2)', 'GO:0090066:regulation of anatomical structure size (qval2.92E-2)', 'GO:1902905:positive regulation of supramolecular fiber organization (qval2.92E-2)', 'GO:1901652:response to peptide (qval2.94E-2)', 'GO:0032535:regulation of cellular component size (qval2.97E-2)', 'GO:0050818:regulation of coagulation (qval2.98E-2)', 'GO:0022407:regulation of cell-cell adhesion (qval3.03E-2)', 'GO:0045596:negative regulation of cell differentiation (qval3.16E-2)', 'GO:0071634:regulation of transforming growth factor beta production (qval3.19E-2)', 'GO:0046677:response to antibiotic (qval3.2E-2)', 'GO:0090520:sphingolipid mediated signaling pathway (qval3.2E-2)', 'GO:0001892:embryonic placenta development (qval3.19E-2)', 'GO:0010715:regulation of extracellular matrix disassembly (qval3.18E-2)', 'GO:0050767:regulation of neurogenesis (qval3.3E-2)', 'GO:0001818:negative regulation of cytokine production (qval3.3E-2)', 'GO:0003158:endothelium development (qval3.3E-2)', 'GO:0080134:regulation of response to stress (qval3.46E-2)', 'GO:0051017:actin filament bundle assembly (qval3.47E-2)', 'GO:0061572:actin filament bundle organization (qval3.46E-2)', 'GO:0001575:globoside metabolic process (qval3.49E-2)', 'GO:0001576:globoside biosynthetic process (qval3.49E-2)', 'GO:0055017:cardiac muscle tissue growth (qval3.48E-2)', 'GO:0032102:negative regulation of response to external stimulus (qval3.52E-2)', 'GO:0033993:response to lipid (qval3.57E-2)', 'GO:0098609:cell-cell adhesion (qval3.58E-2)', 'GO:0051494:negative regulation of cytoskeleton organization (qval3.61E-2)', 'GO:0031325:positive regulation of cellular metabolic process (qval3.67E-2)', 'GO:0048638:regulation of developmental growth (qval3.72E-2)', 'GO:0060333:interferon-gamma-mediated signaling pathway (qval3.77E-2)', 'GO:0007275:multicellular organism development (qval3.78E-2)', 'GO:0030500:regulation of bone mineralization (qval3.86E-2)', 'GO:0070167:regulation of biomineral tissue development (qval3.91E-2)', 'GO:1903672:positive regulation of sprouting angiogenesis (qval3.95E-2)', 'GO:0030890:positive regulation of B cell proliferation (qval3.94E-2)', 'GO:1902895:positive regulation of pri-miRNA transcription by RNA polymerase II (qval3.93E-2)']</t>
        </is>
      </c>
      <c r="V37" s="3">
        <f>hyperlink("https://spiral.technion.ac.il/results/MTAwMDA5OQ==/36/GOResultsFUNCTION","link")</f>
        <v/>
      </c>
      <c r="W37" t="inlineStr">
        <is>
          <t>['GO:0005515:protein binding (qval1.5E-9)', 'GO:0008092:cytoskeletal protein binding (qval7.54E-9)', 'GO:0019838:growth factor binding (qval6.36E-9)', 'GO:0003779:actin binding (qval2.05E-7)', 'GO:0005201:extracellular matrix structural constituent (qval1.42E-5)', 'GO:0044877:protein-containing complex binding (qval1.81E-5)', 'GO:0019899:enzyme binding (qval3.67E-4)', 'GO:0005198:structural molecule activity (qval8.6E-4)', 'GO:0019955:cytokine binding (qval8.82E-4)', 'GO:0005102:signaling receptor binding (qval8.21E-4)', 'GO:0005518:collagen binding (qval1.08E-3)', 'GO:0005488:binding (qval1.37E-3)', 'GO:0005539:glycosaminoglycan binding (qval1.65E-3)', 'GO:0001968:fibronectin binding (qval3.08E-3)', 'GO:0050839:cell adhesion molecule binding (qval5.89E-3)', 'GO:0005080:protein kinase C binding (qval5.91E-3)', 'GO:0030020:extracellular matrix structural constituent conferring tensile strength (qval5.6E-3)', 'GO:0019900:kinase binding (qval6.01E-3)', 'GO:0005172:vascular endothelial growth factor receptor binding (qval8.19E-3)', 'GO:0050431:transforming growth factor beta binding (qval1.2E-2)', 'GO:0043394:proteoglycan binding (qval1.54E-2)', 'GO:0005520:insulin-like growth factor binding (qval2.77E-2)', 'GO:0008201:heparin binding (qval3.25E-2)', 'GO:0042802:identical protein binding (qval3.78E-2)', 'GO:0048407:platelet-derived growth factor binding (qval3.74E-2)', 'GO:0005178:integrin binding (qval3.67E-2)', 'GO:0042803:protein homodimerization activity (qval4.9E-2)', 'GO:0017124:SH3 domain binding (qval4.97E-2)', 'GO:0031994:insulin-like growth factor I binding (qval6.67E-2)', 'GO:0031682:G-protein gamma-subunit binding (qval7.17E-2)', 'GO:0004672:protein kinase activity (qval8E-2)', 'GO:0051371:muscle alpha-actinin binding (qval8.26E-2)', 'GO:0003924:GTPase activity (qval8.17E-2)', 'GO:1901681:sulfur compound binding (qval9.36E-2)', 'GO:0005161:platelet-derived growth factor receptor binding (qval1.01E-1)', 'GO:0019901:protein kinase binding (qval1.06E-1)', 'GO:0070615:nucleosome-dependent ATPase activity (qval1.07E-1)', 'GO:0005509:calcium ion binding (qval1.18E-1)', 'GO:0060589:nucleoside-triphosphatase regulator activity (qval1.16E-1)', 'GO:0043236:laminin binding (qval1.15E-1)', 'GO:0008191:metalloendopeptidase inhibitor activity (qval1.12E-1)']</t>
        </is>
      </c>
      <c r="X37" s="3">
        <f>hyperlink("https://spiral.technion.ac.il/results/MTAwMDA5OQ==/36/GOResultsCOMPONENT","link")</f>
        <v/>
      </c>
      <c r="Y37" t="inlineStr">
        <is>
          <t>['GO:0070161:anchoring junction (qval1.25E-13)', 'GO:0005912:adherens junction (qval6.78E-14)', 'GO:0005925:focal adhesion (qval9.31E-14)', 'GO:0005924:cell-substrate adherens junction (qval8.64E-14)', 'GO:0030055:cell-substrate junction (qval1.17E-13)', 'GO:0030054:cell junction (qval4.07E-13)', 'GO:0070062:extracellular exosome (qval2.24E-12)', 'GO:1903561:extracellular vesicle (qval3.83E-12)', 'GO:0043230:extracellular organelle (qval3.53E-12)', 'GO:0044421:extracellular region part (qval6.78E-12)', 'GO:0031982:vesicle (qval8.8E-12)', 'GO:0062023:collagen-containing extracellular matrix (qval1.16E-10)', 'GO:0005856:cytoskeleton (qval7.64E-10)', 'GO:0044444:cytoplasmic part (qval1.05E-9)', 'GO:0031012:extracellular matrix (qval1.99E-9)', 'GO:0005615:extracellular space (qval1.64E-8)', 'GO:0044437:vacuolar part (qval7.09E-7)', 'GO:0005576:extracellular region (qval2.68E-6)', 'GO:0009986:cell surface (qval4.86E-6)', 'GO:0005788:endoplasmic reticulum lumen (qval5.22E-6)', 'GO:0005886:plasma membrane (qval5.74E-6)', 'GO:0015629:actin cytoskeleton (qval1.14E-5)', 'GO:0031974:membrane-enclosed lumen (qval1.24E-5)', 'GO:0070013:intracellular organelle lumen (qval1.18E-5)', 'GO:0043233:organelle lumen (qval1.14E-5)', 'GO:0005774:vacuolar membrane (qval1.38E-5)', 'GO:0030027:lamellipodium (qval1.35E-5)', 'GO:0044433:cytoplasmic vesicle part (qval1.71E-5)', 'GO:0044424:intracellular part (qval1.8E-5)', 'GO:0043202:lysosomal lumen (qval3.66E-5)', 'GO:0098588:bounding membrane of organelle (qval9.87E-5)', 'GO:0005737:cytoplasm (qval1.24E-4)', 'GO:0098852:lytic vacuole membrane (qval3.95E-4)', 'GO:0005765:lysosomal membrane (qval3.83E-4)', 'GO:0044459:plasma membrane part (qval3.78E-4)', 'GO:0030659:cytoplasmic vesicle membrane (qval4.09E-4)', 'GO:0031410:cytoplasmic vesicle (qval6.41E-4)', 'GO:0005794:Golgi apparatus (qval6.47E-4)', 'GO:0098805:whole membrane (qval6.68E-4)', 'GO:0097708:intracellular vesicle (qval6.84E-4)', 'GO:0012506:vesicle membrane (qval7.19E-4)', 'GO:0001726:ruffle (qval8.53E-4)', 'GO:0016020:membrane (qval8.69E-4)', 'GO:0042995:cell projection (qval1.04E-3)', 'GO:0005604:basement membrane (qval1.1E-3)', 'GO:0005775:vacuolar lumen (qval1.08E-3)', 'GO:0120025:plasma membrane bounded cell projection (qval1.23E-3)', 'GO:0043226:organelle (qval1.29E-3)', 'GO:0005773:vacuole (qval1.27E-3)', 'GO:0005764:lysosome (qval1.45E-3)', 'GO:0000323:lytic vacuole (qval1.42E-3)', 'GO:0031090:organelle membrane (qval1.47E-3)', 'GO:0032432:actin filament bundle (qval2.71E-3)', 'GO:0005829:cytosol (qval3.47E-3)', 'GO:0044431:Golgi apparatus part (qval3.55E-3)', 'GO:0009897:external side of plasma membrane (qval4.14E-3)', 'GO:0099568:cytoplasmic region (qval4.73E-3)', 'GO:0044464:cell part (qval5.24E-3)', 'GO:0044420:extracellular matrix component (qval6.03E-3)', 'GO:0001725:stress fiber (qval6.74E-3)', 'GO:0097517:contractile actin filament bundle (qval6.63E-3)', 'GO:0045180:basal cortex (qval7.44E-3)', 'GO:0030667:secretory granule membrane (qval7.67E-3)', 'GO:0031904:endosome lumen (qval8.71E-3)', 'GO:0044446:intracellular organelle part (qval1.03E-2)', 'GO:0005938:cell cortex (qval1.25E-2)', 'GO:0044430:cytoskeletal part (qval1.63E-2)', 'GO:0005884:actin filament (qval1.67E-2)', 'GO:0042641:actomyosin (qval1.66E-2)', 'GO:0030666:endocytic vesicle membrane (qval1.68E-2)', 'GO:0005581:collagen trimer (qval1.91E-2)', 'GO:0043235:receptor complex (qval2.14E-2)', 'GO:0034674:integrin alpha5-beta1 complex (qval2.27E-2)', 'GO:0098552:side of membrane (qval2.25E-2)', 'GO:0002102:podosome (qval2.56E-2)']</t>
        </is>
      </c>
    </row>
    <row r="38">
      <c r="A38" s="1" t="n">
        <v>37</v>
      </c>
      <c r="B38" t="n">
        <v>18038</v>
      </c>
      <c r="C38" t="n">
        <v>4143</v>
      </c>
      <c r="D38" t="n">
        <v>83</v>
      </c>
      <c r="E38" t="n">
        <v>6806</v>
      </c>
      <c r="F38" t="n">
        <v>1170</v>
      </c>
      <c r="G38" t="n">
        <v>1407</v>
      </c>
      <c r="H38" t="n">
        <v>27</v>
      </c>
      <c r="I38" t="n">
        <v>100</v>
      </c>
      <c r="J38" s="2" t="n">
        <v>-2804</v>
      </c>
      <c r="K38" t="n">
        <v>0.494</v>
      </c>
      <c r="L38" t="inlineStr">
        <is>
          <t>A2M,A4GALT,ABCB5,ABCC9,ABI2,ABI3,ABLIM3,ACKR2,ACTA2,ACTC1,ACTN1,ACTR1A,ACVR1,ADAM15,ADAM28,ADAM33,ADAMTS1,ADAMTS10,ADAMTS4,ADAMTS9,ADAMTSL1,ADAMTSL4,ADCY3,ADCY4,ADD1,ADD2,ADGRA2,ADGRB3,ADGRF5,ADGRL2,ADGRL4,AEBP1,AFAP1L1,AGO1,AHDC1,AIF1,AIF1L,AKAP12,AKAP13,AKR1B1,AKT1,AKT3,ALDH1A3,ALKBH5,ALOX5,ALPL,AMOTL1,ANGPTL1,ANK2,ANKRD11,ANXA1,ANXA2R,ANXA5,ANXA6,AOC3,AP2A1,AP2M1,APBB1IP,APLNR,APOBEC3C,APOL1,APOL3,AQP1,ARHGAP1,ARHGAP10,ARHGAP15,ARHGAP23,ARHGAP24,ARHGAP25,ARHGAP29,ARHGAP31,ARHGDIB,ARHGEF10,ARHGEF15,ARHGEF17,ARHGEF25,ARHGEF6,ARID5B,ARL6IP5,ARMC8,ARMCX1,ARPC1B,ARRB2,ATF5,ATG4C,ATL3,ATN1,ATP2B4,ATP6AP1,ATP6V0D1,ATP6V1B2,ATP8B2,ATP8B4,AVPR1A,AXL,B2M,B3GNT9,B4GALT1,BAALC,BAG2,BBS9,BBX,BCAM,BCAR1,BCL2,BCL6,BCL6B,BEX3,BEX4,BLVRA,BMERB1,BMP6,BMPR2,BNC2,BOC,BRSK1,BST2,BTBD19,BTF3L4,C11orf96,C12orf57,C1QA,C1QB,C1QTNF1,C1R,C1S,C1orf122,C1orf162,C1orf54,C20orf194,C3,C3orf80,C5AR1,CACNA1H,CADM1,CALCRL,CALD1,CALHM2,CALU,CAMK1,CAMK2D,CAMTA2,CAP2,CAPN2,CAPZB,CASP4,CAV1,CAV2,CAVIN1,CAVIN2,CAVIN3,CBLB,CBX6,CBX7,CC2D2A,CCDC107,CCDC71L,CCDC80,CCDC85B,CCDC88A,CCL11,CCL2,CCL21,CCL5,CCM2,CCN1,CCN3,CCND3,CCNL2,CD109,CD163,CD2,CD200,CD226,CD248,CD34,CD37,CD4,CD53,CD63,CD74,CD8A,CD93,CD99,CD99L2,CDH5,CDH6,CDIPT,CDK14,CDK9,CEBPD,CELF2,CHD3,CHFR,CHIC2,CHMP6,CHRD,CHRDL1,CHRDL2,CHST1,CHST11,CHST12,CHST3,CHSY1,CIART,CIC,CIITA,CILP,CLCN7,CLDN11,CLDN5,CLEC10A,CLEC14A,CLEC2B,CLEC2D,CLIC4,CLSTN3,CNIH2,CNN3,CNRIP1,CNTLN,CNTNAP1,COL14A1,COL15A1,COL16A1,COL18A1,COL4A1,COL4A2,COL6A1,COL6A2,COPZ2,COTL1,COX4I2,COX7A1,CPA3,CPEB4,CPLANE1,CPM,CPQ,CPVL,CPXM1,CPXM2,CREM,CRIP1,CRIP2,CRISPLD2,CRTC3,CSF1,CSF1R,CSF2RA,CSPG4,CSRP1,CST3,CTSC,CTSF,CTSL,CTSW,CTSZ,CTXN1,CXCL12,CYB5R3,CYBB,CYBRD1,CYLD,CYP1B1,CYP7B1,CYYR1,DAAM1,DAAM2,DAPK1,DBN1,DCLK1,DCN,DCTN1,DCTN3,DDR2,DEGS1,DENND5A,DEPP1,DERL1,DGKG,DIPK2B,DIRAS3,DLG4,DMTF1,DNAJB5,DNAJB6,DOC2B,DOCK10,DOCK11,DOCK2,DOCK4,DOK2,DPYD,DPYSL2,DUSP1,DUSP23,DYNC1LI2,DYNC2H1,DYSF,DZIP1,EBF1,EBF2,ECE1,ECSCR,EFEMP1,EFNA5,EGFL7,EGFL8,EHD2,EID1,ELK3,ELL2,ELMO1,ELN,EMCN,EMILIN1,EMILIN2,EMP3,ENAH,ENG,ENPEP,ENPP2,ENTPD1,EOGT,EPAS1,EPB41L3,EPB41L4A,EPHX1,EPN2,ERG,ESAM,ESYT2,ETS1,ETV5,EVA1B,EVA1C,EVI2A,EVL,EZH1,F13A1,F2R,FAAP20,FADS2,FADS3,FAM102B,FAM110B,FAM114A2,FAM124A,FAM126A,FAM13B,FAM160B2,FAM168A,FAM20A,FAM20C,FAM219A,FAM228B,FAM49A,FAP,FAS,FBLIM1,FBLN2,FBLN5,FBN1,FBXL22,FBXL5,FBXO32,FBXO8,FBXW5,FCER1G,FCGR3A,FCHSD2,FERMT2,FGD2,FGD5,FGF2,FGFR1,FGL2,FGR,FHL3,FILIP1,FKBP5,FLCN,FLI1,FLII,FLNA,FLT1,FLT3LG,FLT4,FMNL1,FMNL3,FMOD,FNIP2,FOXC1,FOXN3,FOXO1,FOXS1,FPR3,FRMD4A,FRY,FSCN1,FSTL1,FSTL3,FUT11,FYB1,FYTTD1,FZD4,FZD7,GAA,GAB2,GABARAP,GABBR1,GAMT,GAP43,GAS2L1,GAS7,GASK1A,GASK1B,GATA2,GBP2,GDI1,GGT5,GIMAP1,GIMAP4,GIMAP5,GIMAP6,GINM1,GJA1,GJA4,GJC1,GLI3,GLIPR1,GLIPR2,GLT8D2,GLUL,GM2A,GMFG,GNAI2,GNAQ,GNB1,GNB4,GNG11,GNG2,GNGT2,GNPTG,GNS,GP1BB,GPAT2,GPNMB,GPR162,GPR183,GPR34,GPR4,GPR68,GPSM1,GPSM3,GPX3,GRASP,GRB10,GRK5,GSDMC,GSN,GUCY1A1,GUCY1A2,GUCY1B1,GYPC,HABP4,HACD4,HAGH,HAPLN3,HAS1,HCLS1,HCST,HDAC7,HDC,HDGFL3,HECA,HERC3,HES4,HEYL,HHEX,HIC1,HIF1A,HIGD1B,HIP1,HIPK1,HIPK2,HIPK3,HIVEP2,HMBOX1,HMCN2,HMGCL,HOXB2,HSPB2,HSPG2,HTRA1,ICMT,ID3,ID4,IDS,IFFO1,IFI16,IFI27L2,IFI30,IFI44,IFI44L,IFI6,IFIT1,IFIT3,IFITM2,IFT20,IGFBP3,IGFBP4,IGFBP5,IGFBP6,IGFBP7,IKZF1,IKZF3,IL16,IL18BP,IL1R1,IL33,ILK,INAFM1,INPP5B,INTS11,IPO13,IRF2BPL,ISG15,ITGA1,ITGA4,ITGA7,ITGAM,ITGAV,ITGB3,ITM2A,ITPK1,ITPKB,ITPR1,ITPRIP,ITPRIPL2,JAG1,JAK1,JAK3,JAM2,JAM3,JAML,JAZF1,KANK2,KANK3,KAT2B,KATNAL1,KCNE4,KCNJ8,KCNMB1,KCTD11,KCTD12,KCTD15,KDM5D,KDR,KIAA1755,KIDINS220,KIF1B,KIRREL1,KLC1,KLF2,KLF6,KLF7,KLF9,KLHL5,KLRG1,L3HYPDH,LAIR1,LAMA2,LAMA4,LAMB1,LAMB2,LAMC1,LAP3,LAPTM4A,LATS2,LCAT,LDB2,LDOC1,LGMN,LHFPL2,LHFPL6,LIMA1,LIMCH1,LIMD2,LIMS2,LIX1L,LMNA,LMO2,LMO4,LMOD1,LPAR1,LPCAT1,LRP1,LRPAP1,LRRC32,LRRC4B,LRRC8A,LRRK2,LSP1,LST1,LTBP3,LUC7L,LXN,LY96,LYST,LYZ,MACF1,MAF,MAF1,MAFB,MAGEH1,MAN1A1,MAP1B,MAP3K12,MAP3K3,MAP3K6,MAP3K7CL,MAP3K8,MAP4K4,MAP7D1,MAPK11,MAPKBP1,MAPRE2,MARCH2,MARCKS,MARVELD1,MAST4,MBTPS1,MCAM,MCC,MCRIP1,MCTP1,MDFIC,MEDAG,MEF2A,MEF2C,MEF2D,MFAP4,MFAP5,MFGE8,MFSD1,MGAT1,MGP,MICALL2,MIER1,MILR1,MINDY2,MMP28,MN1,MOB2,MOB3A,MOCS1,MPDZ,MPEG1,MPV17,MRAS,MRC1,MRGPRF,MRTFA,MRTFB,MRVI1,MS4A4A,MS4A6A,MS4A7,MSN,MSR1,MSRA,MSX1,MTFR1L,MTOR,MTSS1,MTSS2,MXD4,MXRA8,MYL6,MYO5A,NACC2,NAV1,NCKAP1L,NCKAP5L,NDST1,NDUFA4L2,NDUFS5,NEXN,NFATC1,NFATC4,NFIC,NGFR,NHSL2,NIBAN1,NID1,NID2,NLGN2,NLRP1,NNMT,NOTCH2,NOTCH3,NPC2,NPR1,NPR2,NR1D2,NR2F2,NR3C1,NRGN,NRP1,NUCB1,NUMBL,NXPE3,OAF,OAZ2,ODF3B,OLFML1,OLFML2A,OLFML2B,OSBPL9,OSMR,P2RX1,P3H2,PACS1,PAFAH1B1,PALM,PALM2-AKAP2,PALMD,PAPLN,PAPSS2,PARVG,PBX3,PCDH17,PCDHGB6,PCNX1,PCSK5,PDE1A,PDE2A,PDE4D,PDE5A,PDE7B,PDGFRB,PDK4,PDLIM4,PDLIM7,PDPR,PDZRN3,PEA15,PEAK1,PEAR1,PECAM1,PELO,PER1,PER3,PFN1,PGF,PHC2,PHF1,PHF2,PHF21A,PHLDA3,PHLDB1,PHLDB2,PIK3CD,PINK1,PIP4K2A,PITPNA,PITPNC1,PKD2,PLAAT4,PLD3,PLEKHA4,PLEKHF1,PLEKHM2,PLEKHO1,PLEKHO2,PLK2,PLPP1,PLPP3,PLPPR2,PLSCR3,PLSCR4,PLVAP,PLXDC1,PLXDC2,PLXND1,PML,PMP22,PNMA1,PODXL,POLR2A,POPDC2,PPFIBP1,PPM1L,PPM1M,PPP1R12B,PPP1R12C,PPP1R16B,PPP1R18,PPP3CC,PPP4R1,PPT1,PRAF2,PREX1,PREX2,PRICKLE1,PRICKLE2,PRKACA,PRKCH,PRKG1,PRMT2,PRNP,PRRX1,PRXL2C,PSAP,PSKH1,PTGER3,PTGIS,PTMS,PTPA,PTPN5,PTPRM,PTPRS,PTTG1IP,QKI,RAB12,RAB13,RAB23,RAB27A,RAB34,RAB3IL1,RABAC1,RAI14,RAMP2,RAPGEF1,RAPGEF3,RARB,RARRES1,RASGRP1,RASGRP2,RASGRP3,RASIP1,RASL12,RASSF2,RASSF4,RASSF8,RBMS3,RBPMS,RCAN1,RCAN2,RCSD1,RECK,REEP5,RELL1,RELN,RERE,RERG,RETN,RFTN1,RGL1,RGL2,RGMA,RGS3,RGS5,RHOC,RHOG,RHOJ,RHOQ,RILPL1,RILPL2,RIMKLB,RIN3,RIPOR1,RNASE1,RNF130,RNF144A,RNF152,RNF166,RNF180,RNF19A,RNF220,ROBO4,ROCK1,RRAS,RSPO3,RSRP1,RTN1,RUFY3,RUNX3,RUSC2,RXRA,S100A13,S100A4,S100B,S100PBP,S1PR1,S1PR3,SACS,SAMD3,SAMD4A,SAMD9L,SAMHD1,SARAF,SASH1,SAT2,SAV1,SCN7A,SCPEP1,SDC2,SDF4,SEC14L1,SEC22C,SELENON,SELP,SEMA3G,SEMA6B,SEPTIN4,SEPTIN5,SEPTIN6,SERINC1,SERPINE1,SERPINF1,SERPING1,SESN3,SETBP1,SFMBT2,SFRP2,SGCB,SGCE,SGK1,SH2D3C,SH3BGRL3,SH3BP5,SH3PXD2B,SHANK3,SHISA4,SHISAL1,SIGLEC10,SIGLEC9,SIK2,SIPA1,SIRPA,SIX5,SKI,SLA,SLC12A4,SLC15A3,SLC16A10,SLC16A14,SLC22A17,SLC23A2,SLC27A3,SLC38A2,SLC4A4,SLC4A7,SLC7A2,SLC8A1,SLC9A3R2,SLCO2A1,SLCO2B1,SLFN11,SLFN12,SLFN5,SLIT2,SLIT3,SMAD4,SMAP2,SMARCA1,SMARCD3,SMG6,SMIM14,SNAI2,SNAP25,SNCA,SNRK,SNTB2,SNX1,SOAT1,SORBS3,SORCS2,SOS2,SOX18,SOX5,SP110,SP140,SPACA9,SPARCL1,SPART,SPEG,SPI1,SPOCK2,SPON1,SPRY1,SPSB3,SPTB,SPTLC3,SSBP2,SSC5D,SSH1,ST3GAL2,ST3GAL5,ST6GALNAC4,ST6GALNAC6,ST8SIA1,ST8SIA4,STAB1,STAB2,STARD13,STAT2,STAT3,STC1,STIMATE,STK3,STOM,STON1,STX12,STXBP1,SUN2,SUSD5,SUSD6,SV2A,SWAP70,SYNGR1,SYNPO,SYT11,TACC1,TAF1C,TAGLN,TAX1BP3,TBC1D1,TBC1D10A,TBX2,TBXA2R,TCEAL3,TCF25,TCF4,TCF7L1,TCN2,TCTEX1D2,TEAD2,TEK,TGFB1,TGFB3,TGFBR2,TGM2,THBD,THBS3,THEMIS2,THSD7A,THY1,TIE1,TIMP1,TIMP2,TK2,TLN1,TM6SF1,TMEM109,TMEM127,TMEM131L,TMEM140,TMEM167B,TMEM200B,TMEM204,TMEM255B,TMEM263,TMEM273,TMEM43,TMEM45A,TMEM50A,TMOD2,TMTC1,TNFAIP8L3,TNFRSF1A,TNFSF12,TNS2,TP53,TPM2,TPP1,TPPP3,TRAK2,TRAPPC3,TRIB2,TRIM22,TRIM8,TRPV2,TSC22D3,TSHZ2,TSPAN11,TSPAN18,TSPAN2,TSPAN4,TSPYL5,TTC28,TTC7B,TTLL7,TTYH2,TUBB6,TUSC3,TWSG1,TXLNA,TYMP,TYROBP,UBE2E2,UBE2H,UBTD1,UCHL1,UGCG,ULK1,UROD,USB1,USP48,VAMP2,VAMP3,VAMP5,VAPA,VASH1,VAT1,VCAM1,VCL,VEGFC,VIM,VIPR2,VPS13D,VSIG4,VSIR,VSTM4,VWF,WAS,WASF2,WDFY3,WDFY4,WDR1,WDR81,WDR91,WIPF1,WNK1,WRAP53,WSB1,WTIP,WWC3,WWTR1,YPEL2,YPEL3,ZBTB16,ZBTB17,ZBTB47,ZCCHC24,ZDHHC17,ZEB1,ZEB2,ZFHX3,ZFP28,ZFYVE1,ZMAT3,ZNF154,ZNF229,ZNF358,ZNF362,ZNF366,ZNF428,ZNF460,ZNF467,ZNF568,ZNF609,ZNF83,ZSCAN18,ZSWIM8,ZYG11B,ZYX</t>
        </is>
      </c>
      <c r="M38" t="inlineStr">
        <is>
          <t>[(1, 0), (1, 15), (1, 23), (1, 31), (1, 76), (3, 0), (3, 5), (3, 15), (3, 23), (3, 31), (3, 76), (4, 0), (4, 15), (4, 23), (4, 31), (4, 76), (7, 0), (7, 15), (7, 23), (7, 31), (7, 76), (8, 0), (8, 15), (8, 23), (8, 31), (8, 76), (9, 0), (9, 15), (9, 23), (9, 31), (9, 76), (13, 0), (13, 5), (13, 15), (13, 23), (13, 31), (13, 76), (16, 0), (16, 15), (16, 23), (16, 31), (16, 76), (29, 0), (29, 15), (29, 23), (29, 31), (29, 76), (35, 0), (35, 15), (35, 31), (35, 76), (40, 0), (40, 15), (40, 23), (40, 31), (40, 76), (41, 0), (41, 15), (41, 31), (41, 76), (45, 0), (45, 15), (45, 23), (45, 31), (45, 76), (48, 0), (48, 15), (48, 23), (48, 31), (48, 76), (49, 0), (49, 15), (49, 23), (49, 31), (49, 76), (51, 0), (51, 15), (51, 31), (51, 76), (55, 0), (55, 15), (55, 31), (55, 76), (71, 0), (71, 15), (71, 76), (78, 0), (78, 15), (78, 23), (78, 31), (78, 76), (79, 0), (79, 15), (79, 31), (79, 76), (80, 0), (80, 15), (80, 23), (80, 31), (80, 76)]</t>
        </is>
      </c>
      <c r="N38" t="n">
        <v>3923</v>
      </c>
      <c r="O38" t="n">
        <v>0.5</v>
      </c>
      <c r="P38" t="n">
        <v>0.95</v>
      </c>
      <c r="Q38" t="n">
        <v>3</v>
      </c>
      <c r="R38" t="n">
        <v>10000</v>
      </c>
      <c r="S38" t="inlineStr">
        <is>
          <t>15/03/2024, 21:29:44</t>
        </is>
      </c>
      <c r="T38" s="3">
        <f>hyperlink("https://spiral.technion.ac.il/results/MTAwMDA5OQ==/37/GOResultsPROCESS","link")</f>
        <v/>
      </c>
      <c r="U38" t="inlineStr">
        <is>
          <t>['GO:0030334:regulation of cell migration (qval3.87E-30)', 'GO:2000145:regulation of cell motility (qval1.15E-28)', 'GO:0040012:regulation of locomotion (qval1.39E-28)', 'GO:0051270:regulation of cellular component movement (qval1.76E-28)', 'GO:0022603:regulation of anatomical structure morphogenesis (qval1.16E-26)', 'GO:0050793:regulation of developmental process (qval1.22E-26)', 'GO:0032502:developmental process (qval1.38E-25)', 'GO:0009653:anatomical structure morphogenesis (qval8.88E-25)', 'GO:0001525:angiogenesis (qval3.86E-22)', 'GO:0007165:signal transduction (qval6.64E-22)', 'GO:0051239:regulation of multicellular organismal process (qval1.61E-21)', 'GO:0045765:regulation of angiogenesis (qval2.31E-20)', 'GO:0048583:regulation of response to stimulus (qval1.08E-19)', 'GO:0048646:anatomical structure formation involved in morphogenesis (qval1.94E-19)', 'GO:0032879:regulation of localization (qval5.56E-19)', 'GO:0048869:cellular developmental process (qval7.97E-19)', 'GO:2000026:regulation of multicellular organismal development (qval2.96E-18)', 'GO:1901342:regulation of vasculature development (qval4.37E-18)', 'GO:0040017:positive regulation of locomotion (qval5.83E-18)', 'GO:0007166:cell surface receptor signaling pathway (qval6.06E-18)', 'GO:0030335:positive regulation of cell migration (qval1.27E-17)', 'GO:2000147:positive regulation of cell motility (qval1.34E-17)', 'GO:0010646:regulation of cell communication (qval1.83E-17)', 'GO:0023051:regulation of signaling (qval1.85E-17)', 'GO:0051272:positive regulation of cellular component movement (qval2.83E-17)', 'GO:0051241:negative regulation of multicellular organismal process (qval7.64E-17)', 'GO:0007155:cell adhesion (qval8.14E-17)', 'GO:0042127:regulation of cell proliferation (qval1.14E-16)', 'GO:0022610:biological adhesion (qval1.38E-16)', 'GO:0048522:positive regulation of cellular process (qval1.65E-16)', 'GO:0048518:positive regulation of biological process (qval1.8E-16)', 'GO:0009966:regulation of signal transduction (qval2.86E-16)', 'GO:0030198:extracellular matrix organization (qval2.91E-16)', 'GO:0048856:anatomical structure development (qval3.09E-16)', 'GO:0016477:cell migration (qval9.82E-16)', 'GO:0050789:regulation of biological process (qval2.5E-15)', 'GO:0050794:regulation of cellular process (qval3.36E-15)', 'GO:0043062:extracellular structure organization (qval3.54E-15)', 'GO:0006928:movement of cell or subcellular component (qval3.76E-15)', 'GO:0030336:negative regulation of cell migration (qval5.56E-15)', 'GO:0051128:regulation of cellular component organization (qval5.47E-15)', 'GO:0040011:locomotion (qval6.5E-15)', 'GO:0051271:negative regulation of cellular component movement (qval6.67E-15)', 'GO:0051093:negative regulation of developmental process (qval7.2E-15)', 'GO:0048523:negative regulation of cellular process (qval7.25E-15)', 'GO:0048870:cell motility (qval9.26E-15)', 'GO:2000146:negative regulation of cell motility (qval2.1E-14)', 'GO:0048584:positive regulation of response to stimulus (qval2.6E-14)', 'GO:0048519:negative regulation of biological process (qval4.51E-14)', 'GO:0040013:negative regulation of locomotion (qval6.74E-14)', 'GO:0065007:biological regulation (qval9.24E-14)', 'GO:0002376:immune system process (qval4.94E-13)', 'GO:0032956:regulation of actin cytoskeleton organization (qval4.87E-13)', 'GO:0032970:regulation of actin filament-based process (qval4.89E-13)', 'GO:0035556:intracellular signal transduction (qval7.21E-13)', 'GO:0030029:actin filament-based process (qval1.76E-12)', 'GO:0032989:cellular component morphogenesis (qval2.73E-12)', 'GO:0001936:regulation of endothelial cell proliferation (qval2.94E-12)', 'GO:0045766:positive regulation of angiogenesis (qval6.97E-12)', 'GO:0045595:regulation of cell differentiation (qval7.01E-12)', 'GO:0023056:positive regulation of signaling (qval1.16E-11)', 'GO:0009967:positive regulation of signal transduction (qval1.27E-11)', 'GO:0030036:actin cytoskeleton organization (qval2.43E-11)', 'GO:0051094:positive regulation of developmental process (qval2.47E-11)', 'GO:0030154:cell differentiation (qval2.72E-11)', 'GO:0010632:regulation of epithelial cell migration (qval3.27E-11)', 'GO:0010647:positive regulation of cell communication (qval5.03E-11)', 'GO:0051493:regulation of cytoskeleton organization (qval6.52E-11)', 'GO:1902531:regulation of intracellular signal transduction (qval8.42E-11)', 'GO:0016043:cellular component organization (qval1.22E-10)', 'GO:0070887:cellular response to chemical stimulus (qval1.36E-10)', 'GO:0030155:regulation of cell adhesion (qval1.35E-10)', 'GO:0065009:regulation of molecular function (qval1.45E-10)', 'GO:0071840:cellular component organization or biogenesis (qval1.49E-10)', 'GO:0110053:regulation of actin filament organization (qval2.15E-10)', 'GO:0001775:cell activation (qval2.45E-10)', 'GO:0032101:regulation of response to external stimulus (qval2.42E-10)', 'GO:0008285:negative regulation of cell proliferation (qval2.71E-10)', 'GO:0032501:multicellular organismal process (qval3.13E-10)', 'GO:0050678:regulation of epithelial cell proliferation (qval3.21E-10)', 'GO:1904018:positive regulation of vasculature development (qval3.55E-10)', 'GO:0010594:regulation of endothelial cell migration (qval4.61E-10)', 'GO:0016525:negative regulation of angiogenesis (qval4.91E-10)', 'GO:2000181:negative regulation of blood vessel morphogenesis (qval8.38E-10)', 'GO:0050790:regulation of catalytic activity (qval8.62E-10)', 'GO:0044087:regulation of cellular component biogenesis (qval8.74E-10)', 'GO:0071310:cellular response to organic substance (qval1.04E-9)', 'GO:1902903:regulation of supramolecular fiber organization (qval1.15E-9)', 'GO:0007167:enzyme linked receptor protein signaling pathway (qval1.27E-9)', 'GO:0031589:cell-substrate adhesion (qval1.56E-9)', 'GO:1901343:negative regulation of vasculature development (qval2.98E-9)', 'GO:0065008:regulation of biological quality (qval3.87E-9)', 'GO:0000902:cell morphogenesis (qval3.95E-9)', 'GO:0051240:positive regulation of multicellular organismal process (qval4.5E-9)', 'GO:0001932:regulation of protein phosphorylation (qval6.1E-9)', 'GO:0048585:negative regulation of response to stimulus (qval7.28E-9)', 'GO:0010033:response to organic substance (qval7.4E-9)', 'GO:0001934:positive regulation of protein phosphorylation (qval8.82E-9)', 'GO:0090066:regulation of anatomical structure size (qval9.57E-9)', 'GO:0097435:supramolecular fiber organization (qval1.01E-8)', 'GO:0042221:response to chemical (qval1.11E-8)', 'GO:0042327:positive regulation of phosphorylation (qval1.17E-8)', 'GO:1902533:positive regulation of intracellular signal transduction (qval1.24E-8)', 'GO:0010941:regulation of cell death (qval1.24E-8)', 'GO:0003013:circulatory system process (qval1.39E-8)', 'GO:0045321:leukocyte activation (qval1.75E-8)', 'GO:0001938:positive regulation of endothelial cell proliferation (qval1.99E-8)', 'GO:0003179:heart valve morphogenesis (qval2.57E-8)', 'GO:0016192:vesicle-mediated transport (qval3.6E-8)', 'GO:0045937:positive regulation of phosphate metabolic process (qval4.13E-8)', 'GO:0010562:positive regulation of phosphorus metabolic process (qval4.09E-8)', 'GO:0042325:regulation of phosphorylation (qval4.33E-8)', 'GO:0048771:tissue remodeling (qval5.81E-8)', 'GO:0007010:cytoskeleton organization (qval7.9E-8)', 'GO:0010634:positive regulation of epithelial cell migration (qval8.63E-8)', 'GO:0008284:positive regulation of cell proliferation (qval8.86E-8)', 'GO:0000904:cell morphogenesis involved in differentiation (qval9.48E-8)', 'GO:0043087:regulation of GTPase activity (qval1.36E-7)', 'GO:0034330:cell junction organization (qval1.39E-7)', 'GO:0010942:positive regulation of cell death (qval1.41E-7)', 'GO:0051336:regulation of hydrolase activity (qval1.48E-7)', 'GO:0043068:positive regulation of programmed cell death (qval1.72E-7)', 'GO:0045055:regulated exocytosis (qval1.87E-7)', 'GO:0022604:regulation of cell morphogenesis (qval2.06E-7)', 'GO:0007264:small GTPase mediated signal transduction (qval2.26E-7)', 'GO:0043065:positive regulation of apoptotic process (qval2.37E-7)', 'GO:0002685:regulation of leukocyte migration (qval2.49E-7)', 'GO:0051174:regulation of phosphorus metabolic process (qval2.6E-7)', 'GO:0019220:regulation of phosphate metabolic process (qval2.58E-7)', 'GO:0051130:positive regulation of cellular component organization (qval2.7E-7)', 'GO:0071495:cellular response to endogenous stimulus (qval3.5E-7)', 'GO:0009719:response to endogenous stimulus (qval3.73E-7)', 'GO:0009888:tissue development (qval4.06E-7)', 'GO:0048513:animal organ development (qval4.06E-7)', 'GO:0002682:regulation of immune system process (qval4.23E-7)', 'GO:0090287:regulation of cellular response to growth factor stimulus (qval4.46E-7)', 'GO:0007015:actin filament organization (qval5.01E-7)', 'GO:0044093:positive regulation of molecular function (qval5.04E-7)', 'GO:0010595:positive regulation of endothelial cell migration (qval5.17E-7)', 'GO:1901700:response to oxygen-containing compound (qval6.07E-7)', 'GO:0043085:positive regulation of catalytic activity (qval6.12E-7)', 'GO:0031399:regulation of protein modification process (qval6.41E-7)', 'GO:0051247:positive regulation of protein metabolic process (qval7.51E-7)', 'GO:0031401:positive regulation of protein modification process (qval7.46E-7)', 'GO:0002252:immune effector process (qval8.68E-7)', 'GO:0033043:regulation of organelle organization (qval8.93E-7)', 'GO:0051129:negative regulation of cellular component organization (qval9.18E-7)', 'GO:0045597:positive regulation of cell differentiation (qval9.68E-7)', 'GO:0008064:regulation of actin polymerization or depolymerization (qval1.04E-6)', 'GO:0043408:regulation of MAPK cascade (qval1.1E-6)', 'GO:0051056:regulation of small GTPase mediated signal transduction (qval1.12E-6)', 'GO:0030832:regulation of actin filament length (qval1.18E-6)', 'GO:0035239:tube morphogenesis (qval1.21E-6)', 'GO:0042981:regulation of apoptotic process (qval1.21E-6)', 'GO:0006887:exocytosis (qval1.4E-6)', 'GO:0007160:cell-matrix adhesion (qval1.44E-6)', 'GO:0030030:cell projection organization (qval1.45E-6)', 'GO:0043067:regulation of programmed cell death (qval1.49E-6)', 'GO:0050679:positive regulation of epithelial cell proliferation (qval1.53E-6)', 'GO:0050900:leukocyte migration (qval1.62E-6)', 'GO:0030278:regulation of ossification (qval1.63E-6)', 'GO:0032270:positive regulation of cellular protein metabolic process (qval1.95E-6)', 'GO:0010648:negative regulation of cell communication (qval1.98E-6)', 'GO:1903670:regulation of sprouting angiogenesis (qval2.04E-6)', 'GO:0023057:negative regulation of signaling (qval2.26E-6)', 'GO:0009987:cellular process (qval2.25E-6)', 'GO:0048589:developmental growth (qval2.46E-6)', 'GO:0060284:regulation of cell development (qval2.53E-6)', 'GO:0032535:regulation of cellular component size (qval2.81E-6)', 'GO:0002064:epithelial cell development (qval3.42E-6)', 'GO:0032940:secretion by cell (qval3.41E-6)', 'GO:0051246:regulation of protein metabolic process (qval4.1E-6)', 'GO:0040007:growth (qval4.14E-6)', 'GO:0006935:chemotaxis (qval4.78E-6)', 'GO:0050920:regulation of chemotaxis (qval4.77E-6)', 'GO:0034446:substrate adhesion-dependent cell spreading (qval4.76E-6)', 'GO:1901888:regulation of cell junction assembly (qval4.83E-6)', 'GO:0032231:regulation of actin filament bundle assembly (qval4.81E-6)', 'GO:0045216:cell-cell junction organization (qval5.06E-6)', 'GO:0003018:vascular process in circulatory system (qval5.03E-6)', 'GO:0032103:positive regulation of response to external stimulus (qval5.09E-6)', 'GO:0042330:taxis (qval5.61E-6)', 'GO:0008360:regulation of cell shape (qval5.81E-6)', 'GO:0009968:negative regulation of signal transduction (qval5.88E-6)', 'GO:0019221:cytokine-mediated signaling pathway (qval7.13E-6)', 'GO:0007265:Ras protein signal transduction (qval8.1E-6)', 'GO:0032271:regulation of protein polymerization (qval8.35E-6)', 'GO:0019932:second-messenger-mediated signaling (qval8.71E-6)', 'GO:0034329:cell junction assembly (qval9.76E-6)', 'GO:1903391:regulation of adherens junction organization (qval9.75E-6)', 'GO:0048468:cell development (qval1.02E-5)', 'GO:0045785:positive regulation of cell adhesion (qval1.25E-5)', 'GO:0030833:regulation of actin filament polymerization (qval1.3E-5)', 'GO:0002274:myeloid leukocyte activation (qval1.29E-5)', 'GO:0050896:response to stimulus (qval1.36E-5)', 'GO:0080134:regulation of response to stress (qval1.37E-5)', 'GO:0048010:vascular endothelial growth factor receptor signaling pathway (qval1.47E-5)', 'GO:0043549:regulation of kinase activity (qval1.52E-5)', 'GO:0002576:platelet degranulation (qval1.52E-5)', 'GO:0051345:positive regulation of hydrolase activity (qval1.52E-5)', 'GO:0006468:protein phosphorylation (qval1.53E-5)', 'GO:0010810:regulation of cell-substrate adhesion (qval1.63E-5)', 'GO:0007169:transmembrane receptor protein tyrosine kinase signaling pathway (qval1.94E-5)', 'GO:0001570:vasculogenesis (qval2.2E-5)', 'GO:0032233:positive regulation of actin filament bundle assembly (qval2.19E-5)', 'GO:0050921:positive regulation of chemotaxis (qval2.29E-5)', 'GO:0120039:plasma membrane bounded cell projection morphogenesis (qval2.29E-5)', 'GO:0051338:regulation of transferase activity (qval2.48E-5)', 'GO:0110020:regulation of actomyosin structure organization (qval2.48E-5)', 'GO:0043536:positive regulation of blood vessel endothelial cell migration (qval2.78E-5)', 'GO:0032268:regulation of cellular protein metabolic process (qval2.82E-5)', 'GO:0043410:positive regulation of MAPK cascade (qval3.15E-5)', 'GO:0006952:defense response (qval3.26E-5)', 'GO:1901701:cellular response to oxygen-containing compound (qval3.47E-5)', 'GO:0048858:cell projection morphogenesis (qval3.54E-5)', 'GO:0001568:blood vessel development (qval3.78E-5)', 'GO:0043535:regulation of blood vessel endothelial cell migration (qval3.92E-5)', 'GO:0046903:secretion (qval3.97E-5)', 'GO:0014910:regulation of smooth muscle cell migration (qval4.11E-5)', 'GO:0007162:negative regulation of cell adhesion (qval4.18E-5)', 'GO:0007229:integrin-mediated signaling pathway (qval4.7E-5)', 'GO:0120035:regulation of plasma membrane bounded cell projection organization (qval4.71E-5)', 'GO:0006897:endocytosis (qval4.73E-5)', 'GO:0045859:regulation of protein kinase activity (qval5.04E-5)', 'GO:0001952:regulation of cell-matrix adhesion (qval5.17E-5)', 'GO:0060548:negative regulation of cell death (qval5.28E-5)', 'GO:0043547:positive regulation of GTPase activity (qval5.66E-5)', 'GO:0010631:epithelial cell migration (qval6.11E-5)', 'GO:0034097:response to cytokine (qval6.21E-5)', 'GO:0046649:lymphocyte activation (qval6.19E-5)', 'GO:0031344:regulation of cell projection organization (qval7.34E-5)', 'GO:0002688:regulation of leukocyte chemotaxis (qval8.37E-5)', 'GO:0010604:positive regulation of macromolecule metabolic process (qval9.09E-5)', 'GO:0043114:regulation of vascular permeability (qval9.44E-5)', 'GO:0061299:retina vasculature morphogenesis in camera-type eye (qval9.73E-5)', 'GO:0043542:endothelial cell migration (qval1.04E-4)', 'GO:0060055:angiogenesis involved in wound healing (qval1.04E-4)', 'GO:0051716:cellular response to stimulus (qval1.05E-4)', 'GO:0051492:regulation of stress fiber assembly (qval1.06E-4)', 'GO:0030097:hemopoiesis (qval1.06E-4)', 'GO:0060326:cell chemotaxis (qval1.12E-4)', 'GO:0051960:regulation of nervous system development (qval1.12E-4)', 'GO:0033674:positive regulation of kinase activity (qval1.11E-4)', 'GO:1902905:positive regulation of supramolecular fiber organization (qval1.12E-4)', 'GO:0001885:endothelial cell development (qval1.16E-4)', 'GO:0003180:aortic valve morphogenesis (qval1.15E-4)', 'GO:0051495:positive regulation of cytoskeleton organization (qval1.2E-4)', 'GO:0002263:cell activation involved in immune response (qval1.2E-4)', 'GO:0090050:positive regulation of cell migration involved in sprouting angiogenesis (qval1.33E-4)', 'GO:0010596:negative regulation of endothelial cell migration (qval1.44E-4)', 'GO:0050680:negative regulation of epithelial cell proliferation (qval1.46E-4)', 'GO:0002687:positive regulation of leukocyte migration (qval1.46E-4)', 'GO:0045667:regulation of osteoblast differentiation (qval1.51E-4)', 'GO:0060411:cardiac septum morphogenesis (qval1.52E-4)', 'GO:0090109:regulation of cell-substrate junction assembly (qval1.53E-4)', 'GO:0051893:regulation of focal adhesion assembly (qval1.52E-4)', 'GO:1903053:regulation of extracellular matrix organization (qval1.59E-4)', 'GO:0048872:homeostasis of number of cells (qval1.65E-4)', 'GO:0032990:cell part morphogenesis (qval1.68E-4)', 'GO:0042692:muscle cell differentiation (qval1.77E-4)', 'GO:0046068:cGMP metabolic process (qval1.77E-4)', 'GO:0002366:leukocyte activation involved in immune response (qval1.87E-4)', 'GO:0098609:cell-cell adhesion (qval1.91E-4)', 'GO:0061028:establishment of endothelial barrier (qval1.92E-4)', 'GO:0048514:blood vessel morphogenesis (qval1.92E-4)', 'GO:0045596:negative regulation of cell differentiation (qval2.08E-4)', 'GO:0048812:neuron projection morphogenesis (qval2.4E-4)', 'GO:0002684:positive regulation of immune system process (qval2.43E-4)', 'GO:0071417:cellular response to organonitrogen compound (qval2.59E-4)', 'GO:0006954:inflammatory response (qval2.74E-4)', 'GO:0009893:positive regulation of metabolic process (qval2.74E-4)', 'GO:0002009:morphogenesis of an epithelium (qval2.73E-4)', 'GO:0002275:myeloid cell activation involved in immune response (qval2.72E-4)', 'GO:0019935:cyclic-nucleotide-mediated signaling (qval2.72E-4)', 'GO:0001667:ameboidal-type cell migration (qval2.72E-4)', 'GO:0043393:regulation of protein binding (qval2.72E-4)', 'GO:0010633:negative regulation of epithelial cell migration (qval2.71E-4)', 'GO:0006950:response to stress (qval2.85E-4)', 'GO:0090092:regulation of transmembrane receptor protein serine/threonine kinase signaling pathway (qval2.84E-4)', 'GO:0098657:import into cell (qval2.86E-4)', 'GO:0009187:cyclic nucleotide metabolic process (qval2.87E-4)', 'GO:0010712:regulation of collagen metabolic process (qval2.86E-4)', 'GO:1902904:negative regulation of supramolecular fiber organization (qval2.95E-4)', 'GO:0044089:positive regulation of cellular component biogenesis (qval2.97E-4)', 'GO:0009887:animal organ morphogenesis (qval2.99E-4)', 'GO:0038084:vascular endothelial growth factor signaling pathway (qval3.03E-4)', 'GO:0048660:regulation of smooth muscle cell proliferation (qval3.09E-4)', 'GO:0045778:positive regulation of ossification (qval3.11E-4)', 'GO:0045860:positive regulation of protein kinase activity (qval3.11E-4)', 'GO:0040008:regulation of growth (qval3.21E-4)', 'GO:0051494:negative regulation of cytoskeleton organization (qval3.27E-4)', 'GO:0001503:ossification (qval3.28E-4)', 'GO:0031325:positive regulation of cellular metabolic process (qval3.41E-4)', 'GO:0043299:leukocyte degranulation (qval3.52E-4)', 'GO:1903672:positive regulation of sprouting angiogenesis (qval3.67E-4)', 'GO:0050767:regulation of neurogenesis (qval3.7E-4)', 'GO:0051347:positive regulation of transferase activity (qval3.82E-4)', 'GO:0044057:regulation of system process (qval3.96E-4)', 'GO:0070374:positive regulation of ERK1 and ERK2 cascade (qval4.07E-4)', 'GO:0016310:phosphorylation (qval4.13E-4)', 'GO:0002683:negative regulation of immune system process (qval4.17E-4)', 'GO:0045926:negative regulation of growth (qval4.19E-4)', 'GO:1901214:regulation of neuron death (qval4.52E-4)', 'GO:0048754:branching morphogenesis of an epithelial tube (qval4.53E-4)', 'GO:0090288:negative regulation of cellular response to growth factor stimulus (qval4.56E-4)', 'GO:0002686:negative regulation of leukocyte migration (qval4.7E-4)', 'GO:0070482:response to oxygen levels (qval4.76E-4)', 'GO:0071363:cellular response to growth factor stimulus (qval5.01E-4)', 'GO:0001763:morphogenesis of a branching structure (qval5.1E-4)', 'GO:0035633:maintenance of permeability of blood-brain barrier (qval5.12E-4)', 'GO:0014911:positive regulation of smooth muscle cell migration (qval5.1E-4)', 'GO:0036230:granulocyte activation (qval5.2E-4)', 'GO:0048729:tissue morphogenesis (qval5.2E-4)', 'GO:0070372:regulation of ERK1 and ERK2 cascade (qval5.27E-4)', 'GO:0051050:positive regulation of transport (qval5.28E-4)', 'GO:0070848:response to growth factor (qval5.59E-4)', 'GO:0009725:response to hormone (qval6.18E-4)', 'GO:0034341:response to interferon-gamma (qval6.23E-4)', 'GO:1901699:cellular response to nitrogen compound (qval6.7E-4)', 'GO:0033629:negative regulation of cell adhesion mediated by integrin (qval6.88E-4)', 'GO:0051173:positive regulation of nitrogen compound metabolic process (qval7E-4)', 'GO:0045123:cellular extravasation (qval7.04E-4)', 'GO:0061138:morphogenesis of a branching epithelium (qval7.1E-4)', 'GO:0001101:response to acid chemical (qval7.12E-4)', 'GO:0050865:regulation of cell activation (qval7.21E-4)', 'GO:0045664:regulation of neuron differentiation (qval7.52E-4)', 'GO:0042119:neutrophil activation (qval7.75E-4)', 'GO:0090101:negative regulation of transmembrane receptor protein serine/threonine kinase signaling pathway (qval7.8E-4)', 'GO:0001558:regulation of cell growth (qval8.33E-4)', 'GO:0003008:system process (qval8.33E-4)', 'GO:0010035:response to inorganic substance (qval8.65E-4)', 'GO:0090049:regulation of cell migration involved in sprouting angiogenesis (qval8.66E-4)', 'GO:0001937:negative regulation of endothelial cell proliferation (qval8.63E-4)', 'GO:0045446:endothelial cell differentiation (qval8.89E-4)', 'GO:0007507:heart development (qval8.93E-4)', 'GO:1903393:positive regulation of adherens junction organization (qval9.24E-4)', 'GO:0051049:regulation of transport (qval9.45E-4)', 'GO:0051496:positive regulation of stress fiber assembly (qval9.55E-4)', 'GO:0060429:epithelium development (qval9.91E-4)', 'GO:0071345:cellular response to cytokine stimulus (qval9.89E-4)', 'GO:0010715:regulation of extracellular matrix disassembly (qval1.03E-3)', 'GO:0003158:endothelium development (qval1.09E-3)', 'GO:0007178:transmembrane receptor protein serine/threonine kinase signaling pathway (qval1.15E-3)', 'GO:0043066:negative regulation of apoptotic process (qval1.21E-3)', 'GO:0045807:positive regulation of endocytosis (qval1.23E-3)', 'GO:0002691:regulation of cellular extravasation (qval1.23E-3)', 'GO:0001569:branching involved in blood vessel morphogenesis (qval1.23E-3)', 'GO:0030947:regulation of vascular endothelial growth factor receptor signaling pathway (qval1.23E-3)', 'GO:0071453:cellular response to oxygen levels (qval1.23E-3)', 'GO:0043312:neutrophil degranulation (qval1.29E-3)', 'GO:0003151:outflow tract morphogenesis (qval1.42E-3)', 'GO:0048048:embryonic eye morphogenesis (qval1.54E-3)', 'GO:0014912:negative regulation of smooth muscle cell migration (qval1.53E-3)', 'GO:0043069:negative regulation of programmed cell death (qval1.54E-3)', 'GO:0030100:regulation of endocytosis (qval1.57E-3)', 'GO:0002283:neutrophil activation involved in immune response (qval1.61E-3)', 'GO:0045601:regulation of endothelial cell differentiation (qval1.61E-3)', 'GO:0030510:regulation of BMP signaling pathway (qval1.63E-3)', 'GO:1901654:response to ketone (qval1.64E-3)', 'GO:0033993:response to lipid (qval1.66E-3)', 'GO:0010720:positive regulation of cell development (qval1.73E-3)', 'GO:1902895:positive regulation of pri-miRNA transcription by RNA polymerase II (qval1.78E-3)', 'GO:0010718:positive regulation of epithelial to mesenchymal transition (qval1.81E-3)', 'GO:0031345:negative regulation of cell projection organization (qval1.85E-3)', 'GO:0060627:regulation of vesicle-mediated transport (qval1.9E-3)', 'GO:0032102:negative regulation of response to external stimulus (qval2.05E-3)', 'GO:0050727:regulation of inflammatory response (qval2.15E-3)', 'GO:0002693:positive regulation of cellular extravasation (qval2.18E-3)', 'GO:0007043:cell-cell junction assembly (qval2.18E-3)', 'GO:0048592:eye morphogenesis (qval2.24E-3)', 'GO:0048661:positive regulation of smooth muscle cell proliferation (qval2.25E-3)', 'GO:0018107:peptidyl-threonine phosphorylation (qval2.28E-3)', 'GO:1901215:negative regulation of neuron death (qval2.29E-3)', 'GO:0009605:response to external stimulus (qval2.34E-3)', 'GO:1903510:mucopolysaccharide metabolic process (qval2.4E-3)', 'GO:0042592:homeostatic process (qval2.4E-3)', 'GO:0120032:regulation of plasma membrane bounded cell projection assembly (qval2.43E-3)', 'GO:0008154:actin polymerization or depolymerization (qval2.48E-3)', 'GO:0006898:receptor-mediated endocytosis (qval2.48E-3)', 'GO:1903140:regulation of establishment of endothelial barrier (qval2.48E-3)', 'GO:1901550:regulation of endothelial cell development (qval2.48E-3)', 'GO:0018210:peptidyl-threonine modification (qval2.56E-3)', 'GO:0097190:apoptotic signaling pathway (qval2.59E-3)', 'GO:0007179:transforming growth factor beta receptor signaling pathway (qval2.58E-3)', 'GO:0060491:regulation of cell projection assembly (qval2.91E-3)', 'GO:0034405:response to fluid shear stress (qval2.96E-3)', 'GO:0048534:hematopoietic or lymphoid organ development (qval3.11E-3)', 'GO:1903034:regulation of response to wounding (qval3.19E-3)', 'GO:1901652:response to peptide (qval3.22E-3)', 'GO:0007411:axon guidance (qval3.24E-3)', 'GO:1902893:regulation of pri-miRNA transcription by RNA polymerase II (qval3.24E-3)', 'GO:0071900:regulation of protein serine/threonine kinase activity (qval3.36E-3)', 'GO:0030203:glycosaminoglycan metabolic process (qval3.46E-3)', 'GO:0097485:neuron projection guidance (qval3.48E-3)', 'GO:0030031:cell projection assembly (qval3.49E-3)', 'GO:0002248:connective tissue replacement involved in inflammatory response wound healing (qval3.59E-3)', 'GO:0051414:response to cortisol (qval3.58E-3)', 'GO:0030578:PML body organization (qval3.57E-3)', 'GO:0051098:regulation of binding (qval3.58E-3)', 'GO:1905562:regulation of vascular endothelial cell proliferation (qval3.64E-3)', 'GO:0010811:positive regulation of cell-substrate adhesion (qval3.77E-3)', 'GO:0061061:muscle structure development (qval3.78E-3)', 'GO:0051894:positive regulation of focal adhesion assembly (qval4.05E-3)', 'GO:1902532:negative regulation of intracellular signal transduction (qval4.05E-3)', 'GO:0090257:regulation of muscle system process (qval4.05E-3)', 'GO:2000107:negative regulation of leukocyte apoptotic process (qval4.13E-3)', 'GO:1901890:positive regulation of cell junction assembly (qval4.15E-3)', 'GO:0045773:positive regulation of axon extension (qval4.14E-3)', 'GO:0050867:positive regulation of cell activation (qval4.24E-3)', 'GO:0072659:protein localization to plasma membrane (qval4.43E-3)', 'GO:0043254:regulation of protein complex assembly (qval4.44E-3)', 'GO:2000106:regulation of leukocyte apoptotic process (qval4.67E-3)', 'GO:0022408:negative regulation of cell-cell adhesion (qval4.78E-3)', 'GO:0032272:negative regulation of protein polymerization (qval4.83E-3)', 'GO:0071559:response to transforming growth factor beta (qval4.82E-3)', 'GO:0008015:blood circulation (qval4.89E-3)', 'GO:0033628:regulation of cell adhesion mediated by integrin (qval5E-3)', 'GO:0010638:positive regulation of organelle organization (qval5.02E-3)', 'GO:0006022:aminoglycan metabolic process (qval5.1E-3)', 'GO:0006874:cellular calcium ion homeostasis (qval5.11E-3)', 'GO:0030835:negative regulation of actin filament depolymerization (qval5.12E-3)', 'GO:0042110:T cell activation (qval5.18E-3)', 'GO:0055074:calcium ion homeostasis (qval5.28E-3)', 'GO:0070663:regulation of leukocyte proliferation (qval5.32E-3)', 'GO:0090025:regulation of monocyte chemotaxis (qval5.32E-3)', 'GO:0009628:response to abiotic stimulus (qval5.35E-3)', 'GO:0051017:actin filament bundle assembly (qval5.41E-3)', 'GO:0014743:regulation of muscle hypertrophy (qval5.4E-3)', 'GO:0061572:actin filament bundle organization (qval5.38E-3)', 'GO:0043116:negative regulation of vascular permeability (qval5.81E-3)', 'GO:0009415:response to water (qval5.79E-3)', 'GO:0001666:response to hypoxia (qval5.9E-3)', 'GO:1990778:protein localization to cell periphery (qval5.93E-3)', 'GO:0071675:regulation of mononuclear cell migration (qval5.94E-3)', 'GO:0008283:cell proliferation (qval5.98E-3)', 'GO:2000377:regulation of reactive oxygen species metabolic process (qval6.03E-3)', 'GO:0030500:regulation of bone mineralization (qval6.33E-3)', 'GO:0036293:response to decreased oxygen levels (qval6.42E-3)', 'GO:0030098:lymphocyte differentiation (qval6.49E-3)', 'GO:0010975:regulation of neuron projection development (qval6.59E-3)', 'GO:0014070:response to organic cyclic compound (qval6.61E-3)', 'GO:0032872:regulation of stress-activated MAPK cascade (qval6.71E-3)', 'GO:0006688:glycosphingolipid biosynthetic process (qval6.95E-3)', 'GO:0060390:regulation of SMAD protein signal transduction (qval6.93E-3)', 'GO:0071711:basement membrane organization (qval6.92E-3)', 'GO:0046578:regulation of Ras protein signal transduction (qval7.06E-3)', 'GO:0019934:cGMP-mediated signaling (qval7.05E-3)', 'GO:1904752:regulation of vascular associated smooth muscle cell migration (qval7.03E-3)', 'GO:0002690:positive regulation of leukocyte chemotaxis (qval7.08E-3)', 'GO:0010717:regulation of epithelial to mesenchymal transition (qval7.07E-3)', 'GO:0002696:positive regulation of leukocyte activation (qval7.44E-3)', 'GO:0045669:positive regulation of osteoblast differentiation (qval7.43E-3)', 'GO:0030865:cortical cytoskeleton organization (qval7.41E-3)', 'GO:1902622:regulation of neutrophil migration (qval7.54E-3)', 'GO:0071229:cellular response to acid chemical (qval7.55E-3)', 'GO:0001974:blood vessel remodeling (qval7.57E-3)', 'GO:0060341:regulation of cellular localization (qval7.93E-3)', 'GO:0001933:negative regulation of protein phosphorylation (qval8.08E-3)', 'GO:0051057:positive regulation of small GTPase mediated signal transduction (qval8.22E-3)', 'GO:0070302:regulation of stress-activated protein kinase signaling cascade (qval8.21E-3)', 'GO:0006182:cGMP biosynthetic process (qval8.21E-3)', 'GO:0030308:negative regulation of cell growth (qval8.21E-3)', 'GO:0032870:cellular response to hormone stimulus (qval8.25E-3)', 'GO:0001817:regulation of cytokine production (qval8.27E-3)', 'GO:0010243:response to organonitrogen compound (qval8.32E-3)', 'GO:0030837:negative regulation of actin filament polymerization (qval8.62E-3)', 'GO:0071346:cellular response to interferon-gamma (qval8.64E-3)', 'GO:0032092:positive regulation of protein binding (qval8.62E-3)', 'GO:0097709:connective tissue replacement (qval8.61E-3)', 'GO:0048598:embryonic morphogenesis (qval8.68E-3)', 'GO:0002040:sprouting angiogenesis (qval8.75E-3)', 'GO:0120036:plasma membrane bounded cell projection organization (qval9E-3)', 'GO:0051489:regulation of filopodium assembly (qval9.01E-3)', 'GO:0009607:response to biotic stimulus (qval9.05E-3)', 'GO:0055080:cation homeostasis (qval9.25E-3)', 'GO:0051147:regulation of muscle cell differentiation (qval9.23E-3)', 'GO:0050885:neuromuscular process controlling balance (qval9.26E-3)', 'GO:0034113:heterotypic cell-cell adhesion (qval9.24E-3)', 'GO:0072009:nephron epithelium development (qval9.3E-3)', 'GO:0052652:cyclic purine nucleotide metabolic process (qval9.28E-3)', 'GO:0009190:cyclic nucleotide biosynthetic process (qval9.26E-3)', 'GO:0150064:vertebrate eye-specific patterning (qval9.36E-3)', 'GO:0006875:cellular metal ion homeostasis (qval9.43E-3)', 'GO:0008630:intrinsic apoptotic signaling pathway in response to DNA damage (qval9.63E-3)', 'GO:0007517:muscle organ development (qval9.74E-3)', 'GO:0044092:negative regulation of molecular function (qval9.85E-3)', 'GO:0010977:negative regulation of neuron projection development (qval9.99E-3)', 'GO:0003012:muscle system process (qval1.01E-2)', 'GO:0051051:negative regulation of transport (qval1.03E-2)', 'GO:0034103:regulation of tissue remodeling (qval1.04E-2)', 'GO:0002694:regulation of leukocyte activation (qval1.05E-2)', 'GO:0070613:regulation of protein processing (qval1.05E-2)', 'GO:0055065:metal ion homeostasis (qval1.09E-2)', 'GO:0043123:positive regulation of I-kappaB kinase/NF-kappaB signaling (qval1.09E-2)', 'GO:0043534:blood vessel endothelial cell migration (qval1.1E-2)', 'GO:0060325:face morphogenesis (qval1.1E-2)', 'GO:0060412:ventricular septum morphogenesis (qval1.09E-2)', 'GO:0035924:cellular response to vascular endothelial growth factor stimulus (qval1.09E-2)', 'GO:0051172:negative regulation of nitrogen compound metabolic process (qval1.11E-2)', 'GO:0048568:embryonic organ development (qval1.11E-2)', 'GO:0071902:positive regulation of protein serine/threonine kinase activity (qval1.11E-2)', 'GO:0032965:regula</t>
        </is>
      </c>
      <c r="V38" s="3">
        <f>hyperlink("https://spiral.technion.ac.il/results/MTAwMDA5OQ==/37/GOResultsFUNCTION","link")</f>
        <v/>
      </c>
      <c r="W38" t="inlineStr">
        <is>
          <t>['GO:0019899:enzyme binding (qval2.68E-10)', 'GO:0005515:protein binding (qval2.4E-10)', 'GO:0044877:protein-containing complex binding (qval2.3E-10)', 'GO:0003779:actin binding (qval2.77E-10)', 'GO:0005201:extracellular matrix structural constituent (qval9.45E-9)', 'GO:0019838:growth factor binding (qval1.37E-8)', 'GO:0005178:integrin binding (qval5.32E-8)', 'GO:0008092:cytoskeletal protein binding (qval2.47E-7)', 'GO:0005102:signaling receptor binding (qval5.43E-7)', 'GO:0019900:kinase binding (qval1.68E-6)', 'GO:0050839:cell adhesion molecule binding (qval1.08E-5)', 'GO:0005488:binding (qval1.01E-5)', 'GO:0051020:GTPase binding (qval9.39E-6)', 'GO:0042802:identical protein binding (qval1.52E-5)', 'GO:0004672:protein kinase activity (qval2.31E-5)', 'GO:0005198:structural molecule activity (qval3.79E-5)', 'GO:0005085:guanyl-nucleotide exchange factor activity (qval4.01E-5)', 'GO:0030023:extracellular matrix constituent conferring elasticity (qval4.74E-5)', 'GO:0019901:protein kinase binding (qval6.05E-5)', 'GO:0051015:actin filament binding (qval6.43E-5)', 'GO:0001968:fibronectin binding (qval1.18E-4)', 'GO:0019955:cytokine binding (qval1.27E-4)', 'GO:0016773:phosphotransferase activity, alcohol group as acceptor (qval1.25E-4)', 'GO:0017124:SH3 domain binding (qval1.22E-4)', 'GO:0015026:coreceptor activity (qval1.39E-4)', 'GO:0019904:protein domain specific binding (qval1.94E-4)', 'GO:0097493:structural molecule activity conferring elasticity (qval2.57E-4)', 'GO:0005509:calcium ion binding (qval2.88E-4)', 'GO:0098772:molecular function regulator (qval4.7E-4)', 'GO:0050840:extracellular matrix binding (qval6.15E-4)', 'GO:0016301:kinase activity (qval8.88E-4)', 'GO:0030234:enzyme regulator activity (qval1.05E-3)', 'GO:0043168:anion binding (qval1.19E-3)', 'GO:0097367:carbohydrate derivative binding (qval1.3E-3)', 'GO:0030695:GTPase regulator activity (qval1.56E-3)', 'GO:0060589:nucleoside-triphosphatase regulator activity (qval1.6E-3)', 'GO:0005539:glycosaminoglycan binding (qval1.62E-3)', 'GO:0050431:transforming growth factor beta binding (qval1.61E-3)', 'GO:0016849:phosphorus-oxygen lyase activity (qval2.77E-3)', 'GO:0004383:guanylate cyclase activity (qval2.84E-3)', 'GO:0008134:transcription factor binding (qval3.65E-3)', 'GO:0008191:metalloendopeptidase inhibitor activity (qval4.25E-3)', 'GO:0042803:protein homodimerization activity (qval4.81E-3)', 'GO:0005520:insulin-like growth factor binding (qval5.77E-3)', 'GO:0034713:type I transforming growth factor beta receptor binding (qval6.35E-3)', 'GO:0019199:transmembrane receptor protein kinase activity (qval6.46E-3)', 'GO:0005518:collagen binding (qval7.7E-3)', 'GO:0031994:insulin-like growth factor I binding (qval9.56E-3)', 'GO:0009975:cyclase activity (qval1.34E-2)', 'GO:0046983:protein dimerization activity (qval1.49E-2)', 'GO:0005543:phospholipid binding (qval1.51E-2)', 'GO:0005096:GTPase activator activity (qval1.68E-2)', 'GO:0005522:profilin binding (qval2.17E-2)', 'GO:0016772:transferase activity, transferring phosphorus-containing groups (qval3.29E-2)', 'GO:0043167:ion binding (qval3.83E-2)', 'GO:0004674:protein serine/threonine kinase activity (qval3.79E-2)', 'GO:0002020:protease binding (qval4.49E-2)', 'GO:0004713:protein tyrosine kinase activity (qval4.52E-2)', 'GO:0005021:vascular endothelial growth factor-activated receptor activity (qval4.59E-2)', 'GO:0004714:transmembrane receptor protein tyrosine kinase activity (qval4.66E-2)', 'GO:0005080:protein kinase C binding (qval4.77E-2)', 'GO:0019001:guanyl nucleotide binding (qval5.04E-2)', 'GO:0032561:guanyl ribonucleotide binding (qval4.96E-2)', 'GO:0008047:enzyme activator activity (qval4.98E-2)', 'GO:0031267:small GTPase binding (qval5.04E-2)', 'GO:0008238:exopeptidase activity (qval5.11E-2)', 'GO:0098631:cell adhesion mediator activity (qval5.13E-2)', 'GO:0004180:carboxypeptidase activity (qval5.89E-2)']</t>
        </is>
      </c>
      <c r="X38" s="3">
        <f>hyperlink("https://spiral.technion.ac.il/results/MTAwMDA5OQ==/37/GOResultsCOMPONENT","link")</f>
        <v/>
      </c>
      <c r="Y38" t="inlineStr">
        <is>
          <t>['GO:0030054:cell junction (qval1.4E-24)', 'GO:0005925:focal adhesion (qval2.25E-17)', 'GO:0005924:cell-substrate adherens junction (qval2.13E-17)', 'GO:0030055:cell-substrate junction (qval3.79E-17)', 'GO:0070161:anchoring junction (qval6.36E-17)', 'GO:0005912:adherens junction (qval6.48E-17)', 'GO:0062023:collagen-containing extracellular matrix (qval1.02E-16)', 'GO:0005886:plasma membrane (qval6.17E-14)', 'GO:0031012:extracellular matrix (qval1.17E-13)', 'GO:0044459:plasma membrane part (qval8.12E-12)', 'GO:0005856:cytoskeleton (qval2.59E-11)', 'GO:0044421:extracellular region part (qval3.6E-11)', 'GO:0031982:vesicle (qval6.24E-11)', 'GO:0070062:extracellular exosome (qval1.3E-9)', 'GO:0044444:cytoplasmic part (qval1.22E-9)', 'GO:1903561:extracellular vesicle (qval1.5E-9)', 'GO:0043230:extracellular organelle (qval1.48E-9)', 'GO:0042995:cell projection (qval3.48E-9)', 'GO:0120025:plasma membrane bounded cell projection (qval5.06E-9)', 'GO:0016020:membrane (qval5.74E-8)', 'GO:0009986:cell surface (qval1.07E-7)', 'GO:0015629:actin cytoskeleton (qval1.39E-7)', 'GO:0031226:intrinsic component of plasma membrane (qval1.97E-7)', 'GO:0030027:lamellipodium (qval2.63E-7)', 'GO:0005576:extracellular region (qval4.36E-7)', 'GO:0005887:integral component of plasma membrane (qval4.67E-7)', 'GO:0005911:cell-cell junction (qval5.3E-7)', 'GO:0005615:extracellular space (qval1.47E-6)', 'GO:0044433:cytoplasmic vesicle part (qval2.4E-6)', 'GO:0032432:actin filament bundle (qval4.29E-6)', 'GO:0042641:actomyosin (qval9.23E-6)', 'GO:0031410:cytoplasmic vesicle (qval1.09E-5)', 'GO:0044437:vacuolar part (qval1.16E-5)', 'GO:0097708:intracellular vesicle (qval1.32E-5)', 'GO:0005884:actin filament (qval1.34E-5)', 'GO:0098857:membrane microdomain (qval1.84E-5)', 'GO:0045121:membrane raft (qval1.79E-5)', 'GO:0001725:stress fiber (qval2.31E-5)', 'GO:0097517:contractile actin filament bundle (qval2.25E-5)', 'GO:0043202:lysosomal lumen (qval3.57E-5)', 'GO:0098590:plasma membrane region (qval4.17E-5)', 'GO:0098589:membrane region (qval4.35E-5)', 'GO:0030659:cytoplasmic vesicle membrane (qval5.01E-5)', 'GO:0098805:whole membrane (qval5.83E-5)', 'GO:0012506:vesicle membrane (qval7.8E-5)', 'GO:0044420:extracellular matrix component (qval8.36E-5)', 'GO:0044424:intracellular part (qval9.94E-5)', 'GO:0005788:endoplasmic reticulum lumen (qval1.23E-4)', 'GO:0009897:external side of plasma membrane (qval1.33E-4)', 'GO:0030427:site of polarized growth (qval1.31E-4)', 'GO:0098588:bounding membrane of organelle (qval1.3E-4)', 'GO:0005737:cytoplasm (qval2.14E-4)', 'GO:0043005:neuron projection (qval2.28E-4)', 'GO:0005775:vacuolar lumen (qval4.06E-4)', 'GO:0001726:ruffle (qval4.11E-4)', 'GO:0042383:sarcolemma (qval4.73E-4)', 'GO:0030426:growth cone (qval4.99E-4)', 'GO:0044425:membrane part (qval7.1E-4)', 'GO:0098794:postsynapse (qval7.56E-4)', 'GO:0005604:basement membrane (qval7.6E-4)', 'GO:0030667:secretory granule membrane (qval8.58E-4)', 'GO:0098552:side of membrane (qval8.83E-4)', 'GO:0005764:lysosome (qval2.53E-3)', 'GO:0000323:lytic vacuole (qval2.49E-3)', 'GO:0097458:neuron part (qval2.73E-3)', 'GO:0120038:plasma membrane bounded cell projection part (qval2.88E-3)', 'GO:0044463:cell projection part (qval2.84E-3)', 'GO:0005829:cytosol (qval2.8E-3)', 'GO:0044449:contractile fiber part (qval2.78E-3)', 'GO:0098858:actin-based cell projection (qval2.75E-3)', 'GO:0005768:endosome (qval3.06E-3)', 'GO:0044853:plasma membrane raft (qval3.02E-3)', 'GO:0005773:vacuole (qval3.24E-3)', 'GO:0005902:microvillus (qval3.44E-3)', 'GO:0030139:endocytic vesicle (qval4.77E-3)', 'GO:0005575:cellular_component (qval4.99E-3)', 'GO:0044464:cell part (qval6.05E-3)', 'GO:0005794:Golgi apparatus (qval6.02E-3)', 'GO:0098852:lytic vacuole membrane (qval6.47E-3)', 'GO:0005765:lysosomal membrane (qval6.39E-3)', 'GO:0005774:vacuolar membrane (qval7.63E-3)', 'GO:0044456:synapse part (qval7.74E-3)', 'GO:0005581:collagen trimer (qval8.15E-3)', 'GO:0098636:protein complex involved in cell adhesion (qval8.48E-3)', 'GO:0043235:receptor complex (qval1.02E-2)', 'GO:0031974:membrane-enclosed lumen (qval1.24E-2)', 'GO:0070013:intracellular organelle lumen (qval1.22E-2)', 'GO:0043233:organelle lumen (qval1.21E-2)', 'GO:0031092:platelet alpha granule membrane (qval1.24E-2)', 'GO:0045177:apical part of cell (qval1.3E-2)', 'GO:0030666:endocytic vesicle membrane (qval1.33E-2)', 'GO:0043197:dendritic spine (qval1.32E-2)', 'GO:0098797:plasma membrane protein complex (qval1.32E-2)', 'GO:0048471:perinuclear region of cytoplasm (qval1.32E-2)', 'GO:0005901:caveola (qval1.32E-2)', 'GO:0016605:PML body (qval1.31E-2)', 'GO:0044309:neuron spine (qval1.38E-2)', 'GO:0005938:cell cortex (qval1.57E-2)', 'GO:0045335:phagocytic vesicle (qval1.68E-2)', 'GO:0031234:extrinsic component of cytoplasmic side of plasma membrane (qval1.84E-2)']</t>
        </is>
      </c>
    </row>
    <row r="39">
      <c r="A39" s="1" t="n">
        <v>38</v>
      </c>
      <c r="B39" t="n">
        <v>18038</v>
      </c>
      <c r="C39" t="n">
        <v>4143</v>
      </c>
      <c r="D39" t="n">
        <v>83</v>
      </c>
      <c r="E39" t="n">
        <v>6806</v>
      </c>
      <c r="F39" t="n">
        <v>535</v>
      </c>
      <c r="G39" t="n">
        <v>1625</v>
      </c>
      <c r="H39" t="n">
        <v>35</v>
      </c>
      <c r="I39" t="n">
        <v>127</v>
      </c>
      <c r="J39" s="2" t="n">
        <v>-1757</v>
      </c>
      <c r="K39" t="n">
        <v>0.494</v>
      </c>
      <c r="L39" t="inlineStr">
        <is>
          <t>ABCA1,ABTB1,ACAP1,ACOT9,ACSL4,ADAM8,ADAM9,ADAMTSL4,ADGRG3,ADORA2A,AGAP2,AGTRAP,AIF1,AKAP12,AKNA,AKR1B1,ALOX15B,ALOX5,ALOX5AP,AMPD2,AMPD3,ANGPTL4,ANK1,ANKRD44,ANXA5,APBB3,ARFGAP3,ARHGAP15,ARHGAP30,ARHGAP45,ARHGAP9,ARHGDIB,ARRB2,ARRDC2,ARRDC3,ASAP1,ASPHD1,ATG16L2,ATG7,ATP6V0B,ATP6V0D1,ATP6V1B2,BACH1,BASP1,BAX,BCAT1,BCKDK,BCL6,BIRC3,BNIP3L,BTBD19,BTG1,C16orf54,C17orf49,C1orf122,C20orf194,C4orf3,C4orf47,C5AR1,CASP4,CBX6,CCDC107,CCL17,CCL5,CCM2,CCR7,CD109,CD14,CD28,CD300A,CD3D,CD3E,CD40,CD48,CD5,CD53,CD68,CD7,CD74,CD80,CD96,CDH13,CDK14,CDKN1A,CEBPB,CEBPD,CELF2,CFAP69,CFLAR,CHI3L2,CHST11,CHST15,CHSY1,CIITA,CITED4,CLEC2B,CLEC2D,CLEC4A,CLEC5A,CLEC7A,CLN8,COL27A1,COTL1,CPM,CPNE4,CREM,CRIP1,CSF2RA,CSF2RB,CSF3,CSF3R,CST7,CTLA4,CTSL,CXCL13,CXCL2,CXCR2,CXCR4,CYBA,CYTH1,CYTH4,CYTIP,DAPP1,DDIT4,DENND3,DENND5A,DMXL2,DOCK10,DOCK4,DPYD,DPYSL4,DRAM1,DSE,DUSP4,DUSP5,DYSF,EDNRA,EGLN1,EGLN3,ELL,ELL2,EMILIN2,EMP3,ENO1,ENO2,ENTPD4,EPB41L3,ERC1,ERO1B,ERRFI1,ETS1,EVI2A,F3,F5,FADS3,FAM124A,FAM219A,FAM49A,FBXL5,FCER1G,FCGR2A,FCGR2B,FERMT3,FGF7,FGR,FHOD1,FKBP5,FLCN,FLT1,FLT3LG,FMNL1,FMNL3,FNBP1,FPR1,FSCN1,FTH1,FYB1,FZD10,GABARAP,GABBR1,GAS1,GBE1,GBP1,GBP5,GCSAM,GDI1,GFPT2,GGT5,GLIPR2,GLUL,GNA13,GNA15,GNAI2,GNB1,GNG2,GNLY,GPAT4,GPR132,GPR150,GPR183,GPSM3,GRAMD1A,GRASP,GSAP,H1FX,H6PD,HAS2,HAVCR2,HCK,HCLS1,HIF1A,HIPK2,HIVEP2,HK1,HK3,HLX,HMOX1,HOMER3,HS3ST3B1,ICAM1,IDO1,IFI30,IKBIP,IKZF1,IKZF2,IL10RA,IL13RA2,IL1R1,IL1R2,IL1RL1,IL2RA,IL2RB,IL4I1,IL4R,IL6,IL7R,INPP4A,IQGAP2,IRAK2,IRAK3,IRF4,ISG20,ITGA4,ITGA5,ITGAX,ITK,KCNC3,KCNG1,KDM4B,KLF6,KRBA2,LAMC3,LAMP3,LAPTM5,LCP1,LGALS8,LIF,LILRA5,LILRA6,LILRB2,LIMD2,LITAF,LPAR1,LPCAT1,LRMP,LSP1,LST1,LYN,LYST,MAD1L1,MAFF,MALT1,MAMLD1,MAP2K1,MAP3K5,MAP3K8,MAPK7,MARCKS,MARK3,MLLT11,MMP17,MMP19,MMP25,MOB1B,MOB3A,MRFAP1,MS4A7,MSANTD3,MSN,MT1E,MT1H,MT1X,MT2A,MTA1,MXI1,MYO1F,MYO9B,NABP1,NAMPT,NCF2,NCKAP1L,NDRG1,NDUFV2,NEK6,NFAM1,NFIL3,NFKB2,NFKBIA,NFKBIZ,NIBAN2,NINJ1,NLRP1,NOTCH2,NR3C1,NR4A2,NR4A3,NRGN,NT5E,NUDT18,OBSCN,ODF3B,OGFRL1,OLR1,OSCAR,OSTF1,P2RY10,P4HA1,P4HA2,PAG1,PALM2-AKAP2,PARVG,PCNX1,PDE4B,PDE4D,PDK1,PER1,PFKFB3,PFKP,PFN1,PGLYRP1,PGS1,PHC2,PI15,PICALM,PIK3R5,PITPNC1,PLEKHG2,PLEKHM2,PLOD2,PNRC1,POU2F2,PPBP,PPFIBP1,PPP1R16B,PPP1R32,PPP3CC,PRDM1,PREX1,PRG2,PRKCB,PTAFR,PTGES,PTGIR,PTGS1,PTPN1,PTPN12,PTPN2,PTPRC,PTPRE,PTPRN,PTX3,PXK,RAB13,RAB31,RAB8B,RAC2,RAPGEF1,RASA3,RASD1,RASGRP1,RASSF4,RASSF5,RBPJ,RCAN1,RCSD1,REEP5,REL,RELB,RELL1,RELT,RFLNB,RGS1,RGS10,RGS2,RHBDF2,RHOG,RHOQ,RIN3,RIPOR2,RLF,RNF144B,RNF19B,RNF24,RSRP1,RUNX1,RXRA,RYBP,S100A12,S100A4,S100A8,SAMSN1,SAP30,SAT1,SBNO2,SCART1,SELL,SERPINE1,SFMBT2,SH3BGRL3,SH3BP2,SH3BP5,SH3KBP1,SH3RF3,SHKBP1,SIGLEC9,SIRPA,SLA,SLA2,SLC11A1,SLC15A3,SLC16A10,SLC1A3,SLC23A2,SLC25A37,SLC2A6,SLC31A2,SLC43A2,SLC43A3,SLC66A2,SLC7A5,SLC7A7,SLC9A7,SLCO5A1,SMAP2,SNAP25,SNX8,SOAT1,SOCS1,SOCS3,SOD2,SP100,SP140,SPACA6,SPHK1,SPI1,SPOCK2,SRGN,SRP54,SSH1,SSH2,ST3GAL1,ST8SIA4,STAT4,STC1,STC2,STEAP1,STK10,STK17B,STX11,SUMO2,SUSD6,SYTL3,SZRD1,SZT2,TACC3,TAGLN2,TATDN3,TCIRG1,TFPI2,THBD,THEMIS2,TIGIT,TIMP1,TLR2,TMEFF1,TMEM132A,TMEM158,TMEM167B,TMEM273,TMEM91,TMSB4X,TNFAIP2,TNFAIP3,TNFAIP8,TNFRSF10D,TNFRSF14,TNFRSF18,TNFRSF4,TNFRSF6B,TNIP1,TNIP3,TRAC,TRAF1,TRAF3,TRAF3IP2,TRBC2,TRNAU1AP,TSC22D3,TUT7,TWIST1,TWIST2,TYROBP,UGP2,UPP1,USP32,VAPA,VIM,VKORC1,VMP1,VNN2,VPS37A,VSIR,WAS,WIPF1,WSB1,ZBTB17,ZC3H12A,ZC3H12D,ZEB2,ZFP36L1,ZMAT5,ZNF160,ZNF292,ZNF568,ZSWIM8</t>
        </is>
      </c>
      <c r="M39" t="inlineStr">
        <is>
          <t>[(1, 5), (1, 27), (1, 47), (1, 56), (1, 82), (3, 5), (3, 27), (3, 47), (3, 56), (3, 82), (4, 5), (4, 27), (4, 47), (4, 56), (4, 82), (7, 5), (7, 27), (7, 47), (7, 56), (7, 82), (8, 5), (8, 27), (8, 47), (8, 56), (8, 82), (9, 27), (9, 47), (9, 56), (9, 82), (12, 47), (13, 5), (13, 27), (13, 47), (13, 56), (13, 82), (16, 27), (16, 47), (16, 56), (16, 82), (20, 47), (25, 27), (25, 47), (25, 56), (25, 82), (29, 5), (29, 27), (29, 47), (29, 56), (29, 82), (35, 27), (35, 47), (35, 56), (35, 82), (40, 5), (40, 27), (40, 47), (40, 56), (40, 82), (41, 27), (41, 47), (41, 56), (41, 82), (42, 27), (42, 47), (42, 56), (45, 5), (45, 27), (45, 47), (45, 56), (45, 82), (48, 5), (48, 27), (48, 47), (48, 56), (48, 82), (49, 5), (49, 27), (49, 47), (49, 56), (49, 82), (50, 27), (50, 47), (50, 56), (50, 82), (51, 27), (51, 47), (51, 56), (51, 82), (53, 5), (53, 27), (53, 47), (53, 56), (53, 82), (55, 5), (55, 27), (55, 47), (55, 56), (55, 82), (60, 27), (60, 47), (60, 56), (60, 82), (62, 27), (62, 47), (62, 56), (63, 27), (63, 47), (63, 56), (63, 82), (71, 27), (71, 47), (71, 56), (71, 82), (78, 5), (78, 27), (78, 47), (78, 56), (78, 82), (79, 27), (79, 47), (79, 56), (79, 82), (80, 5), (80, 27), (80, 47), (80, 56), (80, 82)]</t>
        </is>
      </c>
      <c r="N39" t="n">
        <v>852</v>
      </c>
      <c r="O39" t="n">
        <v>0.5</v>
      </c>
      <c r="P39" t="n">
        <v>0.9</v>
      </c>
      <c r="Q39" t="n">
        <v>3</v>
      </c>
      <c r="R39" t="n">
        <v>10000</v>
      </c>
      <c r="S39" t="inlineStr">
        <is>
          <t>15/03/2024, 21:30:08</t>
        </is>
      </c>
      <c r="T39" s="3">
        <f>hyperlink("https://spiral.technion.ac.il/results/MTAwMDA5OQ==/38/GOResultsPROCESS","link")</f>
        <v/>
      </c>
      <c r="U39" t="inlineStr">
        <is>
          <t>['GO:0002376:immune system process (qval6.61E-39)', 'GO:0002682:regulation of immune system process (qval5.42E-29)', 'GO:0001775:cell activation (qval3.95E-29)', 'GO:0045321:leukocyte activation (qval3E-26)', 'GO:0002684:positive regulation of immune system process (qval5E-26)', 'GO:0050776:regulation of immune response (qval2.05E-24)', 'GO:0006952:defense response (qval5.03E-23)', 'GO:0007165:signal transduction (qval6E-22)', 'GO:0001817:regulation of cytokine production (qval7.41E-22)', 'GO:0007166:cell surface receptor signaling pathway (qval8.34E-22)', 'GO:0006954:inflammatory response (qval8.6E-22)', 'GO:0006955:immune response (qval9.82E-22)', 'GO:0019221:cytokine-mediated signaling pathway (qval4.45E-21)', 'GO:0048583:regulation of response to stimulus (qval4.59E-21)', 'GO:0050865:regulation of cell activation (qval1.44E-20)', 'GO:0002694:regulation of leukocyte activation (qval4.1E-20)', 'GO:0051249:regulation of lymphocyte activation (qval7.28E-19)', 'GO:0002274:myeloid leukocyte activation (qval1.22E-18)', 'GO:1902531:regulation of intracellular signal transduction (qval1.45E-18)', 'GO:0002366:leukocyte activation involved in immune response (qval6.78E-18)', 'GO:0002263:cell activation involved in immune response (qval8.53E-18)', 'GO:0002252:immune effector process (qval1.56E-17)', 'GO:0048584:positive regulation of response to stimulus (qval7.46E-17)', 'GO:0043207:response to external biotic stimulus (qval8.75E-17)', 'GO:0050778:positive regulation of immune response (qval8.77E-17)', 'GO:0009607:response to biotic stimulus (qval1.42E-16)', 'GO:1903037:regulation of leukocyte cell-cell adhesion (qval2.49E-16)', 'GO:0001819:positive regulation of cytokine production (qval3.29E-16)', 'GO:0050896:response to stimulus (qval8.08E-16)', 'GO:0032940:secretion by cell (qval8.7E-16)', 'GO:0006887:exocytosis (qval2.28E-15)', 'GO:0010033:response to organic substance (qval6.09E-15)', 'GO:0002275:myeloid cell activation involved in immune response (qval1.05E-14)', 'GO:0042221:response to chemical (qval1.28E-14)', 'GO:0010941:regulation of cell death (qval1.55E-14)', 'GO:0042119:neutrophil activation (qval1.9E-14)', 'GO:0045055:regulated exocytosis (qval2.1E-14)', 'GO:0002695:negative regulation of leukocyte activation (qval2.33E-14)', 'GO:0036230:granulocyte activation (qval2.55E-14)', 'GO:0043299:leukocyte degranulation (qval3.6E-14)', 'GO:0022407:regulation of cell-cell adhesion (qval3.51E-14)', 'GO:0031347:regulation of defense response (qval4.14E-14)', 'GO:0050863:regulation of T cell activation (qval5.33E-14)', 'GO:0050866:negative regulation of cell activation (qval5.26E-14)', 'GO:0002237:response to molecule of bacterial origin (qval7.38E-14)', 'GO:0050789:regulation of biological process (qval7.33E-14)', 'GO:0043312:neutrophil degranulation (qval8.72E-14)', 'GO:0050794:regulation of cellular process (qval1.12E-13)', 'GO:1903039:positive regulation of leukocyte cell-cell adhesion (qval1.14E-13)', 'GO:0002283:neutrophil activation involved in immune response (qval1.18E-13)', 'GO:1902533:positive regulation of intracellular signal transduction (qval1.45E-13)', 'GO:0046903:secretion (qval1.43E-13)', 'GO:0030155:regulation of cell adhesion (qval1.5E-13)', 'GO:0002757:immune response-activating signal transduction (qval1.56E-13)', 'GO:0009605:response to external stimulus (qval1.97E-13)', 'GO:0050727:regulation of inflammatory response (qval1.93E-13)', 'GO:0043067:regulation of programmed cell death (qval1.97E-13)', 'GO:0032496:response to lipopolysaccharide (qval1.95E-13)', 'GO:0034097:response to cytokine (qval2.23E-13)', 'GO:0042981:regulation of apoptotic process (qval2.35E-13)', 'GO:0048518:positive regulation of biological process (qval2.56E-13)', 'GO:0009966:regulation of signal transduction (qval4.23E-13)', 'GO:0051250:negative regulation of lymphocyte activation (qval4.79E-13)', 'GO:0032101:regulation of response to external stimulus (qval4.86E-13)', 'GO:0050867:positive regulation of cell activation (qval5.12E-13)', 'GO:0002696:positive regulation of leukocyte activation (qval6.81E-13)', 'GO:0002764:immune response-regulating signaling pathway (qval7E-13)', 'GO:0065007:biological regulation (qval7.82E-13)', 'GO:0010646:regulation of cell communication (qval9.3E-13)', 'GO:0070887:cellular response to chemical stimulus (qval1.06E-12)', 'GO:0048519:negative regulation of biological process (qval1.07E-12)', 'GO:0051240:positive regulation of multicellular organismal process (qval1.76E-12)', 'GO:0050900:leukocyte migration (qval2.18E-12)', 'GO:0046649:lymphocyte activation (qval2.53E-12)', 'GO:0023051:regulation of signaling (qval2.69E-12)', 'GO:0022409:positive regulation of cell-cell adhesion (qval2.86E-12)', 'GO:1901700:response to oxygen-containing compound (qval3.37E-12)', 'GO:0051272:positive regulation of cellular component movement (qval3.79E-12)', 'GO:0051251:positive regulation of lymphocyte activation (qval3.93E-12)', 'GO:0006950:response to stress (qval4.3E-12)', 'GO:2000147:positive regulation of cell motility (qval4.38E-12)', 'GO:0002683:negative regulation of immune system process (qval4.78E-12)', 'GO:0048522:positive regulation of cellular process (qval6.43E-12)', 'GO:0040017:positive regulation of locomotion (qval9.59E-12)', 'GO:0030335:positive regulation of cell migration (qval1.55E-11)', 'GO:0051239:regulation of multicellular organismal process (qval1.64E-11)', 'GO:0071310:cellular response to organic substance (qval1.71E-11)', 'GO:0002697:regulation of immune effector process (qval2.06E-11)', 'GO:0080134:regulation of response to stress (qval2.04E-11)', 'GO:0045785:positive regulation of cell adhesion (qval2.17E-11)', 'GO:0002253:activation of immune response (qval3.05E-11)', 'GO:0040012:regulation of locomotion (qval3.74E-11)', 'GO:0043408:regulation of MAPK cascade (qval7.26E-11)', 'GO:0051270:regulation of cellular component movement (qval1.32E-10)', 'GO:0065009:regulation of molecular function (qval1.65E-10)', 'GO:2000145:regulation of cell motility (qval2.22E-10)', 'GO:0050868:negative regulation of T cell activation (qval2.23E-10)', 'GO:0030334:regulation of cell migration (qval3E-10)', 'GO:0035556:intracellular signal transduction (qval3.42E-10)', 'GO:0002250:adaptive immune response (qval3.7E-10)', 'GO:0060326:cell chemotaxis (qval4.25E-10)', 'GO:0060548:negative regulation of cell death (qval5.8E-10)', 'GO:0050670:regulation of lymphocyte proliferation (qval5.78E-10)', 'GO:0048523:negative regulation of cellular process (qval6.02E-10)', 'GO:0042110:T cell activation (qval6.97E-10)', 'GO:0032944:regulation of mononuclear cell proliferation (qval7.22E-10)', 'GO:0009967:positive regulation of signal transduction (qval8.28E-10)', 'GO:0050870:positive regulation of T cell activation (qval1E-9)', 'GO:0070663:regulation of leukocyte proliferation (qval1.01E-9)', 'GO:0033993:response to lipid (qval1.06E-9)', 'GO:0032879:regulation of localization (qval1.08E-9)', 'GO:0030595:leukocyte chemotaxis (qval1.11E-9)', 'GO:0042127:regulation of cell proliferation (qval1.13E-9)', 'GO:0071219:cellular response to molecule of bacterial origin (qval1.16E-9)', 'GO:0051345:positive regulation of hydrolase activity (qval1.43E-9)', 'GO:0043410:positive regulation of MAPK cascade (qval1.43E-9)', 'GO:1903038:negative regulation of leukocyte cell-cell adhesion (qval1.43E-9)', 'GO:0010647:positive regulation of cell communication (qval1.8E-9)', 'GO:0016192:vesicle-mediated transport (qval1.91E-9)', 'GO:0043069:negative regulation of programmed cell death (qval2.07E-9)', 'GO:0051336:regulation of hydrolase activity (qval2.15E-9)', 'GO:0051707:response to other organism (qval2.26E-9)', 'GO:0023056:positive regulation of signaling (qval2.29E-9)', 'GO:0043066:negative regulation of apoptotic process (qval2.27E-9)', 'GO:0050790:regulation of catalytic activity (qval4.27E-9)', 'GO:0071216:cellular response to biotic stimulus (qval4.71E-9)', 'GO:0016477:cell migration (qval5.49E-9)', 'GO:0050864:regulation of B cell activation (qval5.89E-9)', 'GO:0002429:immune response-activating cell surface receptor signaling pathway (qval6.3E-9)', 'GO:0002768:immune response-regulating cell surface receptor signaling pathway (qval6.49E-9)', 'GO:0050793:regulation of developmental process (qval7.31E-9)', 'GO:0001932:regulation of protein phosphorylation (qval8.17E-9)', 'GO:0071222:cellular response to lipopolysaccharide (qval8.32E-9)', 'GO:0002699:positive regulation of immune effector process (qval9.36E-9)', 'GO:0032103:positive regulation of response to external stimulus (qval9.46E-9)', 'GO:1901701:cellular response to oxygen-containing compound (qval1.09E-8)', 'GO:0002521:leukocyte differentiation (qval1.12E-8)', 'GO:0051247:positive regulation of protein metabolic process (qval1.21E-8)', 'GO:0032663:regulation of interleukin-2 production (qval1.24E-8)', 'GO:0045937:positive regulation of phosphate metabolic process (qval1.56E-8)', 'GO:0010562:positive regulation of phosphorus metabolic process (qval1.55E-8)', 'GO:0001818:negative regulation of cytokine production (qval1.69E-8)', 'GO:1902105:regulation of leukocyte differentiation (qval1.68E-8)', 'GO:0050764:regulation of phagocytosis (qval1.89E-8)', 'GO:1902532:negative regulation of intracellular signal transduction (qval2.09E-8)', 'GO:0032270:positive regulation of cellular protein metabolic process (qval2.38E-8)', 'GO:0051174:regulation of phosphorus metabolic process (qval2.66E-8)', 'GO:0019220:regulation of phosphate metabolic process (qval2.65E-8)', 'GO:0045580:regulation of T cell differentiation (qval2.66E-8)', 'GO:0045619:regulation of lymphocyte differentiation (qval3.17E-8)', 'GO:0002685:regulation of leukocyte migration (qval3.46E-8)', 'GO:0050777:negative regulation of immune response (qval3.46E-8)', 'GO:0022408:negative regulation of cell-cell adhesion (qval3.52E-8)', 'GO:0031325:positive regulation of cellular metabolic process (qval4.02E-8)', 'GO:0032268:regulation of cellular protein metabolic process (qval4.32E-8)', 'GO:0048585:negative regulation of response to stimulus (qval4.31E-8)', 'GO:0051246:regulation of protein metabolic process (qval4.33E-8)', 'GO:0071396:cellular response to lipid (qval4.97E-8)', 'GO:0007159:leukocyte cell-cell adhesion (qval5.64E-8)', 'GO:0048870:cell motility (qval5.74E-8)', 'GO:0042325:regulation of phosphorylation (qval6.68E-8)', 'GO:0044093:positive regulation of molecular function (qval8.72E-8)', 'GO:0051173:positive regulation of nitrogen compound metabolic process (qval1.12E-7)', 'GO:0060759:regulation of response to cytokine stimulus (qval1.11E-7)', 'GO:0002700:regulation of production of molecular mediator of immune response (qval1.13E-7)', 'GO:0031349:positive regulation of defense response (qval1.16E-7)', 'GO:0006935:chemotaxis (qval1.19E-7)', 'GO:1903706:regulation of hemopoiesis (qval1.3E-7)', 'GO:0002819:regulation of adaptive immune response (qval1.35E-7)', 'GO:0040011:locomotion (qval1.38E-7)', 'GO:0042330:taxis (qval1.37E-7)', 'GO:0032675:regulation of interleukin-6 production (qval1.43E-7)', 'GO:0007162:negative regulation of cell adhesion (qval1.83E-7)', 'GO:0046634:regulation of alpha-beta T cell activation (qval1.83E-7)', 'GO:0050854:regulation of antigen receptor-mediated signaling pathway (qval1.82E-7)', 'GO:0031401:positive regulation of protein modification process (qval1.85E-7)', 'GO:0042327:positive regulation of phosphorylation (qval1.91E-7)', 'GO:0043085:positive regulation of catalytic activity (qval2.67E-7)', 'GO:0097529:myeloid leukocyte migration (qval2.76E-7)', 'GO:0001934:positive regulation of protein phosphorylation (qval3.76E-7)', 'GO:0009893:positive regulation of metabolic process (qval4.13E-7)', 'GO:0043547:positive regulation of GTPase activity (qval4.19E-7)', 'GO:0031399:regulation of protein modification process (qval4.29E-7)', 'GO:0060627:regulation of vesicle-mediated transport (qval4.42E-7)', 'GO:0030098:lymphocyte differentiation (qval4.53E-7)', 'GO:0030593:neutrophil chemotaxis (qval4.72E-7)', 'GO:0009987:cellular process (qval4.99E-7)', 'GO:0051716:cellular response to stimulus (qval6.26E-7)', 'GO:0032743:positive regulation of interleukin-2 production (qval6.56E-7)', 'GO:0010604:positive regulation of macromolecule metabolic process (qval6.66E-7)', 'GO:0065008:regulation of biological quality (qval6.76E-7)', 'GO:0010942:positive regulation of cell death (qval7.06E-7)', 'GO:0050730:regulation of peptidyl-tyrosine phosphorylation (qval7.72E-7)', 'GO:0001959:regulation of cytokine-mediated signaling pathway (qval8.29E-7)', 'GO:0051704:multi-organism process (qval8.83E-7)', 'GO:0071345:cellular response to cytokine stimulus (qval8.79E-7)', 'GO:0071621:granulocyte chemotaxis (qval9.53E-7)', 'GO:0008284:positive regulation of cell proliferation (qval9.76E-7)', 'GO:0002703:regulation of leukocyte mediated immunity (qval1.08E-6)', 'GO:0045088:regulation of innate immune response (qval1.09E-6)', 'GO:1903708:positive regulation of hemopoiesis (qval1.31E-6)', 'GO:0070664:negative regulation of leukocyte proliferation (qval1.59E-6)', 'GO:0070372:regulation of ERK1 and ERK2 cascade (qval1.61E-6)', 'GO:0070482:response to oxygen levels (qval1.86E-6)', 'GO:0006915:apoptotic process (qval1.9E-6)', 'GO:1902107:positive regulation of leukocyte differentiation (qval2.05E-6)', 'GO:0070665:positive regulation of leukocyte proliferation (qval2.05E-6)', 'GO:0032652:regulation of interleukin-1 production (qval2.16E-6)', 'GO:0043087:regulation of GTPase activity (qval2.3E-6)', 'GO:0030888:regulation of B cell proliferation (qval2.31E-6)', 'GO:1904018:positive regulation of vasculature development (qval2.36E-6)', 'GO:0032649:regulation of interferon-gamma production (qval2.47E-6)', 'GO:0050671:positive regulation of lymphocyte proliferation (qval2.47E-6)', 'GO:1990266:neutrophil migration (qval2.51E-6)', 'GO:0050729:positive regulation of inflammatory response (qval2.53E-6)', 'GO:1901342:regulation of vasculature development (qval2.64E-6)', 'GO:0042113:B cell activation (qval2.74E-6)', 'GO:0032946:positive regulation of mononuclear cell proliferation (qval2.74E-6)', 'GO:1903555:regulation of tumor necrosis factor superfamily cytokine production (qval2.8E-6)', 'GO:0045765:regulation of angiogenesis (qval2.79E-6)', 'GO:0045582:positive regulation of T cell differentiation (qval2.87E-6)', 'GO:0043068:positive regulation of programmed cell death (qval3.05E-6)', 'GO:0002822:regulation of adaptive immune response based on somatic recombination of immune receptors built from immunoglobulin superfamily domains (qval3.1E-6)', 'GO:0050672:negative regulation of lymphocyte proliferation (qval3.2E-6)', 'GO:0032945:negative regulation of mononuclear cell proliferation (qval3.81E-6)', 'GO:0022603:regulation of anatomical structure morphogenesis (qval4.25E-6)', 'GO:0051241:negative regulation of multicellular organismal process (qval4.38E-6)', 'GO:0051094:positive regulation of developmental process (qval4.46E-6)', 'GO:0098542:defense response to other organism (qval4.93E-6)', 'GO:0051049:regulation of transport (qval6.01E-6)', 'GO:0043065:positive regulation of apoptotic process (qval6.02E-6)', 'GO:0045766:positive regulation of angiogenesis (qval6.14E-6)', 'GO:0050851:antigen receptor-mediated signaling pathway (qval6.28E-6)', 'GO:2000026:regulation of multicellular organismal development (qval6.79E-6)', 'GO:0002702:positive regulation of production of molecular mediator of immune response (qval6.95E-6)', 'GO:0097530:granulocyte migration (qval6.92E-6)', 'GO:0009617:response to bacterium (qval7.88E-6)', 'GO:0032722:positive regulation of chemokine production (qval8.01E-6)', 'GO:0002718:regulation of cytokine production involved in immune response (qval8.38E-6)', 'GO:0043370:regulation of CD4-positive, alpha-beta T cell differentiation (qval8.41E-6)', 'GO:0006968:cellular defense response (qval8.38E-6)', 'GO:0032680:regulation of tumor necrosis factor production (qval8.42E-6)', 'GO:0002687:positive regulation of leukocyte migration (qval9.42E-6)', 'GO:0071453:cellular response to oxygen levels (qval1.05E-5)', 'GO:0009968:negative regulation of signal transduction (qval1.11E-5)', 'GO:0032651:regulation of interleukin-1 beta production (qval1.12E-5)', 'GO:0050731:positive regulation of peptidyl-tyrosine phosphorylation (qval1.12E-5)', 'GO:0030100:regulation of endocytosis (qval1.19E-5)', 'GO:0008219:cell death (qval1.27E-5)', 'GO:0043122:regulation of I-kappaB kinase/NF-kappaB signaling (qval1.42E-5)', 'GO:1901698:response to nitrogen compound (qval1.69E-5)', 'GO:0001666:response to hypoxia (qval1.76E-5)', 'GO:0045621:positive regulation of lymphocyte differentiation (qval1.77E-5)', 'GO:0010243:response to organonitrogen compound (qval2.05E-5)', 'GO:0051090:regulation of DNA-binding transcription factor activity (qval2.08E-5)', 'GO:0006928:movement of cell or subcellular component (qval2.25E-5)', 'GO:0050766:positive regulation of phagocytosis (qval2.37E-5)', 'GO:0046637:regulation of alpha-beta T cell differentiation (qval2.36E-5)', 'GO:0070228:regulation of lymphocyte apoptotic process (qval2.35E-5)', 'GO:0030183:B cell differentiation (qval2.57E-5)', 'GO:0050869:negative regulation of B cell activation (qval2.65E-5)', 'GO:0042742:defense response to bacterium (qval2.77E-5)', 'GO:2000106:regulation of leukocyte apoptotic process (qval2.82E-5)', 'GO:0008285:negative regulation of cell proliferation (qval2.94E-5)', 'GO:1901214:regulation of neuron death (qval3.04E-5)', 'GO:0002577:regulation of antigen processing and presentation (qval3.37E-5)', 'GO:0031663:lipopolysaccharide-mediated signaling pathway (qval3.43E-5)', 'GO:2000107:negative regulation of leukocyte apoptotic process (qval3.79E-5)', 'GO:0036293:response to decreased oxygen levels (qval3.94E-5)', 'GO:0070555:response to interleukin-1 (qval4.68E-5)', 'GO:0045589:regulation of regulatory T cell differentiation (qval5.61E-5)', 'GO:0032642:regulation of chemokine production (qval5.83E-5)', 'GO:0051056:regulation of small GTPase mediated signal transduction (qval5.95E-5)', 'GO:0070373:negative regulation of ERK1 and ERK2 cascade (qval6.2E-5)', 'GO:0071456:cellular response to hypoxia (qval7.45E-5)', 'GO:1903557:positive regulation of tumor necrosis factor superfamily cytokine production (qval7.65E-5)', 'GO:0001933:negative regulation of protein phosphorylation (qval8.22E-5)', 'GO:0002224:toll-like receptor signaling pathway (qval8.28E-5)', 'GO:2000514:regulation of CD4-positive, alpha-beta T cell activation (qval8.33E-5)', 'GO:0046635:positive regulation of alpha-beta T cell activation (qval8.3E-5)', 'GO:0002704:negative regulation of leukocyte mediated immunity (qval8.53E-5)', 'GO:0051128:regulation of cellular component organization (qval8.96E-5)', 'GO:0002720:positive regulation of cytokine production involved in immune response (qval1.04E-4)', 'GO:0019724:B cell mediated immunity (qval1.07E-4)', 'GO:0031323:regulation of cellular metabolic process (qval1.12E-4)', 'GO:0010648:negative regulation of cell communication (qval1.12E-4)', 'GO:0023057:negative regulation of signaling (qval1.22E-4)', 'GO:0050920:regulation of chemotaxis (qval1.22E-4)', 'GO:0002820:negative regulation of adaptive immune response (qval1.23E-4)', 'GO:0002698:negative regulation of immune effector process (qval1.25E-4)', 'GO:0070229:negative regulation of lymphocyte apoptotic process (qval1.27E-4)', 'GO:0030099:myeloid cell differentiation (qval1.34E-4)', 'GO:0045089:positive regulation of innate immune response (qval1.38E-4)', 'GO:0043300:regulation of leukocyte degranulation (qval1.38E-4)', 'GO:0032653:regulation of interleukin-10 production (qval1.46E-4)', 'GO:0034341:response to interferon-gamma (qval1.62E-4)', 'GO:1904035:regulation of epithelial cell apoptotic process (qval1.66E-4)', 'GO:0002643:regulation of tolerance induction (qval1.65E-4)', 'GO:0036294:cellular response to decreased oxygen levels (qval1.68E-4)', 'GO:0042129:regulation of T cell proliferation (qval1.71E-4)', 'GO:0002758:innate immune response-activating signal transduction (qval1.83E-4)', 'GO:0002221:pattern recognition receptor signaling pathway (qval1.85E-4)', 'GO:0032753:positive regulation of interleukin-4 production (qval2E-4)', 'GO:0012501:programmed cell death (qval2E-4)', 'GO:0002573:myeloid leukocyte differentiation (qval2.27E-4)', 'GO:0050921:positive regulation of chemotaxis (qval2.4E-4)', 'GO:0043030:regulation of macrophage activation (qval2.42E-4)', 'GO:0032755:positive regulation of interleukin-6 production (qval2.43E-4)', 'GO:0032760:positive regulation of tumor necrosis factor production (qval2.77E-4)', 'GO:0030865:cortical cytoskeleton organization (qval2.85E-4)', 'GO:0045581:negative regulation of T cell differentiation (qval3.03E-4)', 'GO:0043405:regulation of MAP kinase activity (qval3.13E-4)', 'GO:0032655:regulation of interleukin-12 production (qval3.34E-4)', 'GO:0050855:regulation of B cell receptor signaling pathway (qval3.58E-4)', 'GO:0033628:regulation of cell adhesion mediated by integrin (qval3.64E-4)', 'GO:0032970:regulation of actin filament-based process (qval4.11E-4)', 'GO:0030866:cortical actin cytoskeleton organization (qval4.09E-4)', 'GO:1904892:regulation of STAT cascade (qval4.36E-4)', 'GO:0045807:positive regulation of endocytosis (qval4.39E-4)', 'GO:0002460:adaptive immune response based on somatic recombination of immune receptors built from immunoglobulin superfamily domains (qval4.54E-4)', 'GO:0002335:mature B cell differentiation (qval4.66E-4)', 'GO:0042326:negative regulation of phosphorylation (qval4.95E-4)', 'GO:1901215:negative regulation of neuron death (qval4.95E-4)', 'GO:0002604:regulation of dendritic cell antigen processing and presentation (qval5.01E-4)', 'GO:0045060:negative thymic T cell selection (qval4.99E-4)', 'GO:0045622:regulation of T-helper cell differentiation (qval4.98E-4)', 'GO:1900015:regulation of cytokine production involved in inflammatory response (qval5.1E-4)', 'GO:0051171:regulation of nitrogen compound metabolic process (qval5.12E-4)', 'GO:0016064:immunoglobulin mediated immune response (qval5.13E-4)', 'GO:0045936:negative regulation of phosphate metabolic process (qval5.17E-4)', 'GO:0010563:negative regulation of phosphorus metabolic process (qval5.37E-4)', 'GO:0070302:regulation of stress-activated protein kinase signaling cascade (qval5.46E-4)', 'GO:0050871:positive regulation of B cell activation (qval5.51E-4)', 'GO:0043409:negative regulation of MAPK cascade (qval5.63E-4)', 'GO:0002825:regulation of T-helper 1 type immune response (qval5.87E-4)', 'GO:0002886:regulation of myeloid leukocyte mediated immunity (qval5.95E-4)', 'GO:0046636:negative regulation of alpha-beta T cell activation (qval5.99E-4)', 'GO:0032729:positive regulation of interferon-gamma production (qval6.83E-4)', 'GO:0035690:cellular response to drug (qval6.87E-4)', 'GO:0045061:thymic T cell selection (qval7.07E-4)', 'GO:0009166:nucleotide catabolic process (qval7.16E-4)', 'GO:0009261:ribonucleotide catabolic process (qval7.27E-4)', 'GO:0008283:cell proliferation (qval7.35E-4)', 'GO:0043304:regulation of mast cell degranulation (qval7.43E-4)', 'GO:0032673:regulation of interleukin-4 production (qval7.41E-4)', 'GO:1902624:positive regulation of neutrophil migration (qval7.38E-4)', 'GO:0045595:regulation of cell differentiation (qval7.47E-4)', 'GO:0002218:activation of innate immune response (qval7.53E-4)', 'GO:0043383:negative T cell selection (qval7.77E-4)', 'GO:0071801:regulation of podosome assembly (qval7.75E-4)', 'GO:0019222:regulation of metabolic process (qval7.82E-4)', 'GO:0050853:B cell receptor signaling pathway (qval8.03E-4)', 'GO:0071347:cellular response to interleukin-1 (qval8.41E-4)', 'GO:0070304:positive regulation of stress-activated protein kinase signaling cascade (qval8.53E-4)', 'GO:0051130:positive regulation of cellular component organization (qval8.54E-4)', 'GO:0033003:regulation of mast cell activation (qval8.55E-4)', 'GO:0055076:transition metal ion homeostasis (qval8.91E-4)', 'GO:0043372:positive regulation of CD4-positive, alpha-beta T cell differentiation (qval9.16E-4)', 'GO:0033006:regulation of mast cell activation involved in immune response (qval9.13E-4)', 'GO:0070233:negative regulation of T cell apoptotic process (qval9.29E-4)', 'GO:0033630:positive regulation of cell adhesion mediated by integrin (qval9.26E-4)', 'GO:1904996:positive regulation of leukocyte adhesion to vascular endothelial cell (qval9.24E-4)', 'GO:0036336:dendritic cell migration (qval9.21E-4)', 'GO:0070374:positive regulation of ERK1 and ERK2 cascade (qval9.25E-4)', 'GO:0080090:regulation of primary metabolic process (qval9.64E-4)', 'GO:0043406:positive regulation of MAP kinase activity (qval9.76E-4)', 'GO:0060255:regulation of macromolecule metabolic process (qval9.84E-4)', 'GO:0030890:positive regulation of B cell proliferation (qval1.01E-3)', 'GO:1902622:regulation of neutrophil migration (qval1E-3)', 'GO:0048660:regulation of smooth muscle cell proliferation (qval1.04E-3)', 'GO:0043551:regulation of phosphatidylinositol 3-kinase activity (qval1.06E-3)', 'GO:0045620:negative regulation of lymphocyte differentiation (qval1.06E-3)', 'GO:0046425:regulation of JAK-STAT cascade (qval1.13E-3)', 'GO:0055080:cation homeostasis (qval1.16E-3)', 'GO:0036018:cellular response to erythropoietin (qval1.17E-3)', 'GO:0030833:regulation of actin filament polymerization (qval1.2E-3)', 'GO:0030003:cellular cation homeostasis (qval1.26E-3)', 'GO:0032872:regulation of stress-activated MAPK cascade (qval1.33E-3)', 'GO:0032956:regulation of actin cytoskeleton organization (qval1.34E-3)', 'GO:0042592:homeostatic process (qval1.36E-3)', 'GO:0045597:positive regulation of cell differentiation (qval1.37E-3)', 'GO:0001776:leukocyte homeostasis (qval1.41E-3)', 'GO:0060333:interferon-gamma-mediated signaling pathway (qval1.41E-3)', 'GO:0008360:regulation of cell shape (qval1.49E-3)', 'GO:0048878:chemical homeostasis (qval1.52E-3)', 'GO:0098771:inorganic ion homeostasis (qval1.57E-3)', 'GO:0002313:mature B cell differentiation involved in immune response (qval1.58E-3)', 'GO:0001562:response to protozoan (qval1.57E-3)', 'GO:0042832:defense response to protozoan (qval1.57E-3)', 'GO:0034121:regulation of toll-like receptor signaling pathway (qval1.58E-3)', 'GO:0010517:regulation of phospholipase activity (qval1.57E-3)', 'GO:0055065:metal ion homeostasis (qval1.66E-3)', 'GO:0002688:regulation of leukocyte chemotaxis (qval1.69E-3)', 'GO:1901292:nucleoside phosphate catabolic process (qval1.68E-3)', 'GO:1904894:positive regulation of STAT cascade (qval1.75E-3)', 'GO:0045087:innate immune response (qval1.75E-3)', 'GO:0008150:biological_process (qval1.86E-3)', 'GO:0006873:cellular ion homeostasis (qval1.89E-3)', 'GO:0006875:cellular metal ion homeostasis (qval1.93E-3)', 'GO:0002285:lymphocyte activation involved in immune response (qval1.93E-3)', 'GO:0043951:negative regulation of cAMP-mediated signaling (qval2.01E-3)', 'GO:0070232:regulation of T cell apoptotic process (qval2.01E-3)', 'GO:0042098:T cell proliferation (qval2E-3)', 'GO:0051248:negative regulation of protein metabolic process (qval2.04E-3)', 'GO:0009636:response to toxic substance (qval2.04E-3)', 'GO:0050852:T cell receptor signaling pathway (qval2.1E-3)', 'GO:0002887:negative regulation of myeloid leukocyte mediated immunity (qval2.09E-3)', 'GO:0030217:T cell differentiation (qval2.1E-3)', 'GO:0031400:negative regulation of protein modification process (qval2.1E-3)', 'GO:0045859:regulation of protein kinase activity (qval2.12E-3)', 'GO:0032535:regulation of cellular component size (qval2.2E-3)', 'GO:0002823:negative regulation of adaptive immune response based on somatic recombination of immune receptors built from immunoglobulin superfamily domains (qval2.2E-3)', 'GO:0010035:response to inorganic substance (qval2.31E-3)', 'GO:0048869:cellular developmental process (qval2.31E-3)', 'GO:0042102:positive regulation of T cell proliferation (qval2.32E-3)', 'GO:0002449:lymphocyte mediated immunity (qval2.32E-3)', 'GO:2000516:positive regulation of CD4-positive, alpha-beta T cell activation (qval2.37E-3)', 'GO:0032874:positive regulation of stress-activated MAPK cascade (qval2.37E-3)', 'GO:0046677:response to antibiotic (qval2.41E-3)', 'GO:0042493:response to drug (qval2.44E-3)', 'GO:0001782:B cell homeostasis (qval2.48E-3)', 'GO:0046638:positive regulation of alpha-beta T cell differentiation (qval2.53E-3)', 'GO:0051092:positive regulation of NF-kappaB transcription factor activity (qval2.53E-3)', 'GO:0055082:cellular chemical homeostasis (qval2.57E-3)', 'GO:2000401:regulation of lymphocyte migration (qval2.61E-3)', 'GO:0010518:positive regulation of phospholipase activity (qval2.61E-3)', 'GO:0002443:leukocyte mediated immunity (qval2.68E-3)', 'GO:0097237:cellular response to toxic substance (qval2.68E-3)', 'GO:0002690:positive regulation of leukocyte chemotaxis (qval2.78E-3)', 'GO:0045637:regulation of myeloid cell differentiation (qval2.78E-3)', 'GO:0097028:dendritic cell differentiation (qval2.79E-3)', 'GO:0032733:positive regulation of interleukin-10 production (qval2.79E-3)', 'GO:0014911:positive regulation of smooth muscle cell migration (qval2.78E-3)', 'GO:0042130:negative regulation of T cell proliferation (qval2.93E-3)', 'GO:0045058:T cell selection (qval3.08E-3)', 'GO:0046639:negative regulation of alpha-beta T cell differentiation (qval3.07E-3)', 'GO:0002407:dendritic cell chemotaxis (qval3.09E-3)', 'GO:0008064:regulation of actin polymerization or depolymerization (qval3.09E-3)', 'GO:1901652:response to peptide (qval3.14E-3)', 'GO:0032269:negative regulation of cellular protein metabolic process (qval3.16E-3)', 'GO:0030162:regulation of proteolysis (qval3.2E-3)', 'GO:0042509:regulation of tyrosine phosphorylation of STAT protein (qval3.27E-3)', 'GO:0030832:regulation of actin filament length (qval3.27E-3)', 'GO:0002637:regulation of immunoglobulin production (qval3.27E-3)', 'GO:0050801:ion homeostasis (qval3.27E-3)', 'GO:0050856:regulation of T cell receptor signaling pathway (qval3.26E-3)', 'GO:0002706:regulation of lymphocyte mediated immunity (qval3.33E-3)', 'GO:0090066:regulation of anatomical structure size (qval3.33E-3)', 'GO:0043301:negative regulation of leukocyte degranulation (qval3.33E-3)', 'GO:0061043:regulation of vascular wound healing (qval3.32E-3)', 'GO:0071803:positive regulation of podosome assembly (qval3.32E-3)', 'GO:0071236:cellular response to antibiotic (qval3.36E-3)', 'GO:0009891:positive regulation of biosynthetic process (qval3.64E-3)', 'GO:0036017:response to erythropoietin (qval3.78E-3)', 'GO:0032763:regulation of mast cell cytokine production (qval3.78E-3)', 'GO:0071878:negative regulation of adenylate cyclase-activating adrenergic receptor signaling pathway (qval3.77E-3)', 'GO:0051091:positive regulation of DNA-binding transcription factor activity (qval3.76E-3)', 'GO:0034122:negative regulation of toll-like receptor signaling pathway (qval3.82E-3)', 'GO:0002431:Fc receptor mediated stimulatory signaling pathway (qval3.95E-3)', 'GO:0001911:negative regulation of leukocyte mediated cytotoxicity (qval4.05E-3)', 'GO:0032695:negative regulation of interleukin-12 production (qval4.04E-3)', 'GO:0030889:negative regulation of B cell proliferation (qval4.04E-3)', 'GO:0019725:cellular homeostasis (qval4.03E-3)', 'GO:0031295:T cell costimulation (qval4.26E-3)', 'GO:0042116:macrophage activation (qval4.25E-3)', 'GO:0060191:regulation of lipase activity (qval4.24E-3)', 'GO:0043123:positive regulation of I-kappaB kinase/NF-kappaB signaling (qval4.33E-3)', 'GO:0043524:negative regulation of neuron apoptotic process (qval4.38E-3)', 'GO:0031348:negative regulation of defense response (qval4.4E-3)', 'GO:0030029:actin filament-based process (qval4.46E-3)', 'GO:0043550:regulation of lipid kinase activity (qval4.51E-3)', 'GO:0032703:negative regulation of interleukin-2 production (qval4.51E-3)', 'GO:1904994:regulation of leukocyte adhesion to vascular endothelial cell (qval4.5E-3)', 'GO:0045639:positive regulation of myeloid cell differentiation (qval4.6E-3)', 'GO:1902106:negative regulation of leukocyte differentiation (qval4.59E-3)', 'GO:0048661:positive regulation of smooth muscle cell proliferation (qval4.73E-3)', 'GO:0018401:peptidyl-proline hydroxylation to 4-hydroxy-L-proline (qval5.1E-3)', 'GO:0002645:positive regulation of tolerance induction (qval5.09E-3)', 'GO:0002664:regulation of T cell tolerance induction (qval5.08E-3)', 'GO:0006636:unsaturated fatty acid biosynthetic process (qval5.16E-3)', 'GO:0046427:positive regulation of JAK-STAT cascade (qval5.21E-3)', 'GO:0034612:response to tumor necrosis factor (qval5.22E-3)', 'GO:1903306:negative regulation of regulated secretory pathway (qval5.21E-3)', 'GO:0031294:lymphocyte costimulation (qval5.42E-3)', 'GO:0050858:negative regulation of antigen receptor-mediated signaling pathwa</t>
        </is>
      </c>
      <c r="V39" s="3">
        <f>hyperlink("https://spiral.technion.ac.il/results/MTAwMDA5OQ==/38/GOResultsFUNCTION","link")</f>
        <v/>
      </c>
      <c r="W39" t="inlineStr">
        <is>
          <t>['GO:0019899:enzyme binding (qval5.34E-8)', 'GO:0005515:protein binding (qval1.39E-7)', 'GO:0004896:cytokine receptor activity (qval4.58E-6)', 'GO:0030695:GTPase regulator activity (qval3.73E-4)', 'GO:0038023:signaling receptor activity (qval4.3E-4)', 'GO:0005488:binding (qval3.8E-4)', 'GO:0019955:cytokine binding (qval4.51E-4)', 'GO:0060089:molecular transducer activity (qval4.18E-4)', 'GO:0017124:SH3 domain binding (qval7.31E-4)', 'GO:0060589:nucleoside-triphosphatase regulator activity (qval7.15E-4)', 'GO:0005096:GTPase activator activity (qval8.26E-4)', 'GO:0030234:enzyme regulator activity (qval1.05E-3)', 'GO:0051020:GTPase binding (qval1.11E-3)', 'GO:0030246:carbohydrate binding (qval1.71E-3)', 'GO:0019900:kinase binding (qval2.16E-3)', 'GO:0005102:signaling receptor binding (qval3.17E-3)', 'GO:0008047:enzyme activator activity (qval4.12E-3)', 'GO:0003674:molecular_function (qval1.16E-2)', 'GO:0031545:peptidyl-proline 4-dioxygenase activity (qval1.36E-2)', 'GO:0050786:RAGE receptor binding (qval1.29E-2)', 'GO:0051213:dioxygenase activity (qval1.39E-2)', 'GO:0098772:molecular function regulator (qval1.84E-2)', 'GO:0004888:transmembrane signaling receptor activity (qval1.9E-2)', 'GO:0003779:actin binding (qval2.02E-2)', 'GO:0019901:protein kinase binding (qval2.12E-2)', 'GO:0019904:protein domain specific binding (qval2.06E-2)', 'GO:0048029:monosaccharide binding (qval2.11E-2)', 'GO:0031418:L-ascorbic acid binding (qval3.61E-2)', 'GO:0035014:phosphatidylinositol 3-kinase regulator activity (qval3.48E-2)', 'GO:0008329:signaling pattern recognition receptor activity (qval3.77E-2)', 'GO:0008289:lipid binding (qval4.56E-2)', 'GO:0031543:peptidyl-proline dioxygenase activity (qval5.18E-2)', 'GO:0051019:mitogen-activated protein kinase binding (qval5.25E-2)', 'GO:0008092:cytoskeletal protein binding (qval5.53E-2)', 'GO:0038187:pattern recognition receptor activity (qval6.06E-2)', 'GO:0050839:cell adhesion molecule binding (qval7.62E-2)', 'GO:0003823:antigen binding (qval8.7E-2)', 'GO:0016702:oxidoreductase activity, acting on single donors with incorporation of molecular oxygen, incorporation of two atoms of oxygen (qval8.56E-2)', 'GO:0005547:phosphatidylinositol-3,4,5-trisphosphate binding (qval1E-1)', 'GO:0016701:oxidoreductase activity, acting on single donors with incorporation of molecular oxygen (qval9.91E-2)', 'GO:0030507:spectrin binding (qval9.67E-2)', 'GO:0042802:identical protein binding (qval9.94E-2)', 'GO:0046935:1-phosphatidylinositol-3-kinase regulator activity (qval9.87E-2)', 'GO:0004908:interleukin-1 receptor activity (qval9.67E-2)', 'GO:0031729:CCR4 chemokine receptor binding (qval9.68E-2)', 'GO:0001872:(1-&gt;3)-beta-D-glucan binding (qval9.47E-2)', 'GO:0050659:N-acetylgalactosamine 4-sulfate 6-O-sulfotransferase activity (qval9.27E-2)']</t>
        </is>
      </c>
      <c r="X39" s="3">
        <f>hyperlink("https://spiral.technion.ac.il/results/MTAwMDA5OQ==/38/GOResultsCOMPONENT","link")</f>
        <v/>
      </c>
      <c r="Y39" t="inlineStr">
        <is>
          <t>['GO:0005886:plasma membrane (qval2.25E-14)', 'GO:0030667:secretory granule membrane (qval1.51E-11)', 'GO:0098552:side of membrane (qval4.75E-11)', 'GO:0044444:cytoplasmic part (qval3.77E-11)', 'GO:0009897:external side of plasma membrane (qval3.02E-10)', 'GO:0044433:cytoplasmic vesicle part (qval3.53E-10)', 'GO:0016020:membrane (qval6.44E-10)', 'GO:0044459:plasma membrane part (qval1.37E-9)', 'GO:0098588:bounding membrane of organelle (qval6.29E-9)', 'GO:0012506:vesicle membrane (qval6.71E-9)', 'GO:0030659:cytoplasmic vesicle membrane (qval1.84E-8)', 'GO:0098805:whole membrane (qval8.56E-8)', 'GO:0031982:vesicle (qval9.99E-7)', 'GO:0009986:cell surface (qval1.04E-6)', 'GO:0005829:cytosol (qval6.41E-6)', 'GO:0031090:organelle membrane (qval1.53E-5)', 'GO:0070821:tertiary granule membrane (qval2.43E-5)', 'GO:0031410:cytoplasmic vesicle (qval1.44E-4)', 'GO:0097708:intracellular vesicle (qval1.6E-4)', 'GO:0044425:membrane part (qval3.08E-4)', 'GO:0030139:endocytic vesicle (qval4.09E-4)', 'GO:0098797:plasma membrane protein complex (qval4E-4)', 'GO:0005764:lysosome (qval7.5E-4)', 'GO:0000323:lytic vacuole (qval7.19E-4)', 'GO:0101003:ficolin-1-rich granule membrane (qval7.39E-4)', 'GO:0030054:cell junction (qval1.58E-3)', 'GO:0005773:vacuole (qval1.92E-3)', 'GO:0030055:cell-substrate junction (qval1.89E-3)', 'GO:0030670:phagocytic vesicle membrane (qval2.36E-3)', 'GO:0005884:actin filament (qval2.32E-3)', 'GO:0005925:focal adhesion (qval3.26E-3)', 'GO:0031226:intrinsic component of plasma membrane (qval3.44E-3)', 'GO:0005924:cell-substrate adherens junction (qval3.36E-3)', 'GO:0044421:extracellular region part (qval3.61E-3)', 'GO:0098802:plasma membrane receptor complex (qval3.71E-3)', 'GO:0098636:protein complex involved in cell adhesion (qval4.26E-3)', 'GO:0005856:cytoskeleton (qval5.58E-3)', 'GO:0043235:receptor complex (qval6.53E-3)', 'GO:0031234:extrinsic component of cytoplasmic side of plasma membrane (qval6.93E-3)', 'GO:0002102:podosome (qval6.77E-3)', 'GO:0044424:intracellular part (qval6.98E-3)', 'GO:1903561:extracellular vesicle (qval7.93E-3)', 'GO:0043230:extracellular organelle (qval7.88E-3)', 'GO:0070062:extracellular exosome (qval8.95E-3)', 'GO:0019897:extrinsic component of plasma membrane (qval9.8E-3)', 'GO:0005774:vacuolar membrane (qval9.82E-3)', 'GO:0042629:mast cell granule (qval1.14E-2)', 'GO:0060205:cytoplasmic vesicle lumen (qval1.43E-2)', 'GO:0031983:vesicle lumen (qval1.46E-2)', 'GO:0034774:secretory granule lumen (qval1.81E-2)', 'GO:0005912:adherens junction (qval1.77E-2)', 'GO:0098796:membrane protein complex (qval2E-2)', 'GO:0005887:integral component of plasma membrane (qval1.97E-2)', 'GO:0048471:perinuclear region of cytoplasm (qval2.38E-2)', 'GO:0070161:anchoring junction (qval2.76E-2)', 'GO:0005893:interleukin-2 receptor complex (qval3.26E-2)', 'GO:0005737:cytoplasm (qval3.36E-2)']</t>
        </is>
      </c>
    </row>
    <row r="40">
      <c r="A40" s="1" t="n">
        <v>39</v>
      </c>
      <c r="B40" t="n">
        <v>18038</v>
      </c>
      <c r="C40" t="n">
        <v>4143</v>
      </c>
      <c r="D40" t="n">
        <v>83</v>
      </c>
      <c r="E40" t="n">
        <v>6806</v>
      </c>
      <c r="F40" t="n">
        <v>221</v>
      </c>
      <c r="G40" t="n">
        <v>1535</v>
      </c>
      <c r="H40" t="n">
        <v>33</v>
      </c>
      <c r="I40" t="n">
        <v>112</v>
      </c>
      <c r="J40" s="2" t="n">
        <v>-750</v>
      </c>
      <c r="K40" t="n">
        <v>0.497</v>
      </c>
      <c r="L40" t="inlineStr">
        <is>
          <t>ABCA1,AGTPBP1,AGTRAP,AIF1,ALOX5,ANK1,ANXA5,ARFGAP3,ARHGAP15,ARHGAP25,ARHGAP31,ARHGAP9,ARHGDIB,ARRB2,ARRDC3,ATP6V0B,ATP6V1B2,BCKDK,BCL6,C1orf122,C1orf162,C3AR1,C5AR1,CAPZA2,CASP4,CCL5,CD109,CD14,CD37,CD40,CD40LG,CD68,CD74,CD93,CEBPB,CEP170,CHD2,CHMP1B,CHST11,CLEC2B,CLEC7A,CLN8,COTL1,CSF1,CSF2RA,CTSL,CXCL13,CXCR4,CYBB,CYTIP,DENND5A,DMXL2,DOCK2,DOK2,DPYD,DRAM1,DUSP4,DYSF,EDEM1,ELL2,EPB41L3,EVI2A,FAM49A,FAS,FBXL5,FCER1G,FCGR2B,FGR,FLI1,FLT1,FMNL1,FNIP2,FOSL2,FSCN1,FYB1,GABARAP,GABARAPL2,GDI1,GIMAP7,GLIPR2,GLUL,GMFG,GNA13,GNAI3,GNS,GPR183,GRASP,HCLS1,HCST,HES4,HIF1A,HIPK2,HK1,HLX,HMOX1,IFI30,IGFLR1,IGHM,IKZF1,IL10RA,IL1RL1,IL4R,IL7R,IRF8,ITGAX,ITGB2,JAML,KCNA3,KDM2B,KLF2,KLF6,KLHL6,LAPTM5,LILRB2,LIMD2,LPCAT1,LPXN,LSP1,LST1,LTB,LYN,LYST,LYZ,MARCKS,MATK,MCTP1,MLKL,MOB3A,MS4A7,MYO1F,MYO9B,NDRG1,NDUFV2,NFIL3,NFKBID,NLRP1,NOTCH2,NR3C1,NR4A2,NR4A3,OGFRL1,P4HA1,PARVG,PCNX1,PFN1,PIK3R5,PITPNC1,PLCB2,PLK3,PPP1R18,PREX1,PRKCB,PTPN1,PTPN7,PTPRE,QKI,RAB13,RAPGEF1,RARA,RASAL3,RASSF4,RASSF5,RBPJ,RELT,RGS13,RGS18,RGS2,RILPL2,RIN3,RIPOR2,RUNX3,SBNO2,SEC14L1,SFMBT2,SGK1,SH3BGRL3,SH3BP2,SH3BP5,SIRPA,SLA,SLC11A1,SLC16A10,SLC43A2,SMCHD1,SNAPC1,SOAT1,SOCS3,SP100,SP140,SPHK1,SPI1,ST3GAL6,ST8SIA4,STAT4,STX4,TBC1D10C,TCIRG1,THBD,THEMIS2,TIGIT,TIMP1,TMEM140,TNFAIP8,TNFRSF18,TNFRSF4,TNFRSF9,TPP1,TRBC2,TTYH2,TYMP,TYROBP,VIM,VPS9D1,VSIR,WAS,WIPF1,WSB1,YPEL3,ZC3H12D,ZEB2,ZNF385A</t>
        </is>
      </c>
      <c r="M40" t="inlineStr">
        <is>
          <t>[(1, 5), (1, 10), (1, 14), (1, 27), (1, 73), (3, 5), (3, 10), (3, 14), (3, 27), (3, 73), (4, 5), (4, 10), (4, 14), (4, 27), (4, 73), (7, 5), (7, 10), (7, 14), (7, 27), (7, 73), (8, 5), (8, 10), (8, 14), (8, 27), (8, 73), (9, 5), (9, 10), (9, 14), (9, 27), (9, 73), (13, 5), (13, 10), (13, 14), (13, 27), (13, 73), (16, 5), (16, 10), (16, 14), (16, 27), (16, 73), (25, 14), (25, 27), (29, 5), (29, 10), (29, 14), (29, 27), (29, 73), (35, 5), (35, 10), (35, 14), (35, 27), (35, 73), (40, 5), (40, 10), (40, 14), (40, 27), (40, 73), (41, 5), (41, 14), (41, 27), (42, 14), (42, 27), (45, 5), (45, 10), (45, 14), (45, 27), (45, 73), (48, 5), (48, 10), (48, 14), (48, 27), (48, 73), (49, 5), (49, 10), (49, 14), (49, 27), (49, 73), (50, 14), (50, 27), (51, 5), (51, 14), (51, 27), (53, 5), (53, 14), (53, 27), (55, 5), (55, 14), (55, 27), (55, 73), (60, 5), (60, 14), (60, 27), (62, 27), (63, 14), (63, 27), (71, 5), (71, 14), (71, 27), (78, 5), (78, 10), (78, 14), (78, 27), (78, 73), (79, 10), (79, 14), (79, 27), (79, 73), (80, 5), (80, 10), (80, 14), (80, 27), (80, 73)]</t>
        </is>
      </c>
      <c r="N40" t="n">
        <v>2891</v>
      </c>
      <c r="O40" t="n">
        <v>0.75</v>
      </c>
      <c r="P40" t="n">
        <v>0.95</v>
      </c>
      <c r="Q40" t="n">
        <v>3</v>
      </c>
      <c r="R40" t="n">
        <v>10000</v>
      </c>
      <c r="S40" t="inlineStr">
        <is>
          <t>15/03/2024, 21:30:25</t>
        </is>
      </c>
      <c r="T40" s="3">
        <f>hyperlink("https://spiral.technion.ac.il/results/MTAwMDA5OQ==/39/GOResultsPROCESS","link")</f>
        <v/>
      </c>
      <c r="U40" t="inlineStr">
        <is>
          <t>['GO:0002376:immune system process (qval1.2E-17)', 'GO:0001775:cell activation (qval9.02E-18)', 'GO:0007165:signal transduction (qval1.65E-17)', 'GO:0045321:leukocyte activation (qval1.45E-16)', 'GO:0002682:regulation of immune system process (qval3.15E-16)', 'GO:0050865:regulation of cell activation (qval8.39E-15)', 'GO:0002694:regulation of leukocyte activation (qval3.81E-14)', 'GO:0002684:positive regulation of immune system process (qval1.37E-13)', 'GO:0007166:cell surface receptor signaling pathway (qval1.51E-13)', 'GO:0048583:regulation of response to stimulus (qval7.76E-13)', 'GO:0006952:defense response (qval1.43E-12)', 'GO:0050776:regulation of immune response (qval4.1E-12)', 'GO:0002696:positive regulation of leukocyte activation (qval5.24E-12)', 'GO:0002274:myeloid leukocyte activation (qval5.74E-12)', 'GO:0006955:immune response (qval6.58E-12)', 'GO:0050867:positive regulation of cell activation (qval1.08E-11)', 'GO:0051249:regulation of lymphocyte activation (qval1.32E-11)', 'GO:0019221:cytokine-mediated signaling pathway (qval2.42E-11)', 'GO:0002252:immune effector process (qval4.01E-11)', 'GO:0006954:inflammatory response (qval3.79E-10)', 'GO:0002366:leukocyte activation involved in immune response (qval7.18E-10)', 'GO:0001817:regulation of cytokine production (qval7.2E-10)', 'GO:0002263:cell activation involved in immune response (qval7.53E-10)', 'GO:0050794:regulation of cellular process (qval1.15E-9)', 'GO:0050789:regulation of biological process (qval1.8E-9)', 'GO:0002697:regulation of immune effector process (qval1.97E-9)', 'GO:0048584:positive regulation of response to stimulus (qval1.98E-9)', 'GO:0001819:positive regulation of cytokine production (qval2.1E-9)', 'GO:0051251:positive regulation of lymphocyte activation (qval3.32E-9)', 'GO:0065007:biological regulation (qval3.32E-9)', 'GO:0051240:positive regulation of multicellular organismal process (qval1.64E-8)', 'GO:0046649:lymphocyte activation (qval1.63E-8)', 'GO:1903037:regulation of leukocyte cell-cell adhesion (qval1.78E-8)', 'GO:0042127:regulation of cell proliferation (qval2.59E-8)', 'GO:0048523:negative regulation of cellular process (qval4.83E-8)', 'GO:0051239:regulation of multicellular organismal process (qval4.88E-8)', 'GO:0043085:positive regulation of catalytic activity (qval9.24E-8)', 'GO:0050866:negative regulation of cell activation (qval9.14E-8)', 'GO:0002275:myeloid cell activation involved in immune response (qval9.87E-8)', 'GO:0002683:negative regulation of immune system process (qval1.02E-7)', 'GO:1903039:positive regulation of leukocyte cell-cell adhesion (qval1.17E-7)', 'GO:1902531:regulation of intracellular signal transduction (qval1.31E-7)', 'GO:0051250:negative regulation of lymphocyte activation (qval1.29E-7)', 'GO:0044093:positive regulation of molecular function (qval1.43E-7)', 'GO:0042119:neutrophil activation (qval1.4E-7)', 'GO:0032940:secretion by cell (qval1.4E-7)', 'GO:0006950:response to stress (qval1.37E-7)', 'GO:0002695:negative regulation of leukocyte activation (qval1.44E-7)', 'GO:0036230:granulocyte activation (qval1.54E-7)', 'GO:0048518:positive regulation of biological process (qval1.92E-7)', 'GO:0050778:positive regulation of immune response (qval1.95E-7)', 'GO:0030155:regulation of cell adhesion (qval1.91E-7)', 'GO:0006887:exocytosis (qval2.12E-7)', 'GO:0022409:positive regulation of cell-cell adhesion (qval2.09E-7)', 'GO:0050793:regulation of developmental process (qval2.12E-7)', 'GO:0002699:positive regulation of immune effector process (qval2.12E-7)', 'GO:0016192:vesicle-mediated transport (qval3.53E-7)', 'GO:0045785:positive regulation of cell adhesion (qval4.47E-7)', 'GO:0022407:regulation of cell-cell adhesion (qval5.33E-7)', 'GO:0050863:regulation of T cell activation (qval5.3E-7)', 'GO:0050896:response to stimulus (qval5.74E-7)', 'GO:0008284:positive regulation of cell proliferation (qval5.77E-7)', 'GO:0048519:negative regulation of biological process (qval6.14E-7)', 'GO:0009607:response to biotic stimulus (qval6.13E-7)', 'GO:0051345:positive regulation of hydrolase activity (qval6.35E-7)', 'GO:0046903:secretion (qval6.59E-7)', 'GO:0043299:leukocyte degranulation (qval6.58E-7)', 'GO:0045055:regulated exocytosis (qval8.55E-7)', 'GO:0043207:response to external biotic stimulus (qval9.65E-7)', 'GO:0050790:regulation of catalytic activity (qval1.01E-6)', 'GO:0043312:neutrophil degranulation (qval1.22E-6)', 'GO:0010033:response to organic substance (qval1.21E-6)', 'GO:0010941:regulation of cell death (qval1.28E-6)', 'GO:0002283:neutrophil activation involved in immune response (qval1.38E-6)', 'GO:0034097:response to cytokine (qval1.64E-6)', 'GO:0050900:leukocyte migration (qval1.7E-6)', 'GO:0032944:regulation of mononuclear cell proliferation (qval1.7E-6)', 'GO:0051094:positive regulation of developmental process (qval2.46E-6)', 'GO:0048522:positive regulation of cellular process (qval2.55E-6)', 'GO:0065009:regulation of molecular function (qval2.88E-6)', 'GO:0002521:leukocyte differentiation (qval3.45E-6)', 'GO:0042221:response to chemical (qval4.06E-6)', 'GO:0045765:regulation of angiogenesis (qval4.21E-6)', 'GO:0030099:myeloid cell differentiation (qval4.27E-6)', 'GO:0010646:regulation of cell communication (qval4.25E-6)', 'GO:0002700:regulation of production of molecular mediator of immune response (qval4.38E-6)', 'GO:0070663:regulation of leukocyte proliferation (qval4.72E-6)', 'GO:0050870:positive regulation of T cell activation (qval4.97E-6)', 'GO:0009966:regulation of signal transduction (qval5.86E-6)', 'GO:0023051:regulation of signaling (qval6.81E-6)', 'GO:2000026:regulation of multicellular organismal development (qval7.27E-6)', 'GO:0043067:regulation of programmed cell death (qval7.27E-6)', 'GO:0050670:regulation of lymphocyte proliferation (qval8.66E-6)', 'GO:1902105:regulation of leukocyte differentiation (qval9.53E-6)', 'GO:0043087:regulation of GTPase activity (qval9.76E-6)', 'GO:1902107:positive regulation of leukocyte differentiation (qval9.88E-6)', 'GO:0002577:regulation of antigen processing and presentation (qval1.1E-5)', 'GO:0030334:regulation of cell migration (qval1.13E-5)', 'GO:0032879:regulation of localization (qval1.12E-5)', 'GO:0051272:positive regulation of cellular component movement (qval1.17E-5)', 'GO:0060627:regulation of vesicle-mediated transport (qval1.27E-5)', 'GO:0043547:positive regulation of GTPase activity (qval1.27E-5)', 'GO:0042981:regulation of apoptotic process (qval1.32E-5)', 'GO:0034341:response to interferon-gamma (qval1.31E-5)', 'GO:2000145:regulation of cell motility (qval1.36E-5)', 'GO:0030335:positive regulation of cell migration (qval1.41E-5)', 'GO:0080134:regulation of response to stress (qval1.4E-5)', 'GO:0050864:regulation of B cell activation (qval1.39E-5)', 'GO:0048585:negative regulation of response to stimulus (qval1.44E-5)', 'GO:0030595:leukocyte chemotaxis (qval1.49E-5)', 'GO:0060326:cell chemotaxis (qval1.72E-5)', 'GO:1901342:regulation of vasculature development (qval1.79E-5)', 'GO:0045766:positive regulation of angiogenesis (qval1.96E-5)', 'GO:1903708:positive regulation of hemopoiesis (qval2.04E-5)', 'GO:0040012:regulation of locomotion (qval2.12E-5)', 'GO:0070665:positive regulation of leukocyte proliferation (qval2.15E-5)', 'GO:0051270:regulation of cellular component movement (qval2.29E-5)', 'GO:0071310:cellular response to organic substance (qval2.38E-5)', 'GO:2000147:positive regulation of cell motility (qval2.39E-5)', 'GO:0043408:regulation of MAPK cascade (qval2.46E-5)', 'GO:0050764:regulation of phagocytosis (qval2.71E-5)', 'GO:0002764:immune response-regulating signaling pathway (qval2.77E-5)', 'GO:0042116:macrophage activation (qval2.79E-5)', 'GO:0042742:defense response to bacterium (qval2.85E-5)', 'GO:0035556:intracellular signal transduction (qval3.09E-5)', 'GO:0002757:immune response-activating signal transduction (qval3.15E-5)', 'GO:0065008:regulation of biological quality (qval3.13E-5)', 'GO:0001562:response to protozoan (qval3.2E-5)', 'GO:0042832:defense response to protozoan (qval3.17E-5)', 'GO:1902533:positive regulation of intracellular signal transduction (qval3.23E-5)', 'GO:0051707:response to other organism (qval3.24E-5)', 'GO:0060548:negative regulation of cell death (qval3.44E-5)', 'GO:0002768:immune response-regulating cell surface receptor signaling pathway (qval3.78E-5)', 'GO:1903706:regulation of hemopoiesis (qval3.95E-5)', 'GO:0006935:chemotaxis (qval4.98E-5)', 'GO:0070887:cellular response to chemical stimulus (qval5.15E-5)', 'GO:0098542:defense response to other organism (qval5.19E-5)', 'GO:0043069:negative regulation of programmed cell death (qval5.18E-5)', 'GO:0040017:positive regulation of locomotion (qval5.24E-5)', 'GO:0042330:taxis (qval5.27E-5)', 'GO:0009605:response to external stimulus (qval5.58E-5)', 'GO:0032946:positive regulation of mononuclear cell proliferation (qval5.9E-5)', 'GO:0032655:regulation of interleukin-12 production (qval5.95E-5)', 'GO:1904018:positive regulation of vasculature development (qval6.05E-5)', 'GO:0002250:adaptive immune response (qval6.58E-5)', 'GO:0071345:cellular response to cytokine stimulus (qval6.71E-5)', 'GO:0043300:regulation of leukocyte degranulation (qval7.21E-5)', 'GO:0002460:adaptive immune response based on somatic recombination of immune receptors built from immunoglobulin superfamily domains (qval7.58E-5)', 'GO:0009987:cellular process (qval8.26E-5)', 'GO:0002703:regulation of leukocyte mediated immunity (qval9E-5)', 'GO:0043066:negative regulation of apoptotic process (qval9.72E-5)', 'GO:0030888:regulation of B cell proliferation (qval1.1E-4)', 'GO:0051336:regulation of hydrolase activity (qval1.24E-4)', 'GO:0030098:lymphocyte differentiation (qval1.25E-4)', 'GO:0050868:negative regulation of T cell activation (qval1.3E-4)', 'GO:0009617:response to bacterium (qval1.36E-4)', 'GO:0045582:positive regulation of T cell differentiation (qval1.42E-4)', 'GO:1901700:response to oxygen-containing compound (qval1.54E-4)', 'GO:0032101:regulation of response to external stimulus (qval1.55E-4)', 'GO:0002429:immune response-activating cell surface receptor signaling pathway (qval1.73E-4)', 'GO:0030100:regulation of endocytosis (qval1.75E-4)', 'GO:0022603:regulation of anatomical structure morphogenesis (qval2.06E-4)', 'GO:0043410:positive regulation of MAPK cascade (qval2.17E-4)', 'GO:0002886:regulation of myeloid leukocyte mediated immunity (qval2.34E-4)', 'GO:0016064:immunoglobulin mediated immune response (qval2.34E-4)', 'GO:0051056:regulation of small GTPase mediated signal transduction (qval2.34E-4)', 'GO:0051049:regulation of transport (qval2.36E-4)', 'GO:0002702:positive regulation of production of molecular mediator of immune response (qval2.36E-4)', 'GO:0002253:activation of immune response (qval2.43E-4)', 'GO:1903038:negative regulation of leukocyte cell-cell adhesion (qval2.88E-4)', 'GO:0071216:cellular response to biotic stimulus (qval3.05E-4)', 'GO:0050869:negative regulation of B cell activation (qval3.14E-4)', 'GO:0050671:positive regulation of lymphocyte proliferation (qval3.54E-4)', 'GO:0042113:B cell activation (qval3.67E-4)', 'GO:0001932:regulation of protein phosphorylation (qval3.69E-4)', 'GO:0045621:positive regulation of lymphocyte differentiation (qval4.19E-4)', 'GO:0051246:regulation of protein metabolic process (qval4.25E-4)', 'GO:0051716:cellular response to stimulus (qval4.24E-4)', 'GO:0071219:cellular response to molecule of bacterial origin (qval4.31E-4)', 'GO:0002237:response to molecule of bacterial origin (qval4.52E-4)', 'GO:0019724:B cell mediated immunity (qval4.91E-4)', 'GO:0030154:cell differentiation (qval5.3E-4)', 'GO:0042110:T cell activation (qval5.29E-4)', 'GO:0042327:positive regulation of phosphorylation (qval5.41E-4)', 'GO:0016477:cell migration (qval6E-4)', 'GO:0051247:positive regulation of protein metabolic process (qval6.17E-4)', 'GO:0032722:positive regulation of chemokine production (qval6.68E-4)', 'GO:0002604:regulation of dendritic cell antigen processing and presentation (qval6.69E-4)', 'GO:0045628:regulation of T-helper 2 cell differentiation (qval6.65E-4)', 'GO:0032735:positive regulation of interleukin-12 production (qval6.71E-4)', 'GO:0032763:regulation of mast cell cytokine production (qval6.67E-4)', 'GO:0031347:regulation of defense response (qval6.68E-4)', 'GO:0009893:positive regulation of metabolic process (qval6.67E-4)', 'GO:0045937:positive regulation of phosphate metabolic process (qval6.92E-4)', 'GO:0010562:positive regulation of phosphorus metabolic process (qval6.89E-4)', 'GO:0032642:regulation of chemokine production (qval7.45E-4)', 'GO:0030029:actin filament-based process (qval7.53E-4)', 'GO:0061024:membrane organization (qval7.84E-4)', 'GO:0051704:multi-organism process (qval8.51E-4)', 'GO:1904894:positive regulation of STAT cascade (qval8.76E-4)', 'GO:0032496:response to lipopolysaccharide (qval8.85E-4)', 'GO:0031401:positive regulation of protein modification process (qval8.86E-4)', 'GO:0001934:positive regulation of protein phosphorylation (qval8.82E-4)', 'GO:0008219:cell death (qval8.78E-4)', 'GO:0002822:regulation of adaptive immune response based on somatic recombination of immune receptors built from immunoglobulin superfamily domains (qval8.97E-4)', 'GO:0045580:regulation of T cell differentiation (qval9.51E-4)', 'GO:0002637:regulation of immunoglobulin production (qval9.53E-4)', 'GO:0010604:positive regulation of macromolecule metabolic process (qval9.79E-4)', 'GO:0031325:positive regulation of cellular metabolic process (qval1.03E-3)', 'GO:0032268:regulation of cellular protein metabolic process (qval1.05E-3)', 'GO:0040011:locomotion (qval1.07E-3)', 'GO:0002688:regulation of leukocyte chemotaxis (qval1.12E-3)', 'GO:0006915:apoptotic process (qval1.14E-3)', 'GO:0050766:positive regulation of phagocytosis (qval1.14E-3)', 'GO:1901214:regulation of neuron death (qval1.15E-3)', 'GO:0070661:leukocyte proliferation (qval1.15E-3)', 'GO:0071222:cellular response to lipopolysaccharide (qval1.16E-3)', 'GO:0031399:regulation of protein modification process (qval1.2E-3)', 'GO:0050920:regulation of chemotaxis (qval1.34E-3)', 'GO:2000107:negative regulation of leukocyte apoptotic process (qval1.39E-3)', 'GO:0009968:negative regulation of signal transduction (qval1.47E-3)', 'GO:0045597:positive regulation of cell differentiation (qval1.48E-3)', 'GO:0097529:myeloid leukocyte migration (qval1.5E-3)', 'GO:0042325:regulation of phosphorylation (qval1.52E-3)', 'GO:0051173:positive regulation of nitrogen compound metabolic process (qval1.59E-3)', 'GO:0070302:regulation of stress-activated protein kinase signaling cascade (qval1.64E-3)', 'GO:0002573:myeloid leukocyte differentiation (qval1.65E-3)', 'GO:0009967:positive regulation of signal transduction (qval1.66E-3)', 'GO:0071675:regulation of mononuclear cell migration (qval1.73E-3)', 'GO:0002819:regulation of adaptive immune response (qval1.86E-3)', 'GO:0048869:cellular developmental process (qval1.87E-3)', 'GO:1902106:negative regulation of leukocyte differentiation (qval1.89E-3)', 'GO:0043370:regulation of CD4-positive, alpha-beta T cell differentiation (qval1.93E-3)', 'GO:0001959:regulation of cytokine-mediated signaling pathway (qval2.04E-3)', 'GO:0032270:positive regulation of cellular protein metabolic process (qval2.06E-3)', 'GO:0001961:positive regulation of cytokine-mediated signaling pathway (qval2.16E-3)', 'GO:0032649:regulation of interferon-gamma production (qval2.15E-3)', 'GO:0051128:regulation of cellular component organization (qval2.19E-3)', 'GO:0051241:negative regulation of multicellular organismal process (qval2.23E-3)', 'GO:0032675:regulation of interleukin-6 production (qval2.36E-3)', 'GO:0070229:negative regulation of lymphocyte apoptotic process (qval2.35E-3)', 'GO:0030316:osteoclast differentiation (qval2.34E-3)', 'GO:0002828:regulation of type 2 immune response (qval2.33E-3)', 'GO:0006909:phagocytosis (qval2.42E-3)', 'GO:0030168:platelet activation (qval2.42E-3)', 'GO:0045637:regulation of myeloid cell differentiation (qval2.46E-3)', 'GO:0050727:regulation of inflammatory response (qval2.78E-3)', 'GO:0030593:neutrophil chemotaxis (qval2.85E-3)', 'GO:0012501:programmed cell death (qval2.85E-3)', 'GO:0006911:phagocytosis, engulfment (qval2.89E-3)', 'GO:0030183:B cell differentiation (qval2.93E-3)', 'GO:0010243:response to organonitrogen compound (qval2.93E-3)', 'GO:0002685:regulation of leukocyte migration (qval2.93E-3)', 'GO:0070372:regulation of ERK1 and ERK2 cascade (qval3.11E-3)', 'GO:0048870:cell motility (qval3.12E-3)', 'GO:0070228:regulation of lymphocyte apoptotic process (qval3.16E-3)', 'GO:0060759:regulation of response to cytokine stimulus (qval3.18E-3)', 'GO:2000106:regulation of leukocyte apoptotic process (qval3.26E-3)', 'GO:0010759:positive regulation of macrophage chemotaxis (qval3.29E-3)', 'GO:0002431:Fc receptor mediated stimulatory signaling pathway (qval3.51E-3)', 'GO:0051174:regulation of phosphorus metabolic process (qval3.58E-3)', 'GO:0019220:regulation of phosphate metabolic process (qval3.56E-3)', 'GO:1901701:cellular response to oxygen-containing compound (qval3.59E-3)', 'GO:0045619:regulation of lymphocyte differentiation (qval3.6E-3)', 'GO:0071621:granulocyte chemotaxis (qval3.75E-3)', 'GO:0022408:negative regulation of cell-cell adhesion (qval3.76E-3)', 'GO:0060760:positive regulation of response to cytokine stimulus (qval3.76E-3)', 'GO:0045595:regulation of cell differentiation (qval3.87E-3)', 'GO:0045744:negative regulation of G protein-coupled receptor signaling pathway (qval3.95E-3)', 'GO:0002578:negative regulation of antigen processing and presentation (qval4.01E-3)', 'GO:0032930:positive regulation of superoxide anion generation (qval4.01E-3)', 'GO:0050921:positive regulation of chemotaxis (qval4E-3)', 'GO:0080135:regulation of cellular response to stress (qval4.09E-3)', 'GO:0002718:regulation of cytokine production involved in immune response (qval4.26E-3)', 'GO:0046427:positive regulation of JAK-STAT cascade (qval4.25E-3)', 'GO:0010647:positive regulation of cell communication (qval4.43E-3)', 'GO:0097028:dendritic cell differentiation (qval4.42E-3)', 'GO:0010648:negative regulation of cell communication (qval4.43E-3)', 'GO:0050730:regulation of peptidyl-tyrosine phosphorylation (qval4.52E-3)', 'GO:0071346:cellular response to interferon-gamma (qval4.52E-3)', 'GO:0023057:negative regulation of signaling (qval4.58E-3)', 'GO:0023056:positive regulation of signaling (qval4.82E-3)', 'GO:0050777:negative regulation of immune response (qval4.81E-3)', 'GO:0007264:small GTPase mediated signal transduction (qval4.8E-3)', 'GO:0032651:regulation of interleukin-1 beta production (qval4.8E-3)', 'GO:0045622:regulation of T-helper cell differentiation (qval4.92E-3)', 'GO:0002761:regulation of myeloid leukocyte differentiation (qval5.02E-3)', 'GO:0002449:lymphocyte mediated immunity (qval5.23E-3)', 'GO:0032872:regulation of stress-activated MAPK cascade (qval5.41E-3)', 'GO:1990266:neutrophil migration (qval5.5E-3)', 'GO:0045807:positive regulation of endocytosis (qval5.5E-3)', 'GO:2000514:regulation of CD4-positive, alpha-beta T cell activation (qval5.69E-3)', 'GO:0046635:positive regulation of alpha-beta T cell activation (qval5.67E-3)', 'GO:0032928:regulation of superoxide anion generation (qval5.73E-3)', 'GO:0036336:dendritic cell migration (qval5.71E-3)', 'GO:1901215:negative regulation of neuron death (qval5.73E-3)', 'GO:0002467:germinal center formation (qval5.78E-3)', 'GO:0002532:production of molecular mediator involved in inflammatory response (qval5.76E-3)', 'GO:0014068:positive regulation of phosphatidylinositol 3-kinase signaling (qval5.75E-3)', 'GO:0099024:plasma membrane invagination (qval6.08E-3)', 'GO:0002698:negative regulation of immune effector process (qval6.14E-3)', 'GO:0050871:positive regulation of B cell activation (qval6.13E-3)', 'GO:0050731:positive regulation of peptidyl-tyrosine phosphorylation (qval6.14E-3)', 'GO:0043371:negative regulation of CD4-positive, alpha-beta T cell differentiation (qval6.78E-3)', 'GO:0043302:positive regulation of leukocyte degranulation (qval6.75E-3)', 'GO:0045624:positive regulation of T-helper cell differentiation (qval6.73E-3)', 'GO:0033003:regulation of mast cell activation (qval6.79E-3)', 'GO:0006810:transport (qval6.87E-3)', 'GO:0002690:positive regulation of leukocyte chemotaxis (qval6.93E-3)', 'GO:0007162:negative regulation of cell adhesion (qval7.13E-3)', 'GO:0030890:positive regulation of B cell proliferation (qval7.58E-3)', 'GO:0042531:positive regulation of tyrosine phosphorylation of STAT protein (qval7.69E-3)', 'GO:0046637:regulation of alpha-beta T cell differentiation (qval7.66E-3)', 'GO:1901698:response to nitrogen compound (qval7.85E-3)', 'GO:2000448:positive regulation of macrophage migration inhibitory factor signaling pathway (qval8E-3)', 'GO:0032764:negative regulation of mast cell cytokine production (qval7.97E-3)', 'GO:0070304:positive regulation of stress-activated protein kinase signaling cascade (qval8E-3)', 'GO:0001818:negative regulation of cytokine production (qval8.01E-3)', 'GO:2001198:regulation of dendritic cell differentiation (qval8E-3)', 'GO:0032103:positive regulation of response to external stimulus (qval8.09E-3)', 'GO:0097530:granulocyte migration (qval8.23E-3)', 'GO:0046634:regulation of alpha-beta T cell activation (qval8.2E-3)', 'GO:0001773:myeloid dendritic cell activation (qval9.25E-3)', 'GO:0032753:positive regulation of interleukin-4 production (qval9.22E-3)', 'GO:0006928:movement of cell or subcellular component (qval9.43E-3)', 'GO:1902532:negative regulation of intracellular signal transduction (qval1.02E-2)', 'GO:0010324:membrane invagination (qval1.03E-2)', 'GO:0032652:regulation of interleukin-1 production (qval1.05E-2)', 'GO:0043524:negative regulation of neuron apoptotic process (qval1.06E-2)', 'GO:1905523:positive regulation of macrophage migration (qval1.08E-2)', 'GO:0036003:positive regulation of transcription from RNA polymerase II promoter in response to stress (qval1.07E-2)', 'GO:0008285:negative regulation of cell proliferation (qval1.08E-2)', 'GO:0010517:regulation of phospholipase activity (qval1.1E-2)', 'GO:0045581:negative regulation of T cell differentiation (qval1.12E-2)', 'GO:0051234:establishment of localization (qval1.14E-2)', 'GO:1904892:regulation of STAT cascade (qval1.15E-2)', 'GO:0031324:negative regulation of cellular metabolic process (qval1.17E-2)', 'GO:0070373:negative regulation of ERK1 and ERK2 cascade (qval1.17E-2)', 'GO:0043405:regulation of MAP kinase activity (qval1.18E-2)', 'GO:0007265:Ras protein signal transduction (qval1.2E-2)', 'GO:0051179:localization (qval1.2E-2)', 'GO:0002823:negative regulation of adaptive immune response based on somatic recombination of immune receptors built from immunoglobulin superfamily domains (qval1.21E-2)', 'GO:0050855:regulation of B cell receptor signaling pathway (qval1.22E-2)', 'GO:0046639:negative regulation of alpha-beta T cell differentiation (qval1.22E-2)', 'GO:0019222:regulation of metabolic process (qval1.26E-2)', 'GO:0002285:lymphocyte activation involved in immune response (qval1.29E-2)', 'GO:0046638:positive regulation of alpha-beta T cell differentiation (qval1.33E-2)', 'GO:0071622:regulation of granulocyte chemotaxis (qval1.33E-2)', 'GO:0055094:response to lipoprotein particle (qval1.4E-2)', 'GO:0010758:regulation of macrophage chemotaxis (qval1.4E-2)', 'GO:0007033:vacuole organization (qval1.44E-2)', 'GO:0006968:cellular defense response (qval1.45E-2)', 'GO:0051452:intracellular pH reduction (qval1.45E-2)', 'GO:0002687:positive regulation of leukocyte migration (qval1.49E-2)', 'GO:1903305:regulation of regulated secretory pathway (qval1.49E-2)', 'GO:0032502:developmental process (qval1.5E-2)', 'GO:0002443:leukocyte mediated immunity (qval1.51E-2)', 'GO:0046651:lymphocyte proliferation (qval1.51E-2)', 'GO:0008283:cell proliferation (qval1.54E-2)', 'GO:0002704:negative regulation of leukocyte mediated immunity (qval1.57E-2)', 'GO:0051172:negative regulation of nitrogen compound metabolic process (qval1.57E-2)', 'GO:0002825:regulation of T-helper 1 type immune response (qval1.57E-2)', 'GO:0002888:positive regulation of myeloid leukocyte mediated immunity (qval1.57E-2)', 'GO:0071402:cellular response to lipoprotein particle stimulus (qval1.56E-2)', 'GO:0050672:negative regulation of lymphocyte proliferation (qval1.59E-2)', 'GO:0032943:mononuclear cell proliferation (qval1.59E-2)', 'GO:0002720:positive regulation of cytokine production involved in immune response (qval1.69E-2)', 'GO:0030218:erythrocyte differentiation (qval1.69E-2)', 'GO:0038094:Fc-gamma receptor signaling pathway (qval1.7E-2)', 'GO:0032945:negative regulation of mononuclear cell proliferation (qval1.69E-2)', 'GO:0042509:regulation of tyrosine phosphorylation of STAT protein (qval1.69E-2)', 'GO:0043304:regulation of mast cell degranulation (qval1.77E-2)', 'GO:0032673:regulation of interleukin-4 production (qval1.76E-2)', 'GO:2000515:negative regulation of CD4-positive, alpha-beta T cell activation (qval1.76E-2)', 'GO:0071347:cellular response to interleukin-1 (qval1.79E-2)', 'GO:0050853:B cell receptor signaling pathway (qval1.82E-2)', 'GO:0045851:pH reduction (qval1.81E-2)', 'GO:0002820:negative regulation of adaptive immune response (qval1.81E-2)', 'GO:1903707:negative regulation of hemopoiesis (qval1.87E-2)', 'GO:0031323:regulation of cellular metabolic process (qval1.91E-2)', 'GO:2000446:regulation of macrophage migration inhibitory factor signaling pathway (qval1.97E-2)', 'GO:0032653:regulation of interleukin-10 production (qval1.96E-2)', 'GO:0043372:positive regulation of CD4-positive, alpha-beta T cell differentiation (qval1.97E-2)', 'GO:0002269:leukocyte activation involved in inflammatory response (qval1.96E-2)', 'GO:0001774:microglial cell activation (qval1.96E-2)', 'GO:0033006:regulation of mast cell activation involved in immune response (qval1.95E-2)', 'GO:0043551:regulation of phosphatidylinositol 3-kinase activity (qval2.12E-2)', 'GO:0045620:negative regulation of lymphocyte differentiation (qval2.12E-2)', 'GO:0045087:innate immune response (qval2.28E-2)', 'GO:0032535:regulation of cellular component size (qval2.3E-2)', 'GO:0070664:negative regulation of leukocyte proliferation (qval2.42E-2)', 'GO:0046578:regulation of Ras protein signal transduction (qval2.42E-2)', 'GO:0043030:regulation of macrophage activation (qval2.49E-2)', 'GO:0090322:regulation of superoxide metabolic process (qval2.48E-2)', 'GO:0030041:actin filament polymerization (qval2.48E-2)', 'GO:0043523:regulation of neuron apoptotic process (qval2.49E-2)', 'GO:1901652:response to peptide (qval2.5E-2)', 'GO:0060255:regulation of macromolecule metabolic process (qval2.52E-2)', 'GO:0006897:endocytosis (qval2.59E-2)', 'GO:0002763:positive regulation of myeloid leukocyte differentiation (qval2.66E-2)', 'GO:0007266:Rho protein signal transduction (qval2.66E-2)', 'GO:0019886:antigen processing and presentation of exogenous peptide antigen via MHC class II (qval2.68E-2)', 'GO:0017157:regulation of exocytosis (qval2.86E-2)', 'GO:0008154:actin polymerization or depolymerization (qval2.87E-2)', 'GO:0014066:regulation of phosphatidylinositol 3-kinase signaling (qval2.87E-2)', 'GO:0032874:positive regulation of stress-activated MAPK cascade (qval2.88E-2)', 'GO:0002495:antigen processing and presentation of peptide antigen via MHC class II (qval3E-2)', 'GO:0002504:antigen processing and presentation of peptide or polysaccharide antigen via MHC class II (qval2.99E-2)', 'GO:0046627:negative regulation of insulin receptor signaling pathway (qval3.05E-2)', 'GO:0048872:homeostasis of number of cells (qval3.13E-2)', 'GO:0009892:negative regulation of metabolic process (qval3.15E-2)', 'GO:0061081:positive regulation of myeloid leukocyte cytokine production involved in immune response (qval3.17E-2)', 'GO:0033209:tumor necrosis factor-mediated signaling pathway (qval3.27E-2)', 'GO:1903725:regulation of phospholipid metabolic process (qval3.33E-2)', 'GO:2000516:positive regulation of CD4-positive, alpha-beta T cell activation (qval3.37E-2)', 'GO:0034113:heterotypic cell-cell adhesion (qval3.37E-2)', 'GO:0050854:regulation of antigen receptor-mediated signaling pathway (qval3.53E-2)', 'GO:0010518:positive regulation of phospholipase activity (qval3.52E-2)', 'GO:0002158:osteoclast proliferation (qval3.55E-2)', 'GO:0002605:negative regulation of dendritic cell antigen processing and presentation (qval3.54E-2)', 'GO:0002774:Fc receptor mediated inhibitory signaling pathway (qval3.53E-2)', 'GO:0045629:negative regulation of T-helper 2 cell differentiation (qval3.52E-2)', 'GO:0097411:hypoxia-inducible factor-1alpha signaling pathway (qval3.51E-2)']</t>
        </is>
      </c>
      <c r="V40" s="3">
        <f>hyperlink("https://spiral.technion.ac.il/results/MTAwMDA5OQ==/39/GOResultsFUNCTION","link")</f>
        <v/>
      </c>
      <c r="W40" t="inlineStr">
        <is>
          <t>['GO:0005515:protein binding (qval2.18E-8)', 'GO:0060589:nucleoside-triphosphatase regulator activity (qval1.06E-5)', 'GO:0030695:GTPase regulator activity (qval2.39E-5)', 'GO:0005096:GTPase activator activity (qval1.32E-4)', 'GO:0030234:enzyme regulator activity (qval1.09E-3)', 'GO:0019899:enzyme binding (qval1.4E-3)', 'GO:0005488:binding (qval1.37E-3)', 'GO:0005102:signaling receptor binding (qval2.08E-3)', 'GO:0008047:enzyme activator activity (qval2.23E-3)', 'GO:0017124:SH3 domain binding (qval2.32E-3)', 'GO:0003779:actin binding (qval3.6E-3)', 'GO:0019904:protein domain specific binding (qval1.39E-2)', 'GO:0098772:molecular function regulator (qval1.69E-2)', 'GO:0038023:signaling receptor activity (qval1.57E-2)', 'GO:0060089:molecular transducer activity (qval2.68E-2)', 'GO:0008092:cytoskeletal protein binding (qval3.86E-2)', 'GO:0004896:cytokine receptor activity (qval5.4E-2)', 'GO:0005031:tumor necrosis factor-activated receptor activity (qval6.09E-2)', 'GO:0019900:kinase binding (qval7.9E-2)', 'GO:0003823:antigen binding (qval9.43E-2)', 'GO:0035259:glucocorticoid receptor binding (qval9.38E-2)', 'GO:0005035:death receptor activity (qval8.96E-2)', 'GO:0044877:protein-containing complex binding (qval1.36E-1)', 'GO:0003674:molecular_function (qval1.58E-1)', 'GO:0051020:GTPase binding (qval1.73E-1)', 'GO:0001847:opsonin receptor activity (qval1.73E-1)']</t>
        </is>
      </c>
      <c r="X40" s="3">
        <f>hyperlink("https://spiral.technion.ac.il/results/MTAwMDA5OQ==/39/GOResultsCOMPONENT","link")</f>
        <v/>
      </c>
      <c r="Y40" t="inlineStr">
        <is>
          <t>['GO:0098552:side of membrane (qval7.56E-8)', 'GO:0009897:external side of plasma membrane (qval6.19E-6)', 'GO:0012506:vesicle membrane (qval1.44E-5)', 'GO:0030659:cytoplasmic vesicle membrane (qval2.19E-5)', 'GO:0101003:ficolin-1-rich granule membrane (qval1.98E-5)', 'GO:0005886:plasma membrane (qval1.74E-5)', 'GO:0016020:membrane (qval2.39E-5)', 'GO:0030667:secretory granule membrane (qval3.69E-5)', 'GO:0009986:cell surface (qval8.75E-5)', 'GO:0044433:cytoplasmic vesicle part (qval1.87E-4)', 'GO:0044444:cytoplasmic part (qval1.94E-4)', 'GO:0098805:whole membrane (qval3.9E-4)', 'GO:0005829:cytosol (qval5.06E-4)', 'GO:0070821:tertiary granule membrane (qval4.9E-4)', 'GO:0098588:bounding membrane of organelle (qval5.2E-4)', 'GO:0015629:actin cytoskeleton (qval1.55E-3)', 'GO:0044459:plasma membrane part (qval1.56E-3)', 'GO:0044437:vacuolar part (qval7.17E-3)', 'GO:0031090:organelle membrane (qval7.58E-3)', 'GO:0031982:vesicle (qval7.96E-3)', 'GO:0005856:cytoskeleton (qval7.86E-3)', 'GO:0030139:endocytic vesicle (qval1.4E-2)', 'GO:0005768:endosome (qval1.36E-2)', 'GO:0034689:integrin alphaX-beta2 complex (qval1.34E-2)', 'GO:0030670:phagocytic vesicle membrane (qval1.72E-2)', 'GO:0031410:cytoplasmic vesicle (qval1.97E-2)', 'GO:0097708:intracellular vesicle (qval2.06E-2)', 'GO:0070062:extracellular exosome (qval2.07E-2)', 'GO:0005774:vacuolar membrane (qval2.37E-2)', 'GO:1903561:extracellular vesicle (qval2.36E-2)', 'GO:0043230:extracellular organelle (qval2.31E-2)', 'GO:0044425:membrane part (qval2.58E-2)', 'GO:0044446:intracellular organelle part (qval2.65E-2)', 'GO:0005773:vacuole (qval3.25E-2)', 'GO:0005884:actin filament (qval3.44E-2)', 'GO:0030054:cell junction (qval3.83E-2)']</t>
        </is>
      </c>
    </row>
    <row r="41">
      <c r="A41" s="1" t="n">
        <v>40</v>
      </c>
      <c r="B41" t="n">
        <v>18038</v>
      </c>
      <c r="C41" t="n">
        <v>4143</v>
      </c>
      <c r="D41" t="n">
        <v>83</v>
      </c>
      <c r="E41" t="n">
        <v>6806</v>
      </c>
      <c r="F41" t="n">
        <v>516</v>
      </c>
      <c r="G41" t="n">
        <v>1196</v>
      </c>
      <c r="H41" t="n">
        <v>24</v>
      </c>
      <c r="I41" t="n">
        <v>84</v>
      </c>
      <c r="J41" s="2" t="n">
        <v>-1169</v>
      </c>
      <c r="K41" t="n">
        <v>0.501</v>
      </c>
      <c r="L41" t="inlineStr">
        <is>
          <t>A4GALT,ABCA1,ABL1,ADAM12,ADAM19,ADAMTS12,ADAMTS14,ADAMTS2,ADAMTS4,ADAMTS7,ADGRA2,ADGRB2,ADGRF5,ADGRL2,AFAP1L1,AGPAT4,AGRN,AKR1B1,AKT3,ALKBH5,AMPD2,ANGPTL2,ANTXR1,ANXA1,ANXA5,ANXA6,AP2M1,ARHGAP23,ARHGAP29,ARHGEF10,ARHGEF17,ARID5B,ARL10,ARL4C,ARNTL2,ARSJ,ASAP1,ATF2,ATP10A,ATP8B2,ATRN,AXL,B3GNT9,B4GALT1,BASP1,BATF3,BCAR1,BCAT1,BDKRB2,BEX3,BGN,BICC1,BMERB1,BMP1,BMP2,BMP8A,BRSK1,BTBD19,C11orf96,C12orf57,C14orf132,C1R,C1S,C1orf198,C4orf3,CALU,CAPZB,CAV1,CAV2,CAVIN1,CAVIN3,CBLB,CCDC88A,CCL11,CCN1,CCN2,CCNL2,CD109,CD200,CD248,CD276,CD82,CD93,CD99,CDC42BPB,CDH13,CDH2,CDH5,CDK14,CDK2AP1,CDR2L,CEBPB,CERCAM,CFAP69,CHD3,CHST1,CHSY1,CLIC4,CLMP,CNN3,CNRIP1,COL12A1,COL15A1,COL16A1,COL18A1,COL1A1,COL1A2,COL24A1,COL27A1,COL3A1,COL4A1,COL4A2,COL5A1,COL5A2,COL5A3,COL6A1,COL6A2,COL6A3,COL7A1,COTL1,CPQ,CREB3L1,CRIP2,CRISPLD2,CSGALNACT2,CTHRC1,CYB5R3,CYGB,DACT1,DACT3,DENND5A,DKK3,DLG4,DPYSL2,DPYSL3,DRAM1,DSE,DTX3,DYSF,DZIP1,DZIP1L,EBF4,ECM1,EDNRA,EFEMP2,EFS,EGFL7,EHD2,EHD3,EID1,ELK3,EMILIN1,EMP3,ENG,ENTPD1,ETS1,EVA1A,EVA1B,EVC,EXT1,FAM110B,FAM114A1,FAM118A,FAM126A,FAM20C,FAP,FBLIM1,FBXL5,FCHSD2,FEZ1,FGD1,FGF7,FGFR1,FHL3,FKBP10,FLCN,FMNL3,FMOD,FN1,FNDC10,FNDC4,FOXF1,FOXO1,FSCN1,FSTL1,FSTL3,FUT11,FYN,GAA,GAS1,GAS6,GDI1,GFPT2,GJA1,GLI3,GLIPR1,GLIPR2,GNAI2,GNB1,GNB4,GNG11,GPR176,GPSM1,GPX7,GPX8,GUCY1A1,GUCY1B1,GYPC,HAS2,HDAC7,HECW2,HIC1,HIVEP2,HOMER3,HOXB2,HS3ST3B1,HSD11B1,HSPG2,ICAM1,IFI27L2,IGDCC4,IGFBP4,IGFBP5,IGFBP7,IKBIP,IL1R1,IMPAD1,ITGA1,ITGA4,ITGA5,ITGB1,ITPRIP,ITPRIPL2,JCAD,JDP2,KCNJ8,KCTD15,KDR,KIAA1211,KIFC3,KIRREL1,KLC1,KLF7,KLF9,KLHL5,LAMA4,LAMB1,LAMB2,LAMC1,LAYN,LGALS1,LHX6,LIMA1,LMNA,LMO4,LOX,LOXL1,LOXL2,LPAR1,LRP12,LTBP1,LTBP2,LUM,MACF1,MAF,MAP3K5,MAP3K8,MAP4,MAP7D1,MAPKAPK2,MARCKS,MDFIC,MEDAG,MEIS1,MEIS2,MEIS3,METRN,MFAP2,MFGE8,MICAL2,MICU3,MLLT11,MMP14,MMP2,MPDZ,MRAS,MRC2,MSC,MSN,MXD4,MXRA7,MXRA8,MYADM,MYL6,MYO9B,MYOF,NAT14,NAV1,NBL1,NDST1,NFATC1,NFATC4,NFIC,NFKBIZ,NID1,NID2,NLGN2,NLRP1,NNMT,NPR2,NR3C1,NR4A3,NRP1,NRP2,NRSN2,NT5DC2,NUMBL,NXN,OAZ2,OBSCN,OLFM2,OLFML2A,P3H1,P3H3,P4HA3,PAEP,PALM2-AKAP2,PANX1,PAPSS2,PCOLCE,PDGFRB,PDLIM2,PDLIM3,PDLIM4,PDLIM7,PDZRN3,PEAK1,PECAM1,PER1,PFN1,PHC2,PHF2,PHLDA1,PHLDB1,PKD2,PKIG,PLAT,PLEKHG2,PLEKHM2,PLK2,PLOD1,PLOD2,PLPPR2,PLSCR3,PLVAP,PLXND1,PMP22,PODNL1,POFUT2,POSTN,PPP1R18,PPP4R1,PRAF2,PRDM1,PRICKLE2,PRR16,PRRX1,PRSS23,PTGES,PTK7,PTPA,PTPRM,PTPRS,PTPRU,PTTG1IP,PXDN,QKI,RAB12,RAB13,RAB31,RAB34,RABAC1,RAI14,RARRES2,RASSF8,RCN3,REEP5,RFLNB,RGCC,RGS16,RGS3,RHOC,RHOJ,RHOQ,RIN2,RNF144A,RNF152,RSRP1,RTL8B,RTL8C,RUNX1,RUNX2,SAMD4A,SARDH,SCARB2,SCN1B,SDC2,SDK1,SEC14L1,SEC24D,SEC31A,SEMA6B,SEPTIN5,SERPINE1,SGCD,SGCE,SGSM2,SH3BP5,SH3PXD2A,SH3PXD2B,SHANK3,SHC1,SIPA1,SIRPA,SLC12A4,SLC2A10,SLC36A4,SLC39A13,SLFN11,SMIM3,SNAI2,SNX24,SOGA3,SOX12,SPARC,SPART,SPECC1,SPHK1,SPON2,SSH1,ST3GAL2,ST5,ST6GALNAC6,STEAP2,STX2,SULF1,SUSD6,SYDE1,SYNC,SYTL2,TAF13,TANC2,TAX1BP3,TBC1D20,TBX2,TDRP,TGFB1,TGFBR1,THBS2,THY1,TIE1,TIMP2,TM4SF18,TMEM158,TMEM165,TMEM263,TMEM45A,TNC,TNFAIP2,TNFSF4,TNKS1BP1,TP53,TPST1,TRAK2,TRIM22,TRIM8,TRO,TSHZ3,TSPAN11,TSPAN4,TSPAN9,TTC7B,TUBB6,TUSC3,TWIST1,TWIST2,UBE2E2,UBE2QL1,UBTD1,UGCG,VASH1,VASN,VAT1L,VCAM1,VCL,VEGFC,VGLL3,VIM,VKORC1,VSTM4,VWF,WBP1L,WDR86,WIPF1,WSB1,WTIP,ZBTB46,ZEB1,ZEB2,ZNF281,ZNF469,ZNF512B,ZNF521,ZNF83,ZNRF1,ZYX</t>
        </is>
      </c>
      <c r="M41" t="inlineStr">
        <is>
          <t>[(1, 17), (1, 33), (1, 38), (1, 56), (1, 58), (3, 17), (3, 33), (3, 38), (3, 56), (3, 58), (3, 67), (4, 17), (4, 33), (4, 38), (4, 56), (4, 58), (7, 17), (7, 33), (7, 38), (7, 56), (7, 58), (8, 17), (8, 33), (8, 38), (8, 56), (8, 58), (9, 17), (9, 33), (9, 56), (9, 58), (13, 17), (13, 33), (13, 38), (13, 56), (13, 58), (13, 67), (16, 17), (16, 33), (16, 38), (16, 56), (16, 58), (29, 17), (29, 33), (29, 38), (29, 56), (29, 58), (35, 17), (35, 33), (35, 56), (35, 58), (40, 17), (40, 33), (40, 38), (40, 56), (40, 58), (45, 17), (45, 33), (45, 38), (45, 56), (45, 58), (48, 17), (48, 33), (48, 38), (48, 56), (48, 58), (49, 17), (49, 33), (49, 38), (49, 56), (49, 58), (55, 33), (55, 58), (78, 17), (78, 33), (78, 56), (78, 58), (79, 17), (79, 33), (79, 56), (80, 17), (80, 33), (80, 38), (80, 56), (80, 58)]</t>
        </is>
      </c>
      <c r="N41" t="n">
        <v>907</v>
      </c>
      <c r="O41" t="n">
        <v>0.75</v>
      </c>
      <c r="P41" t="n">
        <v>0.95</v>
      </c>
      <c r="Q41" t="n">
        <v>3</v>
      </c>
      <c r="R41" t="n">
        <v>10000</v>
      </c>
      <c r="S41" t="inlineStr">
        <is>
          <t>15/03/2024, 21:30:39</t>
        </is>
      </c>
      <c r="T41" s="3">
        <f>hyperlink("https://spiral.technion.ac.il/results/MTAwMDA5OQ==/40/GOResultsPROCESS","link")</f>
        <v/>
      </c>
      <c r="U41" t="inlineStr">
        <is>
          <t>['GO:0030198:extracellular matrix organization (qval3.98E-41)', 'GO:0043062:extracellular structure organization (qval5.97E-38)', 'GO:0032502:developmental process (qval4.46E-25)', 'GO:0048856:anatomical structure development (qval1.18E-23)', 'GO:0050793:regulation of developmental process (qval3.25E-23)', 'GO:0007155:cell adhesion (qval4.42E-20)', 'GO:0022610:biological adhesion (qval6.04E-20)', 'GO:0030334:regulation of cell migration (qval1.84E-19)', 'GO:0051239:regulation of multicellular organismal process (qval3.21E-19)', 'GO:2000145:regulation of cell motility (qval6.04E-19)', 'GO:2000026:regulation of multicellular organismal development (qval2.52E-18)', 'GO:0040012:regulation of locomotion (qval4.47E-18)', 'GO:0051272:positive regulation of cellular component movement (qval6.42E-18)', 'GO:2000147:positive regulation of cell motility (qval6.61E-18)', 'GO:0016477:cell migration (qval6.28E-18)', 'GO:0051270:regulation of cellular component movement (qval1.66E-17)', 'GO:0040017:positive regulation of locomotion (qval1.75E-17)', 'GO:0022603:regulation of anatomical structure morphogenesis (qval1.98E-17)', 'GO:0030335:positive regulation of cell migration (qval1.98E-17)', 'GO:0009653:anatomical structure morphogenesis (qval4.07E-16)', 'GO:0045595:regulation of cell differentiation (qval3.93E-16)', 'GO:0048513:animal organ development (qval6.77E-16)', 'GO:0048870:cell motility (qval9.57E-16)', 'GO:0040011:locomotion (qval5.34E-15)', 'GO:0006928:movement of cell or subcellular component (qval2.37E-14)', 'GO:0030199:collagen fibril organization (qval6.61E-14)', 'GO:0001525:angiogenesis (qval7.83E-14)', 'GO:0051093:negative regulation of developmental process (qval1.02E-12)', 'GO:0048869:cellular developmental process (qval9.23E-12)', 'GO:0051094:positive regulation of developmental process (qval5.02E-11)', 'GO:0048646:anatomical structure formation involved in morphogenesis (qval5.33E-11)', 'GO:0031589:cell-substrate adhesion (qval5.86E-11)', 'GO:0009888:tissue development (qval8.15E-11)', 'GO:0051240:positive regulation of multicellular organismal process (qval8.2E-11)', 'GO:0016043:cellular component organization (qval1.64E-10)', 'GO:0051241:negative regulation of multicellular organismal process (qval2E-10)', 'GO:1901342:regulation of vasculature development (qval2.74E-10)', 'GO:1903053:regulation of extracellular matrix organization (qval2.69E-10)', 'GO:0071840:cellular component organization or biogenesis (qval3.25E-10)', 'GO:0001936:regulation of endothelial cell proliferation (qval4.27E-10)', 'GO:0009887:animal organ morphogenesis (qval5.27E-10)', 'GO:0045765:regulation of angiogenesis (qval9.03E-10)', 'GO:0051128:regulation of cellular component organization (qval1.22E-9)', 'GO:0030155:regulation of cell adhesion (qval2.43E-9)', 'GO:0032879:regulation of localization (qval3.04E-9)', 'GO:0050678:regulation of epithelial cell proliferation (qval3.24E-9)', 'GO:0048522:positive regulation of cellular process (qval4.94E-9)', 'GO:0007166:cell surface receptor signaling pathway (qval7.53E-9)', 'GO:0007167:enzyme linked receptor protein signaling pathway (qval1.05E-8)', 'GO:0048518:positive regulation of biological process (qval1.7E-8)', 'GO:0009966:regulation of signal transduction (qval1.71E-8)', 'GO:0022604:regulation of cell morphogenesis (qval3.78E-8)', 'GO:0071310:cellular response to organic substance (qval4.96E-8)', 'GO:0042221:response to chemical (qval5.07E-8)', 'GO:0045596:negative regulation of cell differentiation (qval5.15E-8)', 'GO:0009611:response to wounding (qval5.58E-8)', 'GO:0070848:response to growth factor (qval8.78E-8)', 'GO:0070887:cellular response to chemical stimulus (qval8.99E-8)', 'GO:0045597:positive regulation of cell differentiation (qval1.09E-7)', 'GO:0048583:regulation of response to stimulus (qval1.56E-7)', 'GO:0045785:positive regulation of cell adhesion (qval1.55E-7)', 'GO:1904018:positive regulation of vasculature development (qval1.54E-7)', 'GO:0010033:response to organic substance (qval1.98E-7)', 'GO:0030029:actin filament-based process (qval2.16E-7)', 'GO:0032501:multicellular organismal process (qval2.17E-7)', 'GO:0010634:positive regulation of epithelial cell migration (qval2.46E-7)', 'GO:0001503:ossification (qval2.53E-7)', 'GO:0006023:aminoglycan biosynthetic process (qval2.68E-7)', 'GO:0030036:actin cytoskeleton organization (qval2.78E-7)', 'GO:0045766:positive regulation of angiogenesis (qval3.88E-7)', 'GO:0010646:regulation of cell communication (qval3.94E-7)', 'GO:0048523:negative regulation of cellular process (qval4.12E-7)', 'GO:0042127:regulation of cell proliferation (qval4.48E-7)', 'GO:0023051:regulation of signaling (qval4.74E-7)', 'GO:0035987:endodermal cell differentiation (qval5.13E-7)', 'GO:0048519:negative regulation of biological process (qval5.19E-7)', 'GO:0006024:glycosaminoglycan biosynthetic process (qval5.56E-7)', 'GO:0010595:positive regulation of endothelial cell migration (qval8.95E-7)', 'GO:0030154:cell differentiation (qval1.09E-6)', 'GO:0120035:regulation of plasma membrane bounded cell projection organization (qval1.13E-6)', 'GO:0071363:cellular response to growth factor stimulus (qval1.28E-6)', 'GO:0010632:regulation of epithelial cell migration (qval1.5E-6)', 'GO:0031344:regulation of cell projection organization (qval1.62E-6)', 'GO:0010810:regulation of cell-substrate adhesion (qval1.62E-6)', 'GO:0010712:regulation of collagen metabolic process (qval1.94E-6)', 'GO:0050679:positive regulation of epithelial cell proliferation (qval2.16E-6)', 'GO:0097435:supramolecular fiber organization (qval2.25E-6)', 'GO:0043536:positive regulation of blood vessel endothelial cell migration (qval2.33E-6)', 'GO:0060284:regulation of cell development (qval2.61E-6)', 'GO:0044087:regulation of cellular component biogenesis (qval4.16E-6)', 'GO:0001938:positive regulation of endothelial cell proliferation (qval4.25E-6)', 'GO:0007010:cytoskeleton organization (qval5.3E-6)', 'GO:0071711:basement membrane organization (qval5.29E-6)', 'GO:0001101:response to acid chemical (qval5.84E-6)', 'GO:0001568:blood vessel development (qval5.95E-6)', 'GO:0045664:regulation of neuron differentiation (qval6.25E-6)', 'GO:0007507:heart development (qval6.44E-6)', 'GO:0042060:wound healing (qval6.41E-6)', 'GO:0010594:regulation of endothelial cell migration (qval7E-6)', 'GO:0006022:aminoglycan metabolic process (qval7.72E-6)', 'GO:0090050:positive regulation of cell migration involved in sprouting angiogenesis (qval7.72E-6)', 'GO:0010975:regulation of neuron projection development (qval8.33E-6)', 'GO:0030203:glycosaminoglycan metabolic process (qval8.34E-6)', 'GO:0071495:cellular response to endogenous stimulus (qval9.49E-6)', 'GO:0090287:regulation of cellular response to growth factor stimulus (qval1.07E-5)', 'GO:0050767:regulation of neurogenesis (qval1.16E-5)', 'GO:0085029:extracellular matrix assembly (qval1.76E-5)', 'GO:1903055:positive regulation of extracellular matrix organization (qval1.74E-5)', 'GO:1901201:regulation of extracellular matrix assembly (qval1.73E-5)', 'GO:0032963:collagen metabolic process (qval1.73E-5)', 'GO:0034330:cell junction organization (qval1.75E-5)', 'GO:0048754:branching morphogenesis of an epithelial tube (qval1.75E-5)', 'GO:0008284:positive regulation of cell proliferation (qval1.78E-5)', 'GO:0007169:transmembrane receptor protein tyrosine kinase signaling pathway (qval1.95E-5)', 'GO:0048585:negative regulation of response to stimulus (qval1.94E-5)', 'GO:0051130:positive regulation of cellular component organization (qval2.03E-5)', 'GO:0007160:cell-matrix adhesion (qval2.05E-5)', 'GO:0043535:regulation of blood vessel endothelial cell migration (qval2.35E-5)', 'GO:0001667:ameboidal-type cell migration (qval2.6E-5)', 'GO:0007229:integrin-mediated signaling pathway (qval2.69E-5)', 'GO:0007165:signal transduction (qval2.81E-5)', 'GO:0048729:tissue morphogenesis (qval2.79E-5)', 'GO:0010648:negative regulation of cell communication (qval3.15E-5)', 'GO:0023057:negative regulation of signaling (qval3.42E-5)', 'GO:0061138:morphogenesis of a branching epithelium (qval3.54E-5)', 'GO:0032967:positive regulation of collagen biosynthetic process (qval4.67E-5)', 'GO:0010714:positive regulation of collagen metabolic process (qval4.63E-5)', 'GO:0009719:response to endogenous stimulus (qval4.89E-5)', 'GO:1901701:cellular response to oxygen-containing compound (qval5E-5)', 'GO:0051960:regulation of nervous system development (qval5.16E-5)', 'GO:0034446:substrate adhesion-dependent cell spreading (qval5.85E-5)', 'GO:0035239:tube morphogenesis (qval6.23E-5)', 'GO:0070482:response to oxygen levels (qval6.24E-5)', 'GO:0001763:morphogenesis of a branching structure (qval6.35E-5)', 'GO:0032965:regulation of collagen biosynthetic process (qval6.5E-5)', 'GO:1902531:regulation of intracellular signal transduction (qval7.62E-5)', 'GO:1901700:response to oxygen-containing compound (qval7.99E-5)', 'GO:1901888:regulation of cell junction assembly (qval9.41E-5)', 'GO:0009968:negative regulation of signal transduction (qval9.86E-5)', 'GO:0001937:negative regulation of endothelial cell proliferation (qval1.05E-4)', 'GO:0034097:response to cytokine (qval1.08E-4)', 'GO:0050789:regulation of biological process (qval1.17E-4)', 'GO:0001501:skeletal system development (qval1.34E-4)', 'GO:0008360:regulation of cell shape (qval1.33E-4)', 'GO:0043542:endothelial cell migration (qval1.57E-4)', 'GO:0048589:developmental growth (qval1.69E-4)', 'GO:0090092:regulation of transmembrane receptor protein serine/threonine kinase signaling pathway (qval1.79E-4)', 'GO:0065007:biological regulation (qval1.78E-4)', 'GO:0010717:regulation of epithelial to mesenchymal transition (qval1.85E-4)', 'GO:1901343:negative regulation of vasculature development (qval1.9E-4)', 'GO:1903672:positive regulation of sprouting angiogenesis (qval1.97E-4)', 'GO:0002009:morphogenesis of an epithelium (qval1.98E-4)', 'GO:0016525:negative regulation of angiogenesis (qval2.02E-4)', 'GO:0001952:regulation of cell-matrix adhesion (qval2.06E-4)', 'GO:0010811:positive regulation of cell-substrate adhesion (qval2.05E-4)', 'GO:0040007:growth (qval2.19E-4)', 'GO:0098609:cell-cell adhesion (qval2.23E-4)', 'GO:0031345:negative regulation of cell projection organization (qval2.26E-4)', 'GO:2000181:negative regulation of blood vessel morphogenesis (qval2.46E-4)', 'GO:1903510:mucopolysaccharide metabolic process (qval2.44E-4)', 'GO:0050794:regulation of cellular process (qval2.79E-4)', 'GO:0048514:blood vessel morphogenesis (qval3.14E-4)', 'GO:0032989:cellular component morphogenesis (qval3.47E-4)', 'GO:0010631:epithelial cell migration (qval3.55E-4)', 'GO:0048008:platelet-derived growth factor receptor signaling pathway (qval3.71E-4)', 'GO:0051129:negative regulation of cellular component organization (qval4.11E-4)', 'GO:0010035:response to inorganic substance (qval4.28E-4)', 'GO:0000904:cell morphogenesis involved in differentiation (qval5.04E-4)', 'GO:0048771:tissue remodeling (qval5.49E-4)', 'GO:0014911:positive regulation of smooth muscle cell migration (qval5.8E-4)', 'GO:0022409:positive regulation of cell-cell adhesion (qval5.94E-4)', 'GO:2000351:regulation of endothelial cell apoptotic process (qval5.96E-4)', 'GO:0008285:negative regulation of cell proliferation (qval6.1E-4)', 'GO:0009967:positive regulation of signal transduction (qval6.51E-4)', 'GO:0001569:branching involved in blood vessel morphogenesis (qval6.69E-4)', 'GO:0061035:regulation of cartilage development (qval6.96E-4)', 'GO:0010718:positive regulation of epithelial to mesenchymal transition (qval6.97E-4)', 'GO:0017015:regulation of transforming growth factor beta receptor signaling pathway (qval7.19E-4)', 'GO:0022407:regulation of cell-cell adhesion (qval7.27E-4)', 'GO:0050680:negative regulation of epithelial cell proliferation (qval7.87E-4)', 'GO:0006897:endocytosis (qval8.26E-4)', 'GO:0090049:regulation of cell migration involved in sprouting angiogenesis (qval8.43E-4)', 'GO:0032233:positive regulation of actin filament bundle assembly (qval9.11E-4)', 'GO:1903844:regulation of cellular response to transforming growth factor beta stimulus (qval9.38E-4)', 'GO:0090288:negative regulation of cellular response to growth factor stimulus (qval1.03E-3)', 'GO:0035924:cellular response to vascular endothelial growth factor stimulus (qval1.08E-3)', 'GO:0010721:negative regulation of cell development (qval1.08E-3)', 'GO:0044089:positive regulation of cellular component biogenesis (qval1.11E-3)', 'GO:0036293:response to decreased oxygen levels (qval1.12E-3)', 'GO:0010977:negative regulation of neuron projection development (qval1.17E-3)', 'GO:0090109:regulation of cell-substrate junction assembly (qval1.17E-3)', 'GO:0051893:regulation of focal adhesion assembly (qval1.17E-3)', 'GO:0010769:regulation of cell morphogenesis involved in differentiation (qval1.24E-3)', 'GO:1901699:cellular response to nitrogen compound (qval1.24E-3)', 'GO:0030111:regulation of Wnt signaling pathway (qval1.27E-3)', 'GO:0051496:positive regulation of stress fiber assembly (qval1.27E-3)', 'GO:0030324:lung development (qval1.37E-3)', 'GO:0060348:bone development (qval1.43E-3)', 'GO:1901137:carbohydrate derivative biosynthetic process (qval1.44E-3)', 'GO:1903039:positive regulation of leukocyte cell-cell adhesion (qval1.5E-3)', 'GO:0061061:muscle structure development (qval1.52E-3)', 'GO:0071417:cellular response to organonitrogen compound (qval1.52E-3)', 'GO:1902533:positive regulation of intracellular signal transduction (qval1.53E-3)', 'GO:0060840:artery development (qval1.6E-3)', 'GO:0001666:response to hypoxia (qval1.62E-3)', 'GO:0050900:leukocyte migration (qval1.62E-3)', 'GO:0045216:cell-cell junction organization (qval1.65E-3)', 'GO:0110053:regulation of actin filament organization (qval1.79E-3)', 'GO:0048844:artery morphogenesis (qval1.92E-3)', 'GO:0007159:leukocyte cell-cell adhesion (qval1.91E-3)', 'GO:0048468:cell development (qval1.94E-3)', 'GO:0048731:system development (qval1.96E-3)', 'GO:0031532:actin cytoskeleton reorganization (qval2.19E-3)', 'GO:0051336:regulation of hydrolase activity (qval2.19E-3)', 'GO:0030336:negative regulation of cell migration (qval2.28E-3)', 'GO:0002693:positive regulation of cellular extravasation (qval2.29E-3)', 'GO:0007162:negative regulation of cell adhesion (qval2.29E-3)', 'GO:0040013:negative regulation of locomotion (qval2.34E-3)', 'GO:0071229:cellular response to acid chemical (qval2.38E-3)', 'GO:0071230:cellular response to amino acid stimulus (qval2.46E-3)', 'GO:0009415:response to water (qval2.46E-3)', 'GO:0000902:cell morphogenesis (qval2.52E-3)', 'GO:0051345:positive regulation of hydrolase activity (qval2.57E-3)', 'GO:0060560:developmental growth involved in morphogenesis (qval2.66E-3)', 'GO:0043687:post-translational protein modification (qval2.65E-3)', 'GO:0014910:regulation of smooth muscle cell migration (qval2.77E-3)', 'GO:0033627:cell adhesion mediated by integrin (qval2.88E-3)', 'GO:1903391:regulation of adherens junction organization (qval2.88E-3)', 'GO:1903670:regulation of sprouting angiogenesis (qval2.86E-3)', 'GO:0032330:regulation of chondrocyte differentiation (qval3.03E-3)', 'GO:0002576:platelet degranulation (qval3.08E-3)', 'GO:0051271:negative regulation of cellular component movement (qval3.1E-3)', 'GO:0051056:regulation of small GTPase mediated signal transduction (qval3.14E-3)', 'GO:0032964:collagen biosynthetic process (qval3.14E-3)', 'GO:0017185:peptidyl-lysine hydroxylation (qval3.13E-3)', 'GO:0050768:negative regulation of neurogenesis (qval3.12E-3)', 'GO:0032956:regulation of actin cytoskeleton organization (qval3.23E-3)', 'GO:0006954:inflammatory response (qval3.34E-3)', 'GO:1901698:response to nitrogen compound (qval3.48E-3)', 'GO:0030030:cell projection organization (qval3.52E-3)', 'GO:0043588:skin development (qval3.94E-3)', 'GO:0071559:response to transforming growth factor beta (qval3.94E-3)', 'GO:0007275:multicellular organism development (qval4.15E-3)', 'GO:0090101:negative regulation of transmembrane receptor protein serine/threonine kinase signaling pathway (qval4.14E-3)', 'GO:0048584:positive regulation of response to stimulus (qval4.19E-3)', 'GO:0098657:import into cell (qval4.23E-3)', 'GO:1902903:regulation of supramolecular fiber organization (qval4.32E-3)', 'GO:0001570:vasculogenesis (qval4.39E-3)', 'GO:0018126:protein hydroxylation (qval4.37E-3)', 'GO:0001932:regulation of protein phosphorylation (qval4.58E-3)', 'GO:2000146:negative regulation of cell motility (qval4.58E-3)', 'GO:0002685:regulation of leukocyte migration (qval4.59E-3)', 'GO:0045665:negative regulation of neuron differentiation (qval4.87E-3)', 'GO:0010647:positive regulation of cell communication (qval5.12E-3)', 'GO:0071345:cellular response to cytokine stimulus (qval5.31E-3)', 'GO:0032970:regulation of actin filament-based process (qval5.3E-3)', 'GO:0045667:regulation of osteoblast differentiation (qval5.43E-3)', 'GO:0014070:response to organic cyclic compound (qval5.61E-3)', 'GO:0009987:cellular process (qval5.61E-3)', 'GO:0007178:transmembrane receptor protein serine/threonine kinase signaling pathway (qval5.6E-3)', 'GO:0023056:positive regulation of signaling (qval5.81E-3)', 'GO:0070278:extracellular matrix constituent secretion (qval5.86E-3)', 'GO:0043200:response to amino acid (qval5.95E-3)', 'GO:0044093:positive regulation of molecular function (qval6.16E-3)', 'GO:0030512:negative regulation of transforming growth factor beta receptor signaling pathway (qval6.25E-3)', 'GO:0051491:positive regulation of filopodium assembly (qval6.51E-3)', 'GO:0001649:osteoblast differentiation (qval7.1E-3)', 'GO:0032231:regulation of actin filament bundle assembly (qval7.07E-3)', 'GO:0003013:circulatory system process (qval7.18E-3)', 'GO:0043408:regulation of MAPK cascade (qval7.17E-3)', 'GO:0030178:negative regulation of Wnt signaling pathway (qval7.4E-3)', 'GO:0071560:cellular response to transforming growth factor beta stimulus (qval7.45E-3)', 'GO:0048010:vascular endothelial growth factor receptor signaling pathway (qval7.47E-3)', 'GO:0051961:negative regulation of nervous system development (qval7.48E-3)', 'GO:0042493:response to drug (qval7.48E-3)', 'GO:0002063:chondrocyte development (qval7.64E-3)', 'GO:0033993:response to lipid (qval7.7E-3)', 'GO:1903845:negative regulation of cellular response to transforming growth factor beta stimulus (qval8.17E-3)', 'GO:0001954:positive regulation of cell-matrix adhesion (qval8.34E-3)', 'GO:0010243:response to organonitrogen compound (qval8.79E-3)', 'GO:0043009:chordate embryonic development (qval8.88E-3)', 'GO:0051492:regulation of stress fiber assembly (qval8.92E-3)', 'GO:2000352:negative regulation of endothelial cell apoptotic process (qval9.33E-3)', 'GO:0035633:maintenance of permeability of blood-brain barrier (qval9.3E-3)', 'GO:0034405:response to fluid shear stress (qval9.27E-3)', 'GO:0051489:regulation of filopodium assembly (qval9.53E-3)', 'GO:0009628:response to abiotic stimulus (qval9.65E-3)', 'GO:0045123:cellular extravasation (qval9.7E-3)', 'GO:0042542:response to hydrogen peroxide (qval1.04E-2)', 'GO:0034329:cell junction assembly (qval1.04E-2)', 'GO:1903037:regulation of leukocyte cell-cell adhesion (qval1.08E-2)', 'GO:0003180:aortic valve morphogenesis (qval1.1E-2)', 'GO:1903054:negative regulation of extracellular matrix organization (qval1.1E-2)', 'GO:0002544:chronic inflammatory response (qval1.1E-2)', 'GO:0032836:glomerular basement membrane development (qval1.09E-2)', 'GO:0061299:retina vasculature morphogenesis in camera-type eye (qval1.09E-2)', 'GO:1902905:positive regulation of supramolecular fiber organization (qval1.23E-2)', 'GO:1901203:positive regulation of extracellular matrix assembly (qval1.26E-2)', 'GO:1903527:positive regulation of membrane tubulation (qval1.26E-2)', 'GO:0033631:cell-cell adhesion mediated by integrin (qval1.25E-2)', 'GO:0018057:peptidyl-lysine oxidation (qval1.25E-2)', 'GO:0022614:membrane to membrane docking (qval1.24E-2)', 'GO:0008015:blood circulation (qval1.29E-2)', 'GO:1904707:positive regulation of vascular smooth muscle cell proliferation (qval1.28E-2)', 'GO:0002526:acute inflammatory response (qval1.28E-2)', 'GO:0051247:positive regulation of protein metabolic process (qval1.31E-2)', 'GO:0006950:response to stress (qval1.38E-2)', 'GO:0034614:cellular response to reactive oxygen species (qval1.49E-2)', 'GO:0002691:regulation of cellular extravasation (qval1.51E-2)', 'GO:0110020:regulation of actomyosin structure organization (qval1.59E-2)', 'GO:0003179:heart valve morphogenesis (qval1.6E-2)', 'GO:0070301:cellular response to hydrogen peroxide (qval1.6E-2)', 'GO:0042325:regulation of phosphorylation (qval1.68E-2)', 'GO:0051716:cellular response to stimulus (qval1.77E-2)', 'GO:0043085:positive regulation of catalytic activity (qval1.8E-2)', 'GO:0031346:positive regulation of cell projection organization (qval1.81E-2)', 'GO:0038084:vascular endothelial growth factor signaling pathway (qval1.85E-2)', 'GO:0035904:aorta development (qval1.85E-2)', 'GO:0051923:sulfation (qval1.84E-2)', 'GO:0031099:regeneration (qval1.85E-2)', 'GO:1904035:regulation of epithelial cell apoptotic process (qval1.88E-2)', 'GO:0030278:regulation of ossification (qval1.94E-2)', 'GO:0001701:in utero embryonic development (qval2.01E-2)', 'GO:0000302:response to reactive oxygen species (qval2E-2)', 'GO:0090342:regulation of cell aging (qval2.01E-2)', 'GO:0034113:heterotypic cell-cell adhesion (qval2.02E-2)', 'GO:0050770:regulation of axonogenesis (qval2.11E-2)', 'GO:0050865:regulation of cell activation (qval2.19E-2)', 'GO:1901166:neural crest cell migration involved in autonomic nervous system development (qval2.23E-2)', 'GO:0009792:embryo development ending in birth or egg hatching (qval2.25E-2)', 'GO:0032101:regulation of response to external stimulus (qval2.25E-2)', 'GO:0042327:positive regulation of phosphorylation (qval2.25E-2)', 'GO:0043410:positive regulation of MAPK cascade (qval2.32E-2)', 'GO:0051173:positive regulation of nitrogen compound metabolic process (qval2.35E-2)', 'GO:0001837:epithelial to mesenchymal transition (qval2.34E-2)', 'GO:0048661:positive regulation of smooth muscle cell proliferation (qval2.4E-2)', 'GO:0051493:regulation of cytoskeleton organization (qval2.44E-2)', 'GO:0065009:regulation of molecular function (qval2.5E-2)', 'GO:1904705:regulation of vascular smooth muscle cell proliferation (qval2.51E-2)', 'GO:0035023:regulation of Rho protein signal transduction (qval2.61E-2)', 'GO:0001934:positive regulation of protein phosphorylation (qval2.62E-2)', 'GO:0010720:positive regulation of cell development (qval2.64E-2)', 'GO:0051894:positive regulation of focal adhesion assembly (qval2.63E-2)', 'GO:0007528:neuromuscular junction development (qval2.64E-2)', 'GO:0060973:cell migration involved in heart development (qval2.65E-2)', 'GO:0032940:secretion by cell (qval2.79E-2)', 'GO:0048762:mesenchymal cell differentiation (qval2.8E-2)', 'GO:0010604:positive regulation of macromolecule metabolic process (qval2.86E-2)', 'GO:0050867:positive regulation of cell activation (qval2.88E-2)', 'GO:0030855:epithelial cell differentiation (qval2.94E-2)', 'GO:0043393:regulation of protein binding (qval2.93E-2)', 'GO:0043087:regulation of GTPase activity (qval2.94E-2)', 'GO:1901890:positive regulation of cell junction assembly (qval3E-2)', 'GO:0061448:connective tissue development (qval2.99E-2)', 'GO:0001817:regulation of cytokine production (qval3E-2)', 'GO:0006029:proteoglycan metabolic process (qval3.06E-2)', 'GO:0060317:cardiac epithelial to mesenchymal transition (qval3.09E-2)', 'GO:0010715:regulation of extracellular matrix disassembly (qval3.4E-2)', 'GO:0090066:regulation of anatomical structure size (qval3.4E-2)', 'GO:1901652:response to peptide (qval3.41E-2)', 'GO:1903525:regulation of membrane tubulation (qval3.48E-2)', 'GO:0035791:platelet-derived growth factor receptor-beta signaling pathway (qval3.47E-2)', 'GO:0003158:endothelium development (qval3.46E-2)', 'GO:2000807:regulation of synaptic vesicle clustering (qval3.45E-2)', 'GO:0009414:response to water deprivation (qval3.44E-2)', 'GO:0032489:regulation of Cdc42 protein signal transduction (qval3.44E-2)', 'GO:0051216:cartilage development (qval3.59E-2)', 'GO:0032270:positive regulation of cellular protein metabolic process (qval3.58E-2)', 'GO:0006979:response to oxidative stress (qval3.58E-2)', 'GO:1905222:atrioventricular canal morphogenesis (qval3.6E-2)', 'GO:0099554:trans-synaptic signaling by soluble gas, modulating synaptic transmission (qval3.59E-2)', 'GO:0099555:trans-synaptic signaling by nitric oxide, modulating synaptic transmission (qval3.58E-2)', 'GO:0001575:globoside metabolic process (qval3.57E-2)', 'GO:0001576:globoside biosynthetic process (qval3.56E-2)', 'GO:0060978:angiogenesis involved in coronary vascular morphogenesis (qval3.55E-2)', 'GO:0071307:cellular response to vitamin K (qval3.54E-2)', 'GO:0140039:cell-cell adhesion in response to extracellular stimulus (qval3.53E-2)', 'GO:0061028:establishment of endothelial barrier (qval3.52E-2)', 'GO:2000171:negative regulation of dendrite development (qval3.51E-2)', 'GO:1901655:cellular response to ketone (qval3.64E-2)', 'GO:0016192:vesicle-mediated transport (qval3.7E-2)']</t>
        </is>
      </c>
      <c r="V41" s="3">
        <f>hyperlink("https://spiral.technion.ac.il/results/MTAwMDA5OQ==/40/GOResultsFUNCTION","link")</f>
        <v/>
      </c>
      <c r="W41" t="inlineStr">
        <is>
          <t>['GO:0005201:extracellular matrix structural constituent (qval1.97E-28)', 'GO:0005198:structural molecule activity (qval2.64E-14)', 'GO:0030020:extracellular matrix structural constituent conferring tensile strength (qval3.71E-14)', 'GO:0019838:growth factor binding (qval8E-10)', 'GO:0005518:collagen binding (qval4.28E-8)', 'GO:0050839:cell adhesion molecule binding (qval3.7E-7)', 'GO:0005178:integrin binding (qval4.69E-7)', 'GO:0048407:platelet-derived growth factor binding (qval3.28E-6)', 'GO:0005102:signaling receptor binding (qval4.57E-6)', 'GO:0044877:protein-containing complex binding (qval1.75E-5)', 'GO:0005539:glycosaminoglycan binding (qval3.82E-5)', 'GO:0005515:protein binding (qval4.4E-5)', 'GO:0002020:protease binding (qval2.77E-4)', 'GO:0003779:actin binding (qval9.57E-4)', 'GO:0017124:SH3 domain binding (qval1.33E-3)', 'GO:0008201:heparin binding (qval3.61E-3)', 'GO:0043169:cation binding (qval3.98E-3)', 'GO:0050840:extracellular matrix binding (qval4.18E-3)', 'GO:0046872:metal ion binding (qval4.29E-3)', 'GO:1901681:sulfur compound binding (qval7E-3)', 'GO:0019899:enzyme binding (qval6.72E-3)', 'GO:0051371:muscle alpha-actinin binding (qval7.5E-3)', 'GO:0043167:ion binding (qval8.1E-3)', 'GO:0008092:cytoskeletal protein binding (qval8.7E-3)', 'GO:0005509:calcium ion binding (qval1.26E-2)', 'GO:0043394:proteoglycan binding (qval1.34E-2)', 'GO:0035374:chondroitin sulfate binding (qval1.45E-2)', 'GO:0019904:protein domain specific binding (qval1.89E-2)', 'GO:0019199:transmembrane receptor protein kinase activity (qval1.93E-2)', 'GO:0005080:protein kinase C binding (qval2.35E-2)', 'GO:0031418:L-ascorbic acid binding (qval2.73E-2)', 'GO:0005488:binding (qval3.15E-2)', 'GO:0038085:vascular endothelial growth factor binding (qval3.45E-2)', 'GO:0004720:protein-lysine 6-oxidase activity (qval3.35E-2)', 'GO:0031682:G-protein gamma-subunit binding (qval6.37E-2)', 'GO:0019955:cytokine binding (qval7.6E-2)', 'GO:0050431:transforming growth factor beta binding (qval7.41E-2)', 'GO:0005172:vascular endothelial growth factor receptor binding (qval7.29E-2)', 'GO:0004383:guanylate cyclase activity (qval9.78E-2)', 'GO:0098634:cell-matrix adhesion mediator activity (qval9.54E-2)', 'GO:0005021:vascular endothelial growth factor-activated receptor activity (qval9.3E-2)', 'GO:0008013:beta-catenin binding (qval9.16E-2)', 'GO:0051393:alpha-actinin binding (qval9.4E-2)', 'GO:0004222:metalloendopeptidase activity (qval9.23E-2)']</t>
        </is>
      </c>
      <c r="X41" s="3">
        <f>hyperlink("https://spiral.technion.ac.il/results/MTAwMDA5OQ==/40/GOResultsCOMPONENT","link")</f>
        <v/>
      </c>
      <c r="Y41" t="inlineStr">
        <is>
          <t>['GO:0062023:collagen-containing extracellular matrix (qval7.39E-32)', 'GO:0031012:extracellular matrix (qval4.59E-32)', 'GO:0005788:endoplasmic reticulum lumen (qval2.48E-19)', 'GO:0030054:cell junction (qval2.96E-18)', 'GO:0044420:extracellular matrix component (qval2.99E-17)', 'GO:0005615:extracellular space (qval1.51E-14)', 'GO:0044421:extracellular region part (qval2.07E-14)', 'GO:0070161:anchoring junction (qval2.66E-14)', 'GO:0005912:adherens junction (qval2.55E-14)', 'GO:0005925:focal adhesion (qval2.24E-13)', 'GO:0005924:cell-substrate adherens junction (qval2.5E-13)', 'GO:0005581:collagen trimer (qval3.07E-13)', 'GO:0030055:cell-substrate junction (qval3.51E-13)', 'GO:0005604:basement membrane (qval3.1E-10)', 'GO:0031982:vesicle (qval4.08E-10)', 'GO:0005583:fibrillar collagen trimer (qval3.99E-10)', 'GO:0031974:membrane-enclosed lumen (qval4.89E-9)', 'GO:0070013:intracellular organelle lumen (qval4.62E-9)', 'GO:0043233:organelle lumen (qval4.38E-9)', 'GO:0005576:extracellular region (qval8.75E-9)', 'GO:0042383:sarcolemma (qval2.78E-8)', 'GO:0044444:cytoplasmic part (qval7.48E-8)', 'GO:0070062:extracellular exosome (qval8.42E-8)', 'GO:1903561:extracellular vesicle (qval1.35E-7)', 'GO:0043230:extracellular organelle (qval1.34E-7)', 'GO:0044432:endoplasmic reticulum part (qval8.2E-7)', 'GO:0009986:cell surface (qval1.63E-6)', 'GO:0005588:collagen type V trimer (qval5.25E-5)', 'GO:0098857:membrane microdomain (qval2.71E-4)', 'GO:0045121:membrane raft (qval2.62E-4)', 'GO:0005911:cell-cell junction (qval4.11E-4)', 'GO:0098589:membrane region (qval4.6E-4)', 'GO:0005886:plasma membrane (qval4.58E-4)', 'GO:0002102:podosome (qval5.77E-4)', 'GO:0032432:actin filament bundle (qval7.04E-4)', 'GO:0042641:actomyosin (qval1.05E-3)', 'GO:0034668:integrin alpha4-beta1 complex (qval1.35E-3)', 'GO:0031941:filamentous actin (qval1.38E-3)', 'GO:0044459:plasma membrane part (qval1.64E-3)', 'GO:0001725:stress fiber (qval1.72E-3)', 'GO:0097517:contractile actin filament bundle (qval1.68E-3)', 'GO:0030027:lamellipodium (qval2.83E-3)', 'GO:0044431:Golgi apparatus part (qval6.06E-3)', 'GO:0015629:actin cytoskeleton (qval1.12E-2)', 'GO:0031410:cytoplasmic vesicle (qval1.45E-2)', 'GO:0005856:cytoskeleton (qval1.42E-2)', 'GO:0097708:intracellular vesicle (qval1.56E-2)', 'GO:0001726:ruffle (qval1.86E-2)', 'GO:0005796:Golgi lumen (qval2.34E-2)', 'GO:0120025:plasma membrane bounded cell projection (qval2.58E-2)', 'GO:0044424:intracellular part (qval2.64E-2)', 'GO:0044446:intracellular organelle part (qval2.83E-2)', 'GO:0030426:growth cone (qval2.94E-2)', 'GO:0044853:plasma membrane raft (qval2.92E-2)', 'GO:0042995:cell projection (qval3E-2)', 'GO:0002095:caveolar macromolecular signaling complex (qval3.03E-2)', 'GO:0008074:guanylate cyclase complex, soluble (qval2.97E-2)', 'GO:0005584:collagen type I trimer (qval2.92E-2)', 'GO:0034665:integrin alpha1-beta1 complex (qval2.87E-2)', 'GO:0034674:integrin alpha5-beta1 complex (qval2.83E-2)', 'GO:0005794:Golgi apparatus (qval2.82E-2)']</t>
        </is>
      </c>
    </row>
    <row r="42">
      <c r="A42" s="1" t="n">
        <v>41</v>
      </c>
      <c r="B42" t="n">
        <v>18038</v>
      </c>
      <c r="C42" t="n">
        <v>4143</v>
      </c>
      <c r="D42" t="n">
        <v>83</v>
      </c>
      <c r="E42" t="n">
        <v>6806</v>
      </c>
      <c r="F42" t="n">
        <v>446</v>
      </c>
      <c r="G42" t="n">
        <v>1104</v>
      </c>
      <c r="H42" t="n">
        <v>22</v>
      </c>
      <c r="I42" t="n">
        <v>79</v>
      </c>
      <c r="J42" s="2" t="n">
        <v>-1262</v>
      </c>
      <c r="K42" t="n">
        <v>0.512</v>
      </c>
      <c r="L42" t="inlineStr">
        <is>
          <t>A2M,A4GALT,ABCC9,ADAM15,ADAMTSL1,ADCY4,ADGRF5,ADGRL2,AIF1,AKAP12,AKAP13,AKR1B1,ALOX5,ANKFY1,ANXA1,ANXA5,ANXA6,APLNR,APOBEC3C,APOL1,AQP3,ARHGAP15,ARHGAP31,ARHGAP45,ARHGEF10,ARHGEF15,ARHGEF17,ARMCX1,ARPC1B,ATP10D,ATP6V0B,ATP8B2,AXL,B4GALT1,BCAR1,BCL6B,BEX4,BLVRA,BST2,C12orf57,C1QA,C1R,C1S,C1orf122,C1orf162,C1orf54,C2orf74,CAVIN1,CAVIN3,CBLB,CBX6,CCDC28B,CCDC88A,CCL5,CD163,CD209,CD247,CD34,CD36,CD37,CD4,CD40,CD63,CD7,CD74,CD93,CD99,CDH5,CDK14,CELF2,CHD3,CHST3,CIC,CLDN5,CLEC10A,CLEC2B,CLEC4E,CLSTN3,CNN3,CNRIP1,COL18A1,COL23A1,COL4A1,COL4A2,COL6A2,COTL1,CPA3,CPEB1,CRIP1,CRIP2,CRISPLD2,CSF1,CSF1R,CST3,CXCR6,CYP7B1,CYYR1,DDHD1,DEGS1,DENND5A,DIXDC1,DLC1,DOCK11,DOCK2,DPYD,DPYSL2,DUSP23,EBF1,ECE1,ECSCR,EDNRB,EFNA5,EGFL7,EHD2,EID1,ELMO1,ENG,ENPEP,ENTPD1,EPAS1,EPB41L3,EPHX1,ERG,ESAM,ETS1,ETV5,EVI2A,EVL,EZH1,FBLIM1,FBN1,FERMT3,FGD2,FGD5,FHL3,FKBP5,FLCN,FLI1,FLII,FLRT2,FNDC4,FOLR2,FRMD4A,FRY,FYB1,FZD4,GAA,GABARAP,GAMT,GAS7,GASK1A,GDI1,GIMAP4,GIMAP7,GIMAP8,GINM1,GJA4,GJA5,GJC1,GLIPR1,GLIPR2,GNB1,GNB4,GNG11,GNG2,GNPTG,GNS,GP1BB,GPR162,GPR27,GPX3,GRASP,GUCY1A1,GYPC,HAPLN3,HCLS1,HCST,HES4,HEYL,HIP1,HIPK2,HSPA12B,HSPB2,HSPG2,HTRA1,ID3,IDS,IFFO1,IFI6,IGFBP4,IGFBP5,IGFBP7,IKZF1,IKZF3,IL18BP,INAFM1,ITGA4,ITGB3,ITM2A,ITPR1,JAG1,JAK1,KAT2B,KCTD12,KIAA0355,KLHL5,LAMA4,LAMB1,LAMB2,LAMC1,LAP3,LDB2,LEPR,LGMN,LHFPL2,LHFPL6,LIMA1,LIX1L,LMO2,LMO4,LOXL3,LPAR1,LRRC32,LRRC8C,LSP1,LST1,LY96,LYST,LZTS1,MACF1,MAF,MAFB,MAGEH1,MAN1A1,MAP3K3,MAP4K4,MAP7D1,MCAM,MCTP1,MDFIC,MEF2A,MEF2C,MERTK,MFSD1,MGAT1,MGP,MILR1,MOB3A,MPEG1,MRAS,MRC1,MRFAP1L1,MS4A4A,MS4A6A,MS4A7,MSN,MSR1,MXD4,MYO5A,NAP1L5,NAV1,NDST1,NDUFA4L2,NFATC1,NFATC4,NFIC,NID1,NLGN2,NLRP1,NNMT,NOTCH3,NOVA2,NPC2,NR2F2,NR3C1,NRGN,NRP1,OAF,OAZ2,ODF3B,OLFML1,OSMR,PALM2-AKAP2,PALMD,PAPLN,PARVG,PCED1A,PDGFRB,PEA15,PEAK1,PEAR1,PECAM1,PHC2,PHLDB1,PIK3IP1,PKD2,PLEKHM2,PLEKHO1,PLEKHO2,PLPP3,PLPPR2,PLSCR3,PLVAP,PLXDC1,PLXND1,PMP22,PNMA1,PPM1F,PPM1M,PPP1R16B,PPP1R18,PPP4R1,PRAF2,PRCP,PRDM2,PREX1,PRG4,PRICKLE1,PRKACA,PRKCH,PSAP,PTPN5,PTPRM,QKI,RAB34,RABAC1,RAI14,RAMP2,RAPGEF1,RARRES1,RASGRP3,RASSF2,RASSF4,RCSD1,REEP5,RELL1,RFTN1,RFTN2,RGL1,RHOC,RIMKLB,RNASE1,RNF125,RNF144A,RNF19A,ROBO4,RRAS,RSRP1,S100A13,S100PBP,SASH3,SCN1B,SDCBP,SELENON,SEMA3G,SEMA6B,SEPTIN4,SERPING1,SFMBT2,SGSM2,SH2B3,SH3BGRL,SH3BP5,SHANK3,SHE,SIGLEC9,SIPA1,SLA,SLCO2A1,SLCO2B1,SLF2,SLFN11,SMAP2,SOAT1,SORBS3,SOX18,SPI1,SPOCK2,SSH1,ST3GAL2,ST3GAL3,ST3GAL5,ST6GALNAC6,STAB1,STARD8,STAT2,STIM1,STOM,SUSD6,SWAP70,SYNE3,SYNGR1,TAF1C,TAX1BP3,TBC1D1,TBCB,TBX2,TBXA2R,TCF25,TCN2,TEK,TFPI,TGFB3,TGM2,THBS3,THEMIS2,TIE1,TLE4,TMEM109,TMEM140,TMEM255B,TMEM263,TMEM50A,TMEM91,TP53,TPPP3,TRIM22,TRPS1,TRPV2,TSC22D3,TSHZ2,TSPAN4,TUBB6,TXLNA,TYMP,TYROBP,UGCG,UROD,USP48,VASH1,VAT1,VCAM1,VEGFC,VIM,VSIR,VWF,WASF2,WDR81,WIPF1,WSB1,YPEL3,ZEB2,ZNF362,ZNF385A,ZNF428,ZSWIM8</t>
        </is>
      </c>
      <c r="M42" t="inlineStr">
        <is>
          <t>[(1, 0), (1, 5), (1, 15), (1, 19), (1, 37), (3, 0), (3, 5), (3, 15), (3, 19), (3, 37), (4, 0), (4, 5), (4, 15), (4, 19), (4, 37), (7, 0), (7, 5), (7, 15), (7, 19), (7, 37), (8, 0), (8, 5), (8, 15), (8, 19), (8, 37), (9, 0), (9, 5), (9, 37), (13, 0), (13, 5), (13, 15), (13, 19), (13, 37), (16, 0), (16, 5), (16, 15), (16, 19), (16, 37), (29, 0), (29, 5), (29, 15), (29, 19), (29, 37), (35, 0), (35, 5), (35, 37), (40, 0), (40, 5), (40, 15), (40, 19), (40, 37), (45, 0), (45, 5), (45, 15), (45, 19), (45, 37), (48, 0), (48, 5), (48, 15), (48, 19), (48, 37), (49, 0), (49, 5), (49, 15), (49, 19), (49, 37), (55, 0), (55, 5), (55, 37), (78, 0), (78, 5), (78, 15), (78, 19), (78, 37), (80, 0), (80, 5), (80, 15), (80, 19), (80, 37)]</t>
        </is>
      </c>
      <c r="N42" t="n">
        <v>361</v>
      </c>
      <c r="O42" t="n">
        <v>1</v>
      </c>
      <c r="P42" t="n">
        <v>0.95</v>
      </c>
      <c r="Q42" t="n">
        <v>3</v>
      </c>
      <c r="R42" t="n">
        <v>10000</v>
      </c>
      <c r="S42" t="inlineStr">
        <is>
          <t>15/03/2024, 21:30:55</t>
        </is>
      </c>
      <c r="T42" s="3">
        <f>hyperlink("https://spiral.technion.ac.il/results/MTAwMDA5OQ==/41/GOResultsPROCESS","link")</f>
        <v/>
      </c>
      <c r="U42" t="inlineStr">
        <is>
          <t>['GO:0050793:regulation of developmental process (qval8.23E-13)', 'GO:0030334:regulation of cell migration (qval2.72E-11)', 'GO:0022603:regulation of anatomical structure morphogenesis (qval2.43E-11)', 'GO:2000145:regulation of cell motility (qval2.34E-11)', 'GO:0051270:regulation of cellular component movement (qval7.17E-11)', 'GO:0040012:regulation of locomotion (qval1.6E-10)', 'GO:0001525:angiogenesis (qval1.84E-10)', 'GO:0048646:anatomical structure formation involved in morphogenesis (qval1.08E-9)', 'GO:0007155:cell adhesion (qval1.06E-9)', 'GO:0022610:biological adhesion (qval1.29E-9)', 'GO:0002376:immune system process (qval2.62E-9)', 'GO:0001775:cell activation (qval3.83E-9)', 'GO:0051239:regulation of multicellular organismal process (qval3.78E-8)', 'GO:0032879:regulation of localization (qval5.33E-8)', 'GO:0009653:anatomical structure morphogenesis (qval7.75E-8)', 'GO:0045321:leukocyte activation (qval1.34E-7)', 'GO:0007166:cell surface receptor signaling pathway (qval1.54E-7)', 'GO:2000147:positive regulation of cell motility (qval2.4E-7)', 'GO:0007165:signal transduction (qval4.06E-7)', 'GO:0031589:cell-substrate adhesion (qval4.27E-7)', 'GO:0051272:positive regulation of cellular component movement (qval4.84E-7)', 'GO:0034446:substrate adhesion-dependent cell spreading (qval6.21E-7)', 'GO:0030335:positive regulation of cell migration (qval8.25E-7)', 'GO:0040017:positive regulation of locomotion (qval8.66E-7)', 'GO:0048583:regulation of response to stimulus (qval9.28E-7)', 'GO:0045765:regulation of angiogenesis (qval1.86E-6)', 'GO:0016477:cell migration (qval2.04E-6)', 'GO:0040011:locomotion (qval2.41E-6)', 'GO:2000026:regulation of multicellular organismal development (qval2.68E-6)', 'GO:0032502:developmental process (qval2.61E-6)', 'GO:0051128:regulation of cellular component organization (qval3.11E-6)', 'GO:0032956:regulation of actin cytoskeleton organization (qval3.57E-6)', 'GO:1901342:regulation of vasculature development (qval4.28E-6)', 'GO:0042127:regulation of cell proliferation (qval7.3E-6)', 'GO:0032970:regulation of actin filament-based process (qval7.82E-6)', 'GO:0043062:extracellular structure organization (qval9.02E-6)', 'GO:0002252:immune effector process (qval1.09E-5)', 'GO:0008360:regulation of cell shape (qval1.14E-5)', 'GO:0050789:regulation of biological process (qval1.57E-5)', 'GO:0035556:intracellular signal transduction (qval1.63E-5)', 'GO:0010632:regulation of epithelial cell migration (qval1.78E-5)', 'GO:0030198:extracellular matrix organization (qval1.88E-5)', 'GO:0048870:cell motility (qval1.91E-5)', 'GO:0048584:positive regulation of response to stimulus (qval1.88E-5)', 'GO:0045595:regulation of cell differentiation (qval2.04E-5)', 'GO:0002682:regulation of immune system process (qval2.71E-5)', 'GO:0048518:positive regulation of biological process (qval3.26E-5)', 'GO:0051241:negative regulation of multicellular organismal process (qval3.98E-5)', 'GO:0045766:positive regulation of angiogenesis (qval4.14E-5)', 'GO:0032231:regulation of actin filament bundle assembly (qval4.39E-5)', 'GO:0065007:biological regulation (qval4.33E-5)', 'GO:0010033:response to organic substance (qval4.68E-5)', 'GO:0000904:cell morphogenesis involved in differentiation (qval4.71E-5)', 'GO:0042221:response to chemical (qval4.98E-5)', 'GO:0006928:movement of cell or subcellular component (qval7.36E-5)', 'GO:0000902:cell morphogenesis (qval7.64E-5)', 'GO:0032233:positive regulation of actin filament bundle assembly (qval9.38E-5)', 'GO:0022604:regulation of cell morphogenesis (qval1.03E-4)', 'GO:0048869:cellular developmental process (qval1.12E-4)', 'GO:0110020:regulation of actomyosin structure organization (qval1.15E-4)', 'GO:0051496:positive regulation of stress fiber assembly (qval1.33E-4)', 'GO:0044087:regulation of cellular component biogenesis (qval1.41E-4)', 'GO:0051094:positive regulation of developmental process (qval1.42E-4)', 'GO:0030155:regulation of cell adhesion (qval1.42E-4)', 'GO:0010594:regulation of endothelial cell migration (qval1.45E-4)', 'GO:0071310:cellular response to organic substance (qval1.42E-4)', 'GO:0110053:regulation of actin filament organization (qval1.56E-4)', 'GO:0048856:anatomical structure development (qval1.57E-4)', 'GO:0008284:positive regulation of cell proliferation (qval1.69E-4)', 'GO:1904018:positive regulation of vasculature development (qval1.72E-4)', 'GO:0048522:positive regulation of cellular process (qval1.75E-4)', 'GO:0050794:regulation of cellular process (qval1.94E-4)', 'GO:0070887:cellular response to chemical stimulus (qval1.93E-4)', 'GO:0046649:lymphocyte activation (qval2E-4)', 'GO:0060055:angiogenesis involved in wound healing (qval2.24E-4)', 'GO:0016043:cellular component organization (qval2.22E-4)', 'GO:0023051:regulation of signaling (qval2.34E-4)', 'GO:0051492:regulation of stress fiber assembly (qval2.42E-4)', 'GO:0006897:endocytosis (qval2.69E-4)', 'GO:0001568:blood vessel development (qval2.95E-4)', 'GO:0071840:cellular component organization or biogenesis (qval3.4E-4)', 'GO:0006909:phagocytosis (qval3.66E-4)', 'GO:0065008:regulation of biological quality (qval4.1E-4)', 'GO:0002274:myeloid leukocyte activation (qval4.15E-4)', 'GO:0051493:regulation of cytoskeleton organization (qval4.2E-4)', 'GO:0016192:vesicle-mediated transport (qval4.96E-4)', 'GO:0001936:regulation of endothelial cell proliferation (qval4.93E-4)', 'GO:0010646:regulation of cell communication (qval5.61E-4)', 'GO:1901700:response to oxygen-containing compound (qval5.59E-4)', 'GO:0045055:regulated exocytosis (qval5.56E-4)', 'GO:0045937:positive regulation of phosphate metabolic process (qval6.03E-4)', 'GO:0010562:positive regulation of phosphorus metabolic process (qval5.97E-4)', 'GO:0030154:cell differentiation (qval6.43E-4)', 'GO:0050790:regulation of catalytic activity (qval7.35E-4)', 'GO:0032940:secretion by cell (qval7.68E-4)', 'GO:0051271:negative regulation of cellular component movement (qval7.7E-4)', 'GO:0032989:cellular component morphogenesis (qval8.35E-4)', 'GO:0065009:regulation of molecular function (qval8.39E-4)', 'GO:0048523:negative regulation of cellular process (qval8.4E-4)', 'GO:1901888:regulation of cell junction assembly (qval9.03E-4)', 'GO:0030029:actin filament-based process (qval9.05E-4)', 'GO:1902903:regulation of supramolecular fiber organization (qval9.58E-4)', 'GO:0030036:actin cytoskeleton organization (qval9.83E-4)', 'GO:0006887:exocytosis (qval1.03E-3)', 'GO:1901701:cellular response to oxygen-containing compound (qval1.16E-3)', 'GO:0009966:regulation of signal transduction (qval1.24E-3)', 'GO:0043087:regulation of GTPase activity (qval1.34E-3)', 'GO:0002576:platelet degranulation (qval1.41E-3)', 'GO:0001952:regulation of cell-matrix adhesion (qval1.4E-3)', 'GO:0048519:negative regulation of biological process (qval1.39E-3)', 'GO:0040013:negative regulation of locomotion (qval1.42E-3)', 'GO:0048771:tissue remodeling (qval1.46E-3)', 'GO:0034330:cell junction organization (qval1.64E-3)', 'GO:0042327:positive regulation of phosphorylation (qval1.71E-3)', 'GO:0030336:negative regulation of cell migration (qval1.81E-3)', 'GO:0003158:endothelium development (qval1.81E-3)', 'GO:0070663:regulation of leukocyte proliferation (qval1.91E-3)', 'GO:0007167:enzyme linked receptor protein signaling pathway (qval1.94E-3)', 'GO:0010634:positive regulation of epithelial cell migration (qval1.96E-3)', 'GO:0097350:neutrophil clearance (qval2.1E-3)', 'GO:0045216:cell-cell junction organization (qval2.27E-3)', 'GO:0098657:import into cell (qval2.41E-3)', 'GO:0010810:regulation of cell-substrate adhesion (qval2.47E-3)', 'GO:0002366:leukocyte activation involved in immune response (qval2.63E-3)', 'GO:2000106:regulation of leukocyte apoptotic process (qval2.74E-3)', 'GO:0001570:vasculogenesis (qval2.74E-3)', 'GO:0002263:cell activation involved in immune response (qval2.85E-3)', 'GO:0051240:positive regulation of multicellular organismal process (qval2.84E-3)', 'GO:0014911:positive regulation of smooth muscle cell migration (qval2.88E-3)', 'GO:0051093:negative regulation of developmental process (qval3.37E-3)', 'GO:0009719:response to endogenous stimulus (qval3.53E-3)', 'GO:0042119:neutrophil activation (qval3.59E-3)', 'GO:0048514:blood vessel morphogenesis (qval3.63E-3)', 'GO:2000146:negative regulation of cell motility (qval3.61E-3)', 'GO:0036230:granulocyte activation (qval4.08E-3)', 'GO:0007597:blood coagulation, intrinsic pathway (qval4.11E-3)', 'GO:0006935:chemotaxis (qval4.22E-3)', 'GO:0034329:cell junction assembly (qval4.26E-3)', 'GO:0001934:positive regulation of protein phosphorylation (qval4.28E-3)', 'GO:0070665:positive regulation of leukocyte proliferation (qval4.28E-3)', 'GO:0061028:establishment of endothelial barrier (qval4.32E-3)', 'GO:0071711:basement membrane organization (qval4.29E-3)', 'GO:0042330:taxis (qval4.45E-3)', 'GO:0009888:tissue development (qval4.43E-3)', 'GO:0043299:leukocyte degranulation (qval4.4E-3)', 'GO:0010595:positive regulation of endothelial cell migration (qval4.63E-3)', 'GO:1901343:negative regulation of vasculature development (qval4.65E-3)', 'GO:0051056:regulation of small GTPase mediated signal transduction (qval4.73E-3)', 'GO:0009967:positive regulation of signal transduction (qval4.92E-3)', 'GO:0003151:outflow tract morphogenesis (qval5.19E-3)', 'GO:0007169:transmembrane receptor protein tyrosine kinase signaling pathway (qval5.45E-3)', 'GO:1902533:positive regulation of intracellular signal transduction (qval5.62E-3)', 'GO:0006952:defense response (qval6.11E-3)', 'GO:0016525:negative regulation of angiogenesis (qval6.34E-3)', 'GO:0010647:positive regulation of cell communication (qval6.43E-3)', 'GO:0007264:small GTPase mediated signal transduction (qval6.66E-3)', 'GO:0032944:regulation of mononuclear cell proliferation (qval6.63E-3)', 'GO:0032501:multicellular organismal process (qval7.22E-3)', 'GO:0043085:positive regulation of catalytic activity (qval7.24E-3)', 'GO:0023056:positive regulation of signaling (qval7.21E-3)', 'GO:2000181:negative regulation of blood vessel morphogenesis (qval7.23E-3)', 'GO:0002275:myeloid cell activation involved in immune response (qval7.24E-3)', 'GO:0044089:positive regulation of cellular component biogenesis (qval7.71E-3)', 'GO:0045785:positive regulation of cell adhesion (qval7.83E-3)', 'GO:0046903:secretion (qval8.11E-3)', 'GO:0050776:regulation of immune response (qval8.13E-3)', 'GO:0051336:regulation of hydrolase activity (qval8.32E-3)', 'GO:0032101:regulation of response to external stimulus (qval8.38E-3)', 'GO:0014910:regulation of smooth muscle cell migration (qval8.43E-3)', 'GO:0001885:endothelial cell development (qval8.47E-3)', 'GO:0043547:positive regulation of GTPase activity (qval8.79E-3)', 'GO:0014070:response to organic cyclic compound (qval8.88E-3)', 'GO:0043410:positive regulation of MAPK cascade (qval8.91E-3)', 'GO:0050896:response to stimulus (qval9.7E-3)', 'GO:0061299:retina vasculature morphogenesis in camera-type eye (qval1.04E-2)', 'GO:0043312:neutrophil degranulation (qval1.09E-2)', 'GO:0050678:regulation of epithelial cell proliferation (qval1.21E-2)', 'GO:0002283:neutrophil activation involved in immune response (qval1.24E-2)', 'GO:0033674:positive regulation of kinase activity (qval1.24E-2)', 'GO:0007043:cell-cell junction assembly (qval1.26E-2)', 'GO:0051495:positive regulation of cytoskeleton organization (qval1.26E-2)', 'GO:0031401:positive regulation of protein modification process (qval1.26E-2)', 'GO:0072009:nephron epithelium development (qval1.28E-2)', 'GO:0002684:positive regulation of immune system process (qval1.29E-2)', 'GO:0044093:positive regulation of molecular function (qval1.36E-2)', 'GO:0007160:cell-matrix adhesion (qval1.51E-2)', 'GO:0071495:cellular response to endogenous stimulus (qval1.55E-2)', 'GO:0090109:regulation of cell-substrate junction assembly (qval1.55E-2)', 'GO:0051893:regulation of focal adhesion assembly (qval1.55E-2)', 'GO:0050878:regulation of body fluid levels (qval1.54E-2)', 'GO:0030168:platelet activation (qval1.6E-2)', 'GO:0050900:leukocyte migration (qval1.59E-2)', 'GO:0050921:positive regulation of chemotaxis (qval1.63E-2)', 'GO:0050670:regulation of lymphocyte proliferation (qval1.64E-2)', 'GO:0010942:positive regulation of cell death (qval1.67E-2)', 'GO:0097435:supramolecular fiber organization (qval1.78E-2)', 'GO:0034097:response to cytokine (qval1.87E-2)', 'GO:0042325:regulation of phosphorylation (qval1.88E-2)', 'GO:0051130:positive regulation of cellular component organization (qval1.97E-2)', 'GO:0002521:leukocyte differentiation (qval2E-2)', 'GO:0072376:protein activation cascade (qval1.99E-2)', 'GO:0035239:tube morphogenesis (qval2.15E-2)', 'GO:1901652:response to peptide (qval2.14E-2)', 'GO:0043549:regulation of kinase activity (qval2.16E-2)', 'GO:0033993:response to lipid (qval2.27E-2)', 'GO:0019221:cytokine-mediated signaling pathway (qval2.26E-2)', 'GO:0007010:cytoskeleton organization (qval2.25E-2)', 'GO:0032946:positive regulation of mononuclear cell proliferation (qval2.3E-2)', 'GO:0043535:regulation of blood vessel endothelial cell migration (qval2.29E-2)', 'GO:0009725:response to hormone (qval2.48E-2)', 'GO:0035855:megakaryocyte development (qval2.47E-2)', 'GO:0009415:response to water (qval2.46E-2)', 'GO:0007507:heart development (qval2.47E-2)', 'GO:0050920:regulation of chemotaxis (qval2.52E-2)', 'GO:0007599:hemostasis (qval2.58E-2)', 'GO:0001954:positive regulation of cell-matrix adhesion (qval2.66E-2)', 'GO:0051174:regulation of phosphorus metabolic process (qval2.67E-2)', 'GO:0019220:regulation of phosphate metabolic process (qval2.65E-2)', 'GO:0045597:positive regulation of cell differentiation (qval2.74E-2)', 'GO:0071345:cellular response to cytokine stimulus (qval2.79E-2)', 'GO:0032270:positive regulation of cellular protein metabolic process (qval2.88E-2)', 'GO:0006954:inflammatory response (qval2.89E-2)', 'GO:0048844:artery morphogenesis (qval2.89E-2)', 'GO:0007159:leukocyte cell-cell adhesion (qval2.88E-2)', 'GO:0030098:lymphocyte differentiation (qval2.89E-2)', 'GO:1903391:regulation of adherens junction organization (qval2.97E-2)', 'GO:0006688:glycosphingolipid biosynthetic process (qval3.01E-2)', 'GO:0001569:branching involved in blood vessel morphogenesis (qval2.99E-2)', 'GO:0002064:epithelial cell development (qval3.17E-2)', 'GO:0051247:positive regulation of protein metabolic process (qval3.26E-2)', 'GO:0008154:actin polymerization or depolymerization (qval3.5E-2)', 'GO:0071417:cellular response to organonitrogen compound (qval3.73E-2)', 'GO:0007015:actin filament organization (qval3.81E-2)', 'GO:0098609:cell-cell adhesion (qval3.88E-2)', 'GO:0043277:apoptotic cell clearance (qval3.88E-2)', 'GO:0050679:positive regulation of epithelial cell proliferation (qval3.88E-2)', 'GO:1902905:positive regulation of supramolecular fiber organization (qval3.87E-2)', 'GO:0043408:regulation of MAPK cascade (qval4.13E-2)', 'GO:1902531:regulation of intracellular signal transduction (qval4.13E-2)', 'GO:0001868:regulation of complement activation, lectin pathway (qval4.13E-2)', 'GO:0001869:negative regulation of complement activation, lectin pathway (qval4.11E-2)', 'GO:0001575:globoside metabolic process (qval4.1E-2)', 'GO:0001576:globoside biosynthetic process (qval4.08E-2)', 'GO:0086053:AV node cell to bundle of His cell communication by electrical coupling (qval4.06E-2)', 'GO:0086021:SA node cell to atrial cardiac muscle cell communication by electrical coupling (qval4.05E-2)', 'GO:0007521:muscle cell fate determination (qval4.03E-2)', 'GO:0140039:cell-cell adhesion in response to extracellular stimulus (qval4.01E-2)', 'GO:0002687:positive regulation of leukocyte migration (qval4.01E-2)', 'GO:0001932:regulation of protein phosphorylation (qval4.55E-2)', 'GO:0071396:cellular response to lipid (qval4.59E-2)', 'GO:0035633:maintenance of permeability of blood-brain barrier (qval4.61E-2)', 'GO:0034405:response to fluid shear stress (qval4.59E-2)', 'GO:0007221:positive regulation of transcription of Notch receptor target (qval4.62E-2)', 'GO:2000107:negative regulation of leukocyte apoptotic process (qval4.98E-2)', 'GO:0010811:positive regulation of cell-substrate adhesion (qval5.31E-2)', 'GO:0002253:activation of immune response (qval5.61E-2)', 'GO:0060326:cell chemotaxis (qval5.68E-2)', 'GO:0010744:positive regulation of macrophage derived foam cell differentiation (qval5.7E-2)', 'GO:0035023:regulation of Rho protein signal transduction (qval5.79E-2)', 'GO:0043065:positive regulation of apoptotic process (qval5.82E-2)', 'GO:0007265:Ras protein signal transduction (qval5.8E-2)']</t>
        </is>
      </c>
      <c r="V42" s="3">
        <f>hyperlink("https://spiral.technion.ac.il/results/MTAwMDA5OQ==/41/GOResultsFUNCTION","link")</f>
        <v/>
      </c>
      <c r="W42" t="inlineStr">
        <is>
          <t>['GO:0005515:protein binding (qval6.15E-6)', 'GO:0019838:growth factor binding (qval5.39E-4)', 'GO:0019955:cytokine binding (qval4.43E-4)', 'GO:0003779:actin binding (qval4.59E-4)', 'GO:0017124:SH3 domain binding (qval6.47E-4)', 'GO:0005201:extracellular matrix structural constituent (qval8.77E-4)', 'GO:0005085:guanyl-nucleotide exchange factor activity (qval1.45E-3)', 'GO:0005488:binding (qval1.27E-3)', 'GO:0008092:cytoskeletal protein binding (qval2.16E-3)', 'GO:0019904:protein domain specific binding (qval2.17E-3)', 'GO:0015026:coreceptor activity (qval6.7E-3)', 'GO:0005198:structural molecule activity (qval9.26E-3)', 'GO:0051020:GTPase binding (qval8.57E-3)', 'GO:0019899:enzyme binding (qval3.09E-2)', 'GO:0005509:calcium ion binding (qval5.56E-2)', 'GO:0098772:molecular function regulator (qval8.04E-2)', 'GO:0031682:G-protein gamma-subunit binding (qval8.49E-2)', 'GO:0005172:vascular endothelial growth factor receptor binding (qval8.8E-2)', 'GO:0035035:histone acetyltransferase binding (qval1.31E-1)', 'GO:0005096:GTPase activator activity (qval1.29E-1)', 'GO:0005520:insulin-like growth factor binding (qval1.41E-1)', 'GO:0086077:gap junction channel activity involved in AV node cell-bundle of His cell electrical coupling (qval1.37E-1)', 'GO:0086020:gap junction channel activity involved in SA node cell-atrial cardiac muscle cell electrical coupling (qval1.31E-1)', 'GO:0030695:GTPase regulator activity (qval1.26E-1)', 'GO:0004713:protein tyrosine kinase activity (qval1.21E-1)', 'GO:0044877:protein-containing complex binding (qval1.2E-1)', 'GO:0042802:identical protein binding (qval1.45E-1)', 'GO:0004714:transmembrane receptor protein tyrosine kinase activity (qval1.48E-1)', 'GO:0019199:transmembrane receptor protein kinase activity (qval1.57E-1)']</t>
        </is>
      </c>
      <c r="X42" s="3">
        <f>hyperlink("https://spiral.technion.ac.il/results/MTAwMDA5OQ==/41/GOResultsCOMPONENT","link")</f>
        <v/>
      </c>
      <c r="Y42" t="inlineStr">
        <is>
          <t>['GO:0030055:cell-substrate junction (qval1.65E-11)', 'GO:0005925:focal adhesion (qval2.22E-11)', 'GO:0005924:cell-substrate adherens junction (qval1.78E-11)', 'GO:0070161:anchoring junction (qval1.83E-11)', 'GO:0005912:adherens junction (qval1.93E-11)', 'GO:0030054:cell junction (qval2.87E-11)', 'GO:0044459:plasma membrane part (qval6.13E-8)', 'GO:0005856:cytoskeleton (qval1.96E-6)', 'GO:0070062:extracellular exosome (qval3.1E-6)', 'GO:1903561:extracellular vesicle (qval4.35E-6)', 'GO:0043230:extracellular organelle (qval4.05E-6)', 'GO:0044421:extracellular region part (qval4.27E-6)', 'GO:0005886:plasma membrane (qval6.17E-6)', 'GO:0009986:cell surface (qval1.51E-5)', 'GO:0031012:extracellular matrix (qval4.56E-5)', 'GO:0062023:collagen-containing extracellular matrix (qval1.94E-4)', 'GO:0005615:extracellular space (qval1.83E-4)', 'GO:0031226:intrinsic component of plasma membrane (qval3.22E-4)', 'GO:0031982:vesicle (qval6.55E-4)', 'GO:0005887:integral component of plasma membrane (qval8E-4)', 'GO:0044444:cytoplasmic part (qval7.63E-4)', 'GO:0016020:membrane (qval9.35E-4)', 'GO:0035577:azurophil granule membrane (qval9.36E-4)', 'GO:0044433:cytoplasmic vesicle part (qval1.18E-3)', 'GO:0005576:extracellular region (qval3.06E-3)', 'GO:0015629:actin cytoskeleton (qval2.97E-3)', 'GO:0044437:vacuolar part (qval3.6E-3)', 'GO:0044853:plasma membrane raft (qval3.7E-3)', 'GO:0030659:cytoplasmic vesicle membrane (qval3.75E-3)', 'GO:0098590:plasma membrane region (qval5.4E-3)', 'GO:0012506:vesicle membrane (qval6.27E-3)', 'GO:0098857:membrane microdomain (qval6.56E-3)', 'GO:0045121:membrane raft (qval6.36E-3)', 'GO:0005911:cell-cell junction (qval6.3E-3)', 'GO:0043235:receptor complex (qval6.12E-3)', 'GO:0044425:membrane part (qval6.57E-3)', 'GO:0043202:lysosomal lumen (qval7.43E-3)', 'GO:0009897:external side of plasma membrane (qval8.22E-3)', 'GO:0098589:membrane region (qval8.69E-3)', 'GO:0005884:actin filament (qval1.06E-2)', 'GO:0005604:basement membrane (qval1.13E-2)', 'GO:0005775:vacuolar lumen (qval1.41E-2)', 'GO:0030667:secretory granule membrane (qval1.6E-2)', 'GO:0005901:caveola (qval1.76E-2)', 'GO:0098588:bounding membrane of organelle (qval2.3E-2)', 'GO:0030027:lamellipodium (qval2.28E-2)', 'GO:1990682:CSF1-CSF1R complex (qval2.69E-2)', 'GO:0042470:melanosome (qval2.68E-2)', 'GO:0048770:pigment granule (qval2.63E-2)', 'GO:0031092:platelet alpha granule membrane (qval2.97E-2)', 'GO:0031224:intrinsic component of membrane (qval3.06E-2)', 'GO:0098805:whole membrane (qval3.32E-2)']</t>
        </is>
      </c>
    </row>
    <row r="43">
      <c r="A43" s="1" t="n">
        <v>42</v>
      </c>
      <c r="B43" t="n">
        <v>18038</v>
      </c>
      <c r="C43" t="n">
        <v>4143</v>
      </c>
      <c r="D43" t="n">
        <v>83</v>
      </c>
      <c r="E43" t="n">
        <v>6806</v>
      </c>
      <c r="F43" t="n">
        <v>1367</v>
      </c>
      <c r="G43" t="n">
        <v>1652</v>
      </c>
      <c r="H43" t="n">
        <v>29</v>
      </c>
      <c r="I43" t="n">
        <v>84</v>
      </c>
      <c r="J43" s="2" t="n">
        <v>-2914</v>
      </c>
      <c r="K43" t="n">
        <v>0.513</v>
      </c>
      <c r="L43" t="inlineStr">
        <is>
          <t>A2M,A4GALT,ABCA3,ABCA8,ABCC9,ABHD4,ABL1,ABL2,ABLIM3,ACAD11,ACKR1,ACKR3,ACOX3,ACTA2,ACTB,ACTN1,ACTR1A,ACYP2,ADAM23,ADAM33,ADAMTS1,ADAMTS10,ADAMTS4,ADAMTS9,ADAMTSL1,ADAMTSL3,ADAMTSL4,ADAP2,ADCY4,ADD1,ADGRA2,ADGRL2,ADGRL4,ADRB1,AEBP1,AFAP1L1,AFF1,AGER,AGPAT4,AHCYL1,AHDC1,AHNAK,AIF1,AKAP12,AKAP13,AKR1B1,AKT1,AKT3,ALKBH5,ALOX5,AMFR,AMOTL1,ANGPTL1,ANK2,ANKFY1,ANKRD11,ANKRD50,ANTXR2,ANXA1,ANXA5,ANXA6,AOC3,AP1S2,AP2A1,AP2M1,APBB1,APC,APOBEC3G,APOL1,APOL2,APOL3,AQP1,ARHGAP1,ARHGAP10,ARHGAP20,ARHGAP23,ARHGAP24,ARHGAP29,ARHGEF10,ARHGEF15,ARHGEF17,ARHGEF25,ARHGEF3,ARHGEF6,ARID5A,ARID5B,ARL10,ARL2BP,ARMC8,ARMC9,ARMCX1,ASAP1,ATF2,ATL3,ATN1,ATP11C,ATP2B4,ATP6V0D1,ATP8B2,ATP8B4,ATXN1,ATXN1L,ATXN3,AXL,AZIN2,BAG2,BAIAP2,BBS2,BBX,BCL2,BCL6,BCL6B,BCL7B,BEX3,BEX4,BICD2,BLVRA,BMERB1,BMPR2,BNC2,BOC,BOD1L1,BST2,BTBD7,BTG1,C11orf96,C12orf57,C1QA,C1QB,C1R,C1S,C1orf162,C1orf21,C1orf54,C20orf194,C2orf74,C3,C3AR1,C3orf80,C5AR1,C8orf88,CA11,CACNA1C,CACNA1H,CACNB2,CACNB4,CADM1,CALCOCO1,CALCRL,CALD1,CALHM2,CALU,CAMK2D,CAMSAP2,CAMTA2,CAND2,CAPN2,CAPZA2,CAPZB,CASTOR2,CAV1,CAV2,CAVIN1,CAVIN2,CAVIN3,CBLB,CBX6,CC2D2A,CCBE1,CCDC102A,CCDC107,CCDC136,CCDC69,CCDC71L,CCDC80,CCDC88A,CCDC9B,CCL2,CCL21,CCL5,CCN1,CCNL2,CCPG1,CD109,CD163,CD200,CD22,CD28,CD34,CD37,CD4,CD63,CD72,CD74,CD93,CD99,CDC42EP1,CDH5,CDIPT,CDK14,CDK17,CDK9,CDON,CDR2L,CDS2,CEBPB,CEBPD,CELF2,CFAP36,CFI,CFL2,CFLAR,CGNL1,CHD3,CHFR,CHL1,CHMP1B,CHMP7,CHRDL1,CHRDL2,CHST1,CHST3,CIC,CILP,CIRBP,CLCF1,CLCN6,CLCN7,CLDN5,CLEC14A,CLEC2B,CLIC2,CLIC4,CLIP1,CLMP,CLSTN3,CLVS2,CMYA5,CNN1,CNN3,CNRIP1,CNST,CNTLN,COL16A1,COL18A1,COL4A1,COL4A2,COL4A5,COL6A1,COL6A2,COPZ2,COX7A1,CPA3,CPEB2,CPEB4,CPLANE1,CPQ,CPXM2,CREB3,CREBL2,CREBRF,CREM,CRIP2,CRISPLD2,CRMP1,CROCC,CRY1,CRYBG3,CSDC2,CSF1,CSF1R,CSPG4,CSRNP1,CSRP1,CST3,CTIF,CTNNAL1,CTSF,CTSL,CTXN1,CUX1,CX3CL1,CXCL12,CYB5R3,CYLD,CYP1B1,CYP21A2,CYP7B1,CYTH3,CYYR1,DAAM1,DAAM2,DACT1,DACT3,DAPK1,DAPK3,DCAF5,DCAF8,DCHS1,DCLK2,DCTN1,DDHD1,DDHD2,DDR2,DDX5,DEDD,DEGS1,DENND2A,DENND5A,DEPP1,DGKG,DIP2C,DIPK1B,DIPK2B,DIRAS3,DIXDC1,DLC1,DLG4,DMPK,DMWD,DNAJB5,DNAJB6,DNAJC27,DOC2B,DOCK11,DPYD,DPYSL2,DPYSL3,DST,DSTYK,DTNA,DTX3,DUSP1,DUSP3,DUSP5,DVL3,DYM,DYNC1LI2,DYSF,DZIP1,DZIP1L,EBF4,ECE1,ECPAS,ECSCR,EFCAB14,EFEMP1,EFEMP2,EFNA5,EGFL7,EGFL8,EGLN1,EHBP1L1,EHD2,EID1,EIF2B3,EIF4E3,EIF4G3,ELK3,ELN,EMILIN1,EMP3,ENAH,ENG,ENPP1,ENPP2,ENTPD1,ENTPD4,EOGT,EPB41L3,EPHA4,EPHX1,ERC1,ERG,ERMAP,ERO1B,ESAM,ESYT2,ETS1,ETV5,EVA1B,EVC,EVC2,EVL,EZH1,FABP3,FADS3,FAM102A,FAM102B,FAM107A,FAM110B,FAM114A1,FAM124A,FAM126A,FAM13B,FAM160B2,FAM167B,FAM20C,FAM219A,FAM229B,FAM241A,FAM49A,FAM50B,FAM83D,FAXC,FBLIM1,FBLN5,FBXL5,FBXL7,FBXO32,FBXO42,FBXW4,FBXW5,FCHSD2,FERMT2,FEZ1,FGD1,FGD5,FGF2,FGFR1,FGFR2,FGL2,FHL3,FILIP1,FILIP1L,FKBP5,FKRP,FLCN,FLI1,FLII,FLNA,FLNC,FLRT2,FLT3LG,FLT4,FLYWCH2,FNBP1,FNDC4,FNIP2,FOSB,FOSL2,FOXN3,FOXP1,FPR1,FREM1,FRMD6,FRY,FSTL3,FXYD6,FYCO1,FYTTD1,FZD7,GAA,GAB2,GABARAP,GABARAPL2,GABBR1,GAS1,GAS6,GAS7,GASK1A,GASK1B,GATA2,GATAD2B,GBP2,GDI1,GEM,GIMAP4,GIMAP6,GINM1,GIT2,GJA1,GJA4,GJC1,GLI3,GLIPR1,GLIPR2,GLUL,GNA13,GNA14,GNAI2,GNAL,GNAO1,GNAQ,GNB1,GNB4,GNG11,GNGT2,GNPTG,GNS,GPATCH2L,GPR137B,GPR161,GPR183,GPR4,GPRC5B,GPS2,GPX3,GRASP,GRB10,GRIK5,GRK5,GSN,GUCY1A1,GUCY1B1,GYPC,HABP4,HACD4,HACE1,HAND2,HAPLN3,HAS1,HBP1,HCFC2,HCLS1,HDAC7,HDAC9,HDGFL3,HEG1,HERC1,HERC3,HES4,HEYL,HHEX,HIC1,HIF1A,HIGD1B,HIPK1,HIPK2,HIPK3,HIVEP2,HK1,HLX,HMBOX1,HMCN2,HMGCL,HOMER1,HOMER3,HOOK3,HOPX,HOXB2,HP1BP3,HSPA12B,HSPB2,HSPB7,HSPB8,HSPG2,ICAM1,ICMT,ID3,ID4,IDS,IFFO1,IFI16,IFI6,IFITM2,IFT140,IGFBP4,IGFBP5,IGFBP7,IGFN1,IGSF21,IL10RA,IL18BP,IL1R1,IL33,ILK,INAFM1,INPP4A,INPP5B,INSYN1,INTS11,IP6K1,IPO13,IRF2BPL,ITGA1,ITGA4,ITGA5,ITGA7,ITGAV,ITGB1,ITGB3,ITPK1,ITPKB,ITPR1,ITPRIP,ITPRIPL2,JADE2,JAG1,JAK1,JAM2,JAZF1,JCAD,JPH2,JUNB,JUND,KALRN,KANK2,KANK3,KAT2B,KAT6A,KATNAL1,KCND3,KCNE4,KCNJ8,KCNMA1,KCNMB1,KCNN3,KCTD12,KCTD15,KDM5D,KDSR,KIAA0355,KIAA0513,KIAA1755,KIDINS220,KIF1B,KIF1C,KIF7,KIFC3,KIRREL1,KIT,KLC1,KLF2,KLF4,KLF6,KLF7,KLF9,KLHDC8B,KLHL21,KLHL4,KLHL5,KRBA2,LAIR1,LAMA2,LAMA4,LAMB2,LAMC1,LAPTM5,LARGE1,LAT,LATS2,LAYN,LCAT,LDLRAD4,LDOC1,LGALS1,LGMN,LHFPL2,LHFPL6,LIFR,LIMA1,LIMCH1,LIMS2,LINGO1,LIX1L,LMCD1,LMNA,LMO2,LMO4,LPP,LRPAP1,LRRC8A,LRRK2,LTBP3,LXN,LY96,LYST,LYVE1,MACF1,MAF,MAF1,MAFB,MAGEH1,MAGI2,MAN1A1,MAN1C1,MAP1B,MAP1LC3B,MAP3K12,MAP3K2,MAP3K3,MAP3K6,MAP3K8,MAP4,MAP7D1,MAP7D3,MAPKBP1,MAPRE2,MARCH2,MARCOL,MARK1,MARVELD1,MAST4,MBNL1,MBTPS1,MCAM,MCC,MCRIP1,MCTP1,MDFIC,MEF2A,MEF2C,MEF2D,MEIS1,MEOX1,MERTK,METTL25,MFGE8,MFSD1,MGP,MICALL1,MICALL2,MICU3,MIER1,MINDY2,MMRN2,MN1,MOB3A,MOCS1,MORC3,MPDZ,MPEG1,MRAS,MRC1,MRFAP1L1,MRGPRF,MRTFA,MRVI1,MS4A4A,MS4A6A,MS4A7,MSANTD3,MSN,MSR1,MSRA,MSRB3,MTCH1,MTMR9,MTOR,MTSS2,MTUS1,MXD4,MXRA7,MXRA8,MYL6,MYLK,MYO5A,MYO9B,MYOF,NACC2,NAP1L5,NAV1,NAV2,NAV3,NCALD,NCKAP1L,NCKAP5L,NCS1,NDEL1,NDUFA4L2,NEK6,NEK9,NEURL1B,NEXN,NFATC1,NFATC4,NFIA,NFIB,NFIC,NFIL3,NFKB2,NFKBIA,NFYB,NHSL2,NIBAN1,NID1,NINJ2,NISCH,NKG7,NLGN2,NLRP1,NME3,NNMT,NOTCH2,NOVA2,NPAS3,NPC2,NPHP3,NPR1,NPTN,NPTXR,NR1D2,NR2F2,NR3C1,NRBP1,NRN1,NRP1,NRP2,NRSN2,NT5E,NUCB1,NUDT3,NUMBL,NXN,NXPH3,OAZ2,OGA,OGFRL1,OGN,OLFM1,OLFML2B,OSBPL8,OSBPL9,OSMR,P2RX1,P3H2,PACS1,PACSIN2,PAFAH1B1,PALLD,PALM,PALM2-AKAP2,PALMD,PAM,PAPLN,PARVA,PARVG,PBX1,PBX3,PBXIP1,PCDH7,PCM1,PCNX1,PDE1A,PDE2A,PDE4D,PDE5A,PDE7B,PDGFB,PDK4,PDLIM3,PDLIM4,PDLIM5,PDLIM7,PDPR,PDZRN3,PEA15,PEAK1,PEAR1,PECAM1,PELO,PER1,PER3,PFN1,PGF,PGM2L1,PHC1,PHC2,PHF1,PHF13,PHF2,PHF21A,PHLDA3,PHLDB1,PHLDB2,PHTF2,PIK3CA,PIM1,PIP4K2A,PIP5K1C,PITPNA,PITPNC1,PJA2,PKD1,PKD2,PKIG,PLA2G4C,PLA2G5,PLAAT4,PLAT,PLCL1,PLD3,PLEKHA4,PLEKHG2,PLEKHH2,PLEKHM2,PLEKHO1,PLEKHO2,PLK2,PLK3,PLN,PLPP1,PLPP3,PLPPR2,PLSCR3,PLSCR4,PLXNA4,PLXND1,PMP22,PNMA1,PNRC1,PNRC2,PODN,PODXL,POPDC2,POU6F1,PPFIBP1,PPM1F,PPM1M,PPP1R12B,PPP1R12C,PPP1R16B,PPP1R18,PPP3CA,PPP3CB,PPP3CC,PPP4R1,PRAF2,PRDM2,PREX2,PRICKLE1,PRICKLE2,PRKACA,PRKACB,PRKAR2B,PRKCH,PRKD1,PRKG1,PRMT2,PRNP,PRRT2,PRXL2C,PSAP,PTGER3,PTGIS,PTMS,PTP4A3,PTPA,PTPN14,PTPN5,PTPRM,PTPRS,PTPRU,PTTG1IP,PXDC1,QKI,RAB12,RAB13,RAB23,RAB27A,RAB31,RAB34,RAB3GAP1,RAB3GAP2,RABAC1,RABGAP1,RAI2,RALBP1,RAMP1,RAMP2,RAPGEF1,RARRES1,RASD1,RASGRP2,RASGRP3,RASIP1,RASL12,RASSF2,RASSF4,RASSF8,RB1CC1,RBFOX2,RBMS1,RBMS3,RBP1,RBPJ,RBPMS,RCAN2,RCSD1,RDX,REEP5,RELL1,RELN,RERE,RERG,RFX2,RGL1,RGMA,RGS1,RGS10,RGS2,RGS5,RHOBTB2,RHOC,RHOJ,RHOQ,RIC3,RILPL2,RIMKLB,RIMS3,RIN3,RIPOR1,RMC1,RNASE1,RNASEK,RNF115,RNF144A,RNF146,RNF152,RNF166,RNF180,RNF19A,RNF217,RNF220,ROBO4,ROCK1,ROR2,RRAGD,RRAS,RSPO3,RSRP1,RTN4,RUFY3,RUSC2,S100A13,S100B,S100PBP,S1PR1,S1PR3,SACS,SAMD4A,SAMD8,SAMHD1,SAP30,SARAF,SASH1,SAT2,SAV1,SBNO2,SBSPON,SCARA3,SCARB2,SCN1B,SCPEP1,SDC2,SDF4,SEC22C,SEC23A,SEL1L,SELE,SELENOM,SELENON,SELENOW,SEPTIN4,SEPTIN5,SEPTIN6,SERINC1,SERPINA3,SERPINB6,SERPINE1,SERPING1,SERTAD1,SESN3,SETBP1,SFMBT2,SGCA,SGCE,SGK1,SGSM2,SH2B3,SH2D3C,SH3BGRL,SH3BP5,SH3GLB1,SH3RF3,SHANK3,SHC1,SHC2,SHE,SHISA4,SHISAL1,SHOC2,SIK2,SIPA1,SIRPA,SIRT2,SKI,SLAIN1,SLC12A4,SLC16A7,SLC23A2,SLC2A4,SLC31A2,SLC35G2,SLC36A4,SLC38A2,SLC38A7,SLC39A14,SLC4A4,SLC4A7,SLC8A1,SLCO2A1,SLCO2B1,SLFN11,SLFN5,SLIT2,SLIT3,SMAD9,SMAP2,SMARCA1,SMARCD3,SMCHD1,SMG6,SMIM14,SNAP25,SNCA,SNN,SNTB2,SNX1,SNX24,SNX29,SOAT1,SOD2,SOGA1,SORBS3,SORCS2,SOS2,SOX18,SOX5,SOX7,SP100,SPACA6,SPARCL1,SPART,SPECC1L,SPEG,SPIN1,SPOCK1,SPRY1,SPSB1,SPTLC3,SRSF4,SS18,SSBP2,SSC5D,SSH1,ST3GAL2,ST3GAL3,ST3GAL5,ST5,ST6GALNAC3,ST6GALNAC6,STAB1,STAB2,STAC,STARD13,STARD8,STARD9,STAT3,STAT5B,STC1,STIM1,STIMATE,STOM,STON1,STRN3,STUB1,STX12,STX2,STX8,STXBP3,SUN2,SUSD6,SVEP1,SVIL,SWAP70,SYDE1,SYNC,SYNGR1,SYNPO,SYPL2,SYT11,SZRD1,TACC1,TACSTD2,TAF13,TAF1C,TAFA5,TAGLN,TAOK2,TAX1BP3,TBC1D1,TBC1D17,TBC1D19,TBC1D20,TBCB,TBKBP1,TBL1X,TBX2,TBXA2R,TCEA2,TCEAL3,TCF25,TCF4,TCF7L1,TCP11L2,TDRP,TEAD2,TEK,TFE3,TGFB1,TGFB1I1,TGFB3,TGFBR1,TGFBR2,TGM2,THBD,THBS3,THBS4,THEMIS2,THRB,THSD7A,TIE1,TIMP2,TINF2,TLE4,TLN1,TM6SF1,TMEM100,TMEM109,TMEM127,TMEM140,TMEM165,TMEM200B,TMEM255B,TMEM263,TMEM268,TMEM43,TMEM47,TMEM50A,TMOD1,TMTC1,TMTC2,TMX4,TNFAIP2,TNFAIP8L3,TNFRSF1A,TNFSF12,TNIP2,TNKS1BP1,TNS1,TNS2,TNXB,TOM1L2,TP53,TPM2,TPM4,TPP1,TPPP3,TRANK1,TRAPPC3,TRIB2,TRIM22,TRIM63,TRIM8,TRPC1,TRPC4,TRPS1,TRPV2,TSC22D3,TSHZ2,TSPAN18,TSPAN2,TSPAN4,TTC28,TTYH2,TUBB6,TUSC1,TUSC3,TUT4,TXLNA,UBE2E2,UBR4,UCK1,UGCG,UGDH,UROD,USP32,USP33,VAMP2,VAMP3,VAMP5,VAPA,VAT1,VCAM1,VCL,VEGFB,VIM,VLDLR,VPS13D,VPS37A,VSIR,VWA1,VWF,WASF2,WBP1L,WDFY3,WDR1,WDR19,WDR33,WDR60,WDR81,WDR91,WDTC1,WHRN,WIPF1,WNK1,WNT9A,WSB1,WTIP,WWTR1,XPC,YBX3,YPEL3,YTHDC2,ZBTB16,ZBTB17,ZBTB20,ZBTB4,ZBTB46,ZBTB47,ZCCHC2,ZDHHC1,ZDHHC17,ZEB1,ZFHX3,ZFP28,ZFP36,ZFP36L1,ZFYVE1,ZHX2,ZMAT3,ZMIZ1,ZMYM4,ZNF154,ZNF175,ZNF264,ZNF358,ZNF362,ZNF385A,ZNF385D,ZNF410,ZNF428,ZNF436,ZNF460,ZNF467,ZNF532,ZNF568,ZNF609,ZNF83,ZNRF1,ZRANB1,ZSCAN18,ZSWIM8,ZYG11B,ZYX</t>
        </is>
      </c>
      <c r="M43" t="inlineStr">
        <is>
          <t>[(1, 5), (1, 11), (1, 31), (1, 44), (3, 0), (3, 5), (3, 11), (3, 15), (3, 21), (3, 31), (3, 44), (3, 54), (4, 5), (4, 11), (4, 31), (4, 44), (7, 5), (7, 11), (7, 31), (7, 44), (8, 5), (8, 11), (8, 31), (8, 44), (9, 5), (9, 11), (9, 31), (9, 44), (13, 0), (13, 5), (13, 11), (13, 15), (13, 21), (13, 31), (13, 44), (13, 54), (16, 5), (16, 11), (16, 31), (16, 44), (29, 5), (29, 11), (29, 31), (29, 44), (35, 5), (35, 11), (35, 31), (35, 44), (40, 5), (40, 11), (40, 31), (40, 44), (41, 31), (45, 5), (45, 11), (45, 31), (45, 44), (48, 5), (48, 11), (48, 31), (48, 44), (49, 5), (49, 11), (49, 31), (49, 44), (51, 11), (51, 31), (55, 5), (55, 11), (55, 31), (55, 44), (71, 31), (78, 5), (78, 11), (78, 31), (78, 44), (79, 5), (79, 11), (79, 31), (79, 44), (80, 5), (80, 11), (80, 31), (80, 44)]</t>
        </is>
      </c>
      <c r="N43" t="n">
        <v>4005</v>
      </c>
      <c r="O43" t="n">
        <v>0.5</v>
      </c>
      <c r="P43" t="n">
        <v>0.95</v>
      </c>
      <c r="Q43" t="n">
        <v>3</v>
      </c>
      <c r="R43" t="n">
        <v>10000</v>
      </c>
      <c r="S43" t="inlineStr">
        <is>
          <t>15/03/2024, 21:31:18</t>
        </is>
      </c>
      <c r="T43" s="3">
        <f>hyperlink("https://spiral.technion.ac.il/results/MTAwMDA5OQ==/42/GOResultsPROCESS","link")</f>
        <v/>
      </c>
      <c r="U43" t="inlineStr">
        <is>
          <t>['GO:0050793:regulation of developmental process (qval2.55E-28)', 'GO:0030334:regulation of cell migration (qval1.01E-26)', 'GO:2000145:regulation of cell motility (qval5.66E-25)', 'GO:0051270:regulation of cellular component movement (qval9.71E-25)', 'GO:0051239:regulation of multicellular organismal process (qval1.16E-24)', 'GO:0022603:regulation of anatomical structure morphogenesis (qval3.23E-24)', 'GO:0040012:regulation of locomotion (qval8.35E-24)', 'GO:0032502:developmental process (qval7E-23)', 'GO:2000026:regulation of multicellular organismal development (qval6.34E-22)', 'GO:0032879:regulation of localization (qval1.48E-21)', 'GO:0009653:anatomical structure morphogenesis (qval2E-20)', 'GO:0023051:regulation of signaling (qval3.38E-20)', 'GO:0010646:regulation of cell communication (qval2.9E-19)', 'GO:0048646:anatomical structure formation involved in morphogenesis (qval9.09E-19)', 'GO:0009966:regulation of signal transduction (qval1.05E-18)', 'GO:0048583:regulation of response to stimulus (qval1.83E-18)', 'GO:0048522:positive regulation of cellular process (qval5.88E-18)', 'GO:0050789:regulation of biological process (qval7.88E-18)', 'GO:0048519:negative regulation of biological process (qval5.65E-17)', 'GO:0007155:cell adhesion (qval5.58E-17)', 'GO:0048518:positive regulation of biological process (qval7.31E-17)', 'GO:0050794:regulation of cellular process (qval7.23E-17)', 'GO:1901342:regulation of vasculature development (qval8.4E-17)', 'GO:0022610:biological adhesion (qval8.94E-17)', 'GO:0007165:signal transduction (qval2.06E-16)', 'GO:0030335:positive regulation of cell migration (qval3.35E-16)', 'GO:0048523:negative regulation of cellular process (qval3.85E-16)', 'GO:0048869:cellular developmental process (qval4.68E-16)', 'GO:0051241:negative regulation of multicellular organismal process (qval5.7E-16)', 'GO:0065007:biological regulation (qval6.76E-16)', 'GO:0045765:regulation of angiogenesis (qval1.08E-15)', 'GO:0051272:positive regulation of cellular component movement (qval1.07E-15)', 'GO:2000147:positive regulation of cell motility (qval1.16E-15)', 'GO:0001525:angiogenesis (qval1.49E-15)', 'GO:0030029:actin filament-based process (qval1.79E-15)', 'GO:0040017:positive regulation of locomotion (qval1.9E-15)', 'GO:0051128:regulation of cellular component organization (qval2.28E-15)', 'GO:0007166:cell surface receptor signaling pathway (qval3.33E-15)', 'GO:0048856:anatomical structure development (qval4.28E-15)', 'GO:0045595:regulation of cell differentiation (qval8.62E-15)', 'GO:0051094:positive regulation of developmental process (qval9.01E-15)', 'GO:0065009:regulation of molecular function (qval1.86E-14)', 'GO:0016043:cellular component organization (qval2.73E-14)', 'GO:0035556:intracellular signal transduction (qval3.07E-14)', 'GO:0071840:cellular component organization or biogenesis (qval4.28E-14)', 'GO:0030036:actin cytoskeleton organization (qval4.97E-14)', 'GO:1904018:positive regulation of vasculature development (qval1.87E-13)', 'GO:0051093:negative regulation of developmental process (qval2.29E-13)', 'GO:0042127:regulation of cell proliferation (qval3.26E-13)', 'GO:1902531:regulation of intracellular signal transduction (qval7.08E-13)', 'GO:0071310:cellular response to organic substance (qval8.1E-13)', 'GO:0030336:negative regulation of cell migration (qval1.05E-12)', 'GO:0032970:regulation of actin filament-based process (qval1.05E-12)', 'GO:0006928:movement of cell or subcellular component (qval1.21E-12)', 'GO:0010632:regulation of epithelial cell migration (qval3.64E-12)', 'GO:0032956:regulation of actin cytoskeleton organization (qval6.05E-12)', 'GO:0042221:response to chemical (qval9.7E-12)', 'GO:0045766:positive regulation of angiogenesis (qval1.23E-11)', 'GO:0070887:cellular response to chemical stimulus (qval1.37E-11)', 'GO:0050790:regulation of catalytic activity (qval1.51E-11)', 'GO:2000146:negative regulation of cell motility (qval1.54E-11)', 'GO:0051493:regulation of cytoskeleton organization (qval1.52E-11)', 'GO:0010033:response to organic substance (qval2.01E-11)', 'GO:0032989:cellular component morphogenesis (qval2.54E-11)', 'GO:0007010:cytoskeleton organization (qval3.68E-11)', 'GO:0048584:positive regulation of response to stimulus (qval5.74E-11)', 'GO:0032501:multicellular organismal process (qval7.7E-11)', 'GO:0043087:regulation of GTPase activity (qval1.23E-10)', 'GO:1902903:regulation of supramolecular fiber organization (qval1.44E-10)', 'GO:0009967:positive regulation of signal transduction (qval1.48E-10)', 'GO:0010594:regulation of endothelial cell migration (qval1.68E-10)', 'GO:0040011:locomotion (qval2.26E-10)', 'GO:0051271:negative regulation of cellular component movement (qval2.38E-10)', 'GO:0023056:positive regulation of signaling (qval3.71E-10)', 'GO:0110053:regulation of actin filament organization (qval5.53E-10)', 'GO:0016477:cell migration (qval6.5E-10)', 'GO:0071495:cellular response to endogenous stimulus (qval1.03E-9)', 'GO:0051336:regulation of hydrolase activity (qval1.24E-9)', 'GO:0051240:positive regulation of multicellular organismal process (qval1.24E-9)', 'GO:0010647:positive regulation of cell communication (qval1.3E-9)', 'GO:0044087:regulation of cellular component biogenesis (qval1.54E-9)', 'GO:0048870:cell motility (qval1.57E-9)', 'GO:0040013:negative regulation of locomotion (qval1.74E-9)', 'GO:0031589:cell-substrate adhesion (qval2.14E-9)', 'GO:0009719:response to endogenous stimulus (qval2.31E-9)', 'GO:0001932:regulation of protein phosphorylation (qval2.33E-9)', 'GO:0030155:regulation of cell adhesion (qval2.49E-9)', 'GO:1901700:response to oxygen-containing compound (qval2.95E-9)', 'GO:0044093:positive regulation of molecular function (qval3.31E-9)', 'GO:0045597:positive regulation of cell differentiation (qval4.33E-9)', 'GO:0010634:positive regulation of epithelial cell migration (qval4.56E-9)', 'GO:0043085:positive regulation of catalytic activity (qval4.58E-9)', 'GO:0001936:regulation of endothelial cell proliferation (qval4.7E-9)', 'GO:0032101:regulation of response to external stimulus (qval6.07E-9)', 'GO:1902533:positive regulation of intracellular signal transduction (qval6.16E-9)', 'GO:0045937:positive regulation of phosphate metabolic process (qval1.9E-8)', 'GO:0010562:positive regulation of phosphorus metabolic process (qval1.88E-8)', 'GO:0120035:regulation of plasma membrane bounded cell projection organization (qval1.87E-8)', 'GO:0051174:regulation of phosphorus metabolic process (qval2.56E-8)', 'GO:0019220:regulation of phosphate metabolic process (qval2.53E-8)', 'GO:0051247:positive regulation of protein metabolic process (qval2.7E-8)', 'GO:0031399:regulation of protein modification process (qval2.72E-8)', 'GO:0042325:regulation of phosphorylation (qval2.77E-8)', 'GO:0001934:positive regulation of protein phosphorylation (qval3.21E-8)', 'GO:0065008:regulation of biological quality (qval3.19E-8)', 'GO:0010595:positive regulation of endothelial cell migration (qval3.16E-8)', 'GO:0031344:regulation of cell projection organization (qval3.45E-8)', 'GO:0042327:positive regulation of phosphorylation (qval3.83E-8)', 'GO:0051130:positive regulation of cellular component organization (qval4.04E-8)', 'GO:0032270:positive regulation of cellular protein metabolic process (qval4.19E-8)', 'GO:0048585:negative regulation of response to stimulus (qval4.43E-8)', 'GO:0043062:extracellular structure organization (qval6E-8)', 'GO:0032231:regulation of actin filament bundle assembly (qval6.77E-8)', 'GO:0030198:extracellular matrix organization (qval6.78E-8)', 'GO:0001938:positive regulation of endothelial cell proliferation (qval8.76E-8)', 'GO:0003013:circulatory system process (qval9.08E-8)', 'GO:0051246:regulation of protein metabolic process (qval9.53E-8)', 'GO:0060284:regulation of cell development (qval9.88E-8)', 'GO:0030030:cell projection organization (qval1.16E-7)', 'GO:0034330:cell junction organization (qval1.28E-7)', 'GO:0090066:regulation of anatomical structure size (qval2E-7)', 'GO:0051056:regulation of small GTPase mediated signal transduction (qval2.2E-7)', 'GO:0051049:regulation of transport (qval2.19E-7)', 'GO:0016192:vesicle-mediated transport (qval2.51E-7)', 'GO:0044057:regulation of system process (qval2.67E-7)', 'GO:0031401:positive regulation of protein modification process (qval2.87E-7)', 'GO:0007167:enzyme linked receptor protein signaling pathway (qval3.02E-7)', 'GO:0050767:regulation of neurogenesis (qval3.2E-7)', 'GO:0032268:regulation of cellular protein metabolic process (qval3.19E-7)', 'GO:0030154:cell differentiation (qval3.46E-7)', 'GO:0051960:regulation of nervous system development (qval3.79E-7)', 'GO:0032103:positive regulation of response to external stimulus (qval3.86E-7)', 'GO:0007507:heart development (qval4.49E-7)', 'GO:0051345:positive regulation of hydrolase activity (qval4.75E-7)', 'GO:1901701:cellular response to oxygen-containing compound (qval5.96E-7)', 'GO:0048513:animal organ development (qval6.39E-7)', 'GO:0033043:regulation of organelle organization (qval8.39E-7)', 'GO:0000902:cell morphogenesis (qval8.88E-7)', 'GO:0043547:positive regulation of GTPase activity (qval1.1E-6)', 'GO:1903670:regulation of sprouting angiogenesis (qval1.13E-6)', 'GO:0006897:endocytosis (qval1.15E-6)', 'GO:0043536:positive regulation of blood vessel endothelial cell migration (qval1.19E-6)', 'GO:0010604:positive regulation of macromolecule metabolic process (qval1.22E-6)', 'GO:0043408:regulation of MAPK cascade (qval1.24E-6)', 'GO:0048660:regulation of smooth muscle cell proliferation (qval1.36E-6)', 'GO:0045664:regulation of neuron differentiation (qval1.65E-6)', 'GO:0043535:regulation of blood vessel endothelial cell migration (qval1.81E-6)', 'GO:0000904:cell morphogenesis involved in differentiation (qval2.28E-6)', 'GO:0008284:positive regulation of cell proliferation (qval2.53E-6)', 'GO:0022604:regulation of cell morphogenesis (qval2.95E-6)', 'GO:0003008:system process (qval3.05E-6)', 'GO:0043410:positive regulation of MAPK cascade (qval3.28E-6)', 'GO:0071363:cellular response to growth factor stimulus (qval3.39E-6)', 'GO:0050678:regulation of epithelial cell proliferation (qval3.69E-6)', 'GO:0090049:regulation of cell migration involved in sprouting angiogenesis (qval3.86E-6)', 'GO:0009893:positive regulation of metabolic process (qval3.87E-6)', 'GO:0048771:tissue remodeling (qval4.1E-6)', 'GO:0034329:cell junction assembly (qval4.11E-6)', 'GO:0031325:positive regulation of cellular metabolic process (qval4.21E-6)', 'GO:0010810:regulation of cell-substrate adhesion (qval4.19E-6)', 'GO:0009987:cellular process (qval4.19E-6)', 'GO:0008285:negative regulation of cell proliferation (qval4.3E-6)', 'GO:0051129:negative regulation of cellular component organization (qval4.3E-6)', 'GO:0032535:regulation of cellular component size (qval4.48E-6)', 'GO:0002064:epithelial cell development (qval4.47E-6)', 'GO:0051173:positive regulation of nitrogen compound metabolic process (qval4.81E-6)', 'GO:0090050:positive regulation of cell migration involved in sprouting angiogenesis (qval4.86E-6)', 'GO:1903391:regulation of adherens junction organization (qval5.04E-6)', 'GO:0016525:negative regulation of angiogenesis (qval5.1E-6)', 'GO:0003012:muscle system process (qval5.29E-6)', 'GO:1901343:negative regulation of vasculature development (qval5.43E-6)', 'GO:0051716:cellular response to stimulus (qval5.84E-6)', 'GO:0034097:response to cytokine (qval6.23E-6)', 'GO:0070848:response to growth factor (qval7.02E-6)', 'GO:0009968:negative regulation of signal transduction (qval7.46E-6)', 'GO:2000181:negative regulation of blood vessel morphogenesis (qval7.45E-6)', 'GO:0034446:substrate adhesion-dependent cell spreading (qval7.57E-6)', 'GO:0071417:cellular response to organonitrogen compound (qval7.54E-6)', 'GO:0001570:vasculogenesis (qval8.08E-6)', 'GO:0032233:positive regulation of actin filament bundle assembly (qval8.03E-6)', 'GO:0043549:regulation of kinase activity (qval9.38E-6)', 'GO:0048858:cell projection morphogenesis (qval9.62E-6)', 'GO:0003179:heart valve morphogenesis (qval1.03E-5)', 'GO:0048589:developmental growth (qval1.03E-5)', 'GO:0002685:regulation of leukocyte migration (qval1.07E-5)', 'GO:1903672:positive regulation of sprouting angiogenesis (qval1.11E-5)', 'GO:0010648:negative regulation of cell communication (qval1.12E-5)', 'GO:0010941:regulation of cell death (qval1.16E-5)', 'GO:0032870:cellular response to hormone stimulus (qval1.17E-5)', 'GO:0070374:positive regulation of ERK1 and ERK2 cascade (qval1.17E-5)', 'GO:0070372:regulation of ERK1 and ERK2 cascade (qval1.24E-5)', 'GO:0007169:transmembrane receptor protein tyrosine kinase signaling pathway (qval1.26E-5)', 'GO:0023057:negative regulation of signaling (qval1.26E-5)', 'GO:0008360:regulation of cell shape (qval1.29E-5)', 'GO:0050921:positive regulation of chemotaxis (qval1.36E-5)', 'GO:0007264:small GTPase mediated signal transduction (qval1.37E-5)', 'GO:0045785:positive regulation of cell adhesion (qval1.42E-5)', 'GO:0098609:cell-cell adhesion (qval1.48E-5)', 'GO:0120039:plasma membrane bounded cell projection morphogenesis (qval1.5E-5)', 'GO:1901652:response to peptide (qval1.49E-5)', 'GO:0051338:regulation of transferase activity (qval1.59E-5)', 'GO:0040007:growth (qval1.65E-5)', 'GO:1901888:regulation of cell junction assembly (qval1.66E-5)', 'GO:0051492:regulation of stress fiber assembly (qval1.74E-5)', 'GO:0019932:second-messenger-mediated signaling (qval1.87E-5)', 'GO:0110020:regulation of actomyosin structure organization (qval1.9E-5)', 'GO:0009725:response to hormone (qval1.94E-5)', 'GO:0007160:cell-matrix adhesion (qval1.99E-5)', 'GO:0001952:regulation of cell-matrix adhesion (qval2.03E-5)', 'GO:1902904:negative regulation of supramolecular fiber organization (qval2.08E-5)', 'GO:0007265:Ras protein signal transduction (qval2.19E-5)', 'GO:0032990:cell part morphogenesis (qval2.26E-5)', 'GO:0045596:negative regulation of cell differentiation (qval2.4E-5)', 'GO:0051494:negative regulation of cytoskeleton organization (qval2.41E-5)', 'GO:0010959:regulation of metal ion transport (qval2.44E-5)', 'GO:0006996:organelle organization (qval2.48E-5)', 'GO:0048468:cell development (qval2.9E-5)', 'GO:0010243:response to organonitrogen compound (qval3.04E-5)', 'GO:0019222:regulation of metabolic process (qval3.1E-5)', 'GO:0009888:tissue development (qval3.28E-5)', 'GO:0090257:regulation of muscle system process (qval3.36E-5)', 'GO:0043067:regulation of programmed cell death (qval3.59E-5)', 'GO:0050679:positive regulation of epithelial cell proliferation (qval4.37E-5)', 'GO:1902905:positive regulation of supramolecular fiber organization (qval4.35E-5)', 'GO:0042981:regulation of apoptotic process (qval4.34E-5)', 'GO:0060411:cardiac septum morphogenesis (qval4.55E-5)', 'GO:0010975:regulation of neuron projection development (qval5.01E-5)', 'GO:0051924:regulation of calcium ion transport (qval5.21E-5)', 'GO:0090109:regulation of cell-substrate junction assembly (qval5.77E-5)', 'GO:0051893:regulation of focal adhesion assembly (qval5.74E-5)', 'GO:0050920:regulation of chemotaxis (qval5.98E-5)', 'GO:0098657:import into cell (qval6.55E-5)', 'GO:1901699:cellular response to nitrogen compound (qval6.96E-5)', 'GO:0045859:regulation of protein kinase activity (qval7.06E-5)', 'GO:0008064:regulation of actin polymerization or depolymerization (qval8.11E-5)', 'GO:0060255:regulation of macromolecule metabolic process (qval8.32E-5)', 'GO:0006468:protein phosphorylation (qval8.31E-5)', 'GO:0031346:positive regulation of cell projection organization (qval8.71E-5)', 'GO:0030832:regulation of actin filament length (qval9.12E-5)', 'GO:1903522:regulation of blood circulation (qval9.3E-5)', 'GO:0043491:protein kinase B signaling (qval9.73E-5)', 'GO:0061028:establishment of endothelial barrier (qval9.95E-5)', 'GO:0051050:positive regulation of transport (qval9.97E-5)', 'GO:0060627:regulation of vesicle-mediated transport (qval1.03E-4)', 'GO:0031323:regulation of cellular metabolic process (qval1.05E-4)', 'GO:0030278:regulation of ossification (qval1.3E-4)', 'GO:0033674:positive regulation of kinase activity (qval1.32E-4)', 'GO:0010631:epithelial cell migration (qval1.37E-4)', 'GO:0048812:neuron projection morphogenesis (qval1.38E-4)', 'GO:0043393:regulation of protein binding (qval1.41E-4)', 'GO:0090287:regulation of cellular response to growth factor stimulus (qval1.44E-4)', 'GO:0120032:regulation of plasma membrane bounded cell projection assembly (qval1.47E-4)', 'GO:0043542:endothelial cell migration (qval1.53E-4)', 'GO:1905114:cell surface receptor signaling pathway involved in cell-cell signaling (qval1.55E-4)', 'GO:0051495:positive regulation of cytoskeleton organization (qval1.56E-4)', 'GO:1901698:response to nitrogen compound (qval1.59E-4)', 'GO:0010629:negative regulation of gene expression (qval1.66E-4)', 'GO:0016055:Wnt signaling pathway (qval1.68E-4)', 'GO:0051171:regulation of nitrogen compound metabolic process (qval1.68E-4)', 'GO:0060341:regulation of cellular localization (qval1.78E-4)', 'GO:0060491:regulation of cell projection assembly (qval1.84E-4)', 'GO:0044089:positive regulation of cellular component biogenesis (qval1.98E-4)', 'GO:0000122:negative regulation of transcription by RNA polymerase II (qval2.1E-4)', 'GO:0050900:leukocyte migration (qval2.14E-4)', 'GO:0097435:supramolecular fiber organization (qval2.17E-4)', 'GO:0002687:positive regulation of leukocyte migration (qval2.22E-4)', 'GO:0030111:regulation of Wnt signaling pathway (qval2.45E-4)', 'GO:0006936:muscle contraction (qval2.49E-4)', 'GO:0010035:response to inorganic substance (qval2.54E-4)', 'GO:0003018:vascular process in circulatory system (qval2.62E-4)', 'GO:0002688:regulation of leukocyte chemotaxis (qval2.87E-4)', 'GO:0035633:maintenance of permeability of blood-brain barrier (qval3.19E-4)', 'GO:0080090:regulation of primary metabolic process (qval3.26E-4)', 'GO:0002376:immune system process (qval3.41E-4)', 'GO:0043068:positive regulation of programmed cell death (qval3.77E-4)', 'GO:0010720:positive regulation of cell development (qval3.98E-4)', 'GO:0048661:positive regulation of smooth muscle cell proliferation (qval4.02E-4)', 'GO:0006874:cellular calcium ion homeostasis (qval4.05E-4)', 'GO:0030100:regulation of endocytosis (qval4.17E-4)', 'GO:0051347:positive regulation of transferase activity (qval4.16E-4)', 'GO:0090075:relaxation of muscle (qval4.23E-4)', 'GO:0010633:negative regulation of epithelial cell migration (qval4.44E-4)', 'GO:0051051:negative regulation of transport (qval4.44E-4)', 'GO:0001885:endothelial cell development (qval4.48E-4)', 'GO:0043065:positive regulation of apoptotic process (qval4.65E-4)', 'GO:0071345:cellular response to cytokine stimulus (qval4.74E-4)', 'GO:0055074:calcium ion homeostasis (qval4.75E-4)', 'GO:0050769:positive regulation of neurogenesis (qval4.86E-4)', 'GO:0001946:lymphangiogenesis (qval5.03E-4)', 'GO:1901861:regulation of muscle tissue development (qval5.03E-4)', 'GO:0001775:cell activation (qval5.12E-4)', 'GO:0045666:positive regulation of neuron differentiation (qval5.35E-4)', 'GO:0032271:regulation of protein polymerization (qval5.39E-4)', 'GO:0050727:regulation of inflammatory response (qval5.37E-4)', 'GO:0050896:response to stimulus (qval5.47E-4)', 'GO:1901653:cellular response to peptide (qval5.58E-4)', 'GO:0051098:regulation of binding (qval5.7E-4)', 'GO:0002576:platelet degranulation (qval5.7E-4)', 'GO:1901880:negative regulation of protein depolymerization (qval5.98E-4)', 'GO:0008015:blood circulation (qval6.11E-4)', 'GO:0010942:positive regulation of cell death (qval6.2E-4)', 'GO:0042592:homeostatic process (qval6.25E-4)', 'GO:0007411:axon guidance (qval6.56E-4)', 'GO:0035239:tube morphogenesis (qval6.63E-4)', 'GO:0001666:response to hypoxia (qval6.61E-4)', 'GO:0045860:positive regulation of protein kinase activity (qval6.77E-4)', 'GO:0045216:cell-cell junction organization (qval6.81E-4)', 'GO:0010596:negative regulation of endothelial cell migration (qval7.01E-4)', 'GO:0097485:neuron projection guidance (qval7.09E-4)', 'GO:1903053:regulation of extracellular matrix organization (qval7.16E-4)', 'GO:0008016:regulation of heart contraction (qval8.04E-4)', 'GO:0010605:negative regulation of macromolecule metabolic process (qval8.28E-4)', 'GO:0036293:response to decreased oxygen levels (qval8.57E-4)', 'GO:0051147:regulation of muscle cell differentiation (qval8.69E-4)', 'GO:0030835:negative regulation of actin filament depolymerization (qval9.17E-4)', 'GO:2000107:negative regulation of leukocyte apoptotic process (qval9.26E-4)', 'GO:0050804:modulation of chemical synaptic transmission (qval9.31E-4)', 'GO:0009887:animal organ morphogenesis (qval9.95E-4)', 'GO:0099177:regulation of trans-synaptic signaling (qval9.94E-4)', 'GO:0006915:apoptotic process (qval1.06E-3)', 'GO:0016202:regulation of striated muscle tissue development (qval1.06E-3)', 'GO:0048878:chemical homeostasis (qval1.08E-3)', 'GO:0001568:blood vessel development (qval1.1E-3)', 'GO:0051496:positive regulation of stress fiber assembly (qval1.1E-3)', 'GO:0030834:regulation of actin filament depolymerization (qval1.1E-3)', 'GO:0016310:phosphorylation (qval1.1E-3)', 'GO:0045601:regulation of endothelial cell differentiation (qval1.11E-3)', 'GO:0048729:tissue morphogenesis (qval1.12E-3)', 'GO:0034762:regulation of transmembrane transport (qval1.13E-3)', 'GO:0007162:negative regulation of cell adhesion (qval1.17E-3)', 'GO:0003151:outflow tract morphogenesis (qval1.17E-3)', 'GO:0009892:negative regulation of metabolic process (qval1.18E-3)', 'GO:0045598:regulation of fat cell differentiation (qval1.21E-3)', 'GO:0007229:integrin-mediated signaling pathway (qval1.22E-3)', 'GO:0044092:negative regulation of molecular function (qval1.28E-3)', 'GO:0061061:muscle structure development (qval1.31E-3)', 'GO:0007188:adenylate cyclase-modulating G protein-coupled receptor signaling pathway (qval1.33E-3)', 'GO:0072503:cellular divalent inorganic cation homeostasis (qval1.46E-3)', 'GO:0071675:regulation of mononuclear cell migration (qval1.46E-3)', 'GO:0030098:lymphocyte differentiation (qval1.47E-3)', 'GO:0002009:morphogenesis of an epithelium (qval1.47E-3)', 'GO:1901879:regulation of protein depolymerization (qval1.49E-3)', 'GO:0071456:cellular response to hypoxia (qval1.49E-3)', 'GO:0033993:response to lipid (qval1.51E-3)', 'GO:0048010:vascular endothelial growth factor receptor signaling pathway (qval1.51E-3)', 'GO:0036294:cellular response to decreased oxygen levels (qval1.52E-3)', 'GO:0048634:regulation of muscle organ development (qval1.52E-3)', 'GO:0035855:megakaryocyte development (qval1.57E-3)', 'GO:0009415:response to water (qval1.57E-3)', 'GO:2001257:regulation of cation channel activity (qval1.58E-3)', 'GO:0034341:response to interferon-gamma (qval1.62E-3)', 'GO:0014743:regulation of muscle hypertrophy (qval1.63E-3)', 'GO:0002690:positive regulation of leukocyte chemotaxis (qval1.62E-3)', 'GO:0031324:negative regulation of cellular metabolic process (qval1.64E-3)', 'GO:0043434:response to peptide hormone (qval1.67E-3)', 'GO:0071453:cellular response to oxygen levels (qval1.7E-3)', 'GO:0002521:leukocyte differentiation (qval1.81E-3)', 'GO:0051961:negative regulation of nervous system development (qval1.83E-3)', 'GO:0120036:plasma membrane bounded cell projection organization (qval1.86E-3)', 'GO:0042493:response to drug (qval1.87E-3)', 'GO:0002682:regulation of immune system process (qval1.87E-3)', 'GO:0043114:regulation of vascular permeability (qval1.87E-3)', 'GO:0051962:positive regulation of nervous system development (qval1.87E-3)', 'GO:0071900:regulation of protein serine/threonine kinase activity (qval1.86E-3)', 'GO:0048568:embryonic organ development (qval1.9E-3)', 'GO:0098751:bone cell development (qval1.91E-3)', 'GO:0080134:regulation of response to stress (qval1.96E-3)', 'GO:0044557:relaxation of smooth muscle (qval2.16E-3)', 'GO:0003180:aortic valve morphogenesis (qval2.31E-3)', 'GO:0030097:hemopoiesis (qval2.31E-3)', 'GO:0022898:regulation of transmembrane transporter activity (qval2.36E-3)', 'GO:0048534:hematopoietic or lymphoid organ development (qval2.36E-3)', 'GO:0045321:leukocyte activation (qval2.36E-3)', 'GO:0060548:negative regulation of cell death (qval2.36E-3)', 'GO:1904035:regulation of epithelial cell apoptotic process (qval2.41E-3)', 'GO:0060043:regulation of cardiac muscle cell proliferation (qval2.41E-3)', 'GO:0007528:neuromuscular junction development (qval2.4E-3)', 'GO:1903779:regulation of cardiac conduction (qval2.47E-3)', 'GO:0030031:cell projection assembly (qval2.46E-3)', 'GO:0072507:divalent inorganic cation homeostasis (qval2.53E-3)', 'GO:0050731:positive regulation of peptidyl-tyrosine phosphorylation (qval2.54E-3)', 'GO:0051480:regulation of cytosolic calcium ion concentration (qval2.64E-3)', 'GO:1904705:regulation of vascular smooth muscle cell proliferation (qval2.68E-3)', 'GO:0070482:response to oxygen levels (qval2.7E-3)', 'GO:0019935:cyclic-nucleotide-mediated signaling (qval2.81E-3)', 'GO:0061299:retina vasculature morphogenesis in camera-type eye (qval2.85E-3)', 'GO:0001837:epithelial to mesenchymal transition (qval2.94E-3)', 'GO:1903393:positive regulation of adherens junction organization (qval3.02E-3)', 'GO:0061024:membrane organization (qval3.02E-3)', 'GO:0045892:negative regulation of transcription, DNA-templated (qval3.03E-3)', 'GO:0006950:response to stress (qval3.03E-3)', 'GO:0032409:regulation of transporter activity (qval3.13E-3)', 'GO:1903507:negative regulation of nucleic acid-templated transcription (qval3.24E-3)', 'GO:0010558:negative regulation of macromolecule biosynthetic process (qval3.28E-3)', 'GO:0014070:response to organic cyclic compound (qval3.28E-3)', 'GO:2000113:negative regulation of cellular macromolecule biosynthetic process (qval3.29E-3)', 'GO:0060429:epithelium development (qval3.3E-3)', 'GO:0009611:response to wounding (qval3.31E-3)', 'GO:0043242:negative regulation of protein complex disassembly (qval3.37E-3)', 'GO:0022407:regulation of cell-cell adhesion (qval3.37E-3)', 'GO:0031345:negative regulation of cell projection organization (qval3.4E-3)', 'GO:1902679:negative regulation of RNA biosynthetic process (qval3.42E-3)', 'GO:0007187:G protein-coupled receptor signaling pathway, coupled to cyclic nucleotide second messenger (qval3.44E-3)', 'GO:0051179:localization (qval3.45E-3)', 'GO:0051172:negative regulation of nitrogen compound metabolic process (qval3.49E-3)', 'GO:0006954:inflammatory response (qval3.66E-3)', 'GO:2000027:regulation of animal organ morphogenesis (qval3.72E-3)', 'GO:0048514:blood vessel morphogenesis (qval3.71E-3)', 'GO:0061515:myeloid cell development (qval3.84E-3)', 'GO:0046649:lymphocyte activation (qval3.9E-3)', 'GO:0010611:regulation of cardiac muscle hypertrophy (qval3.91E-3)', 'GO:0043502:regulation of muscle adaptation (qval4.04E-3)', 'GO:0010976:positive regulation of neuron projection development (qval4.15E-3)', 'GO:0010506:regulation of autophagy (qval4.15E-3)', 'GO:0007399:nervous system development (qval4.16E-3)', 'GO:0031327:negative regulation of cellular biosynthetic process (qval4.22E-3)', 'GO:0035023:regulation of Rho protein signal transduction (qval4.28E-3)', 'GO:0034332:adherens junction organization (qval4.27E-3)', 'GO:1903364:positive regulation of cellular protein catabolic process (qval4.3E-3)', 'GO:0009890:negative regulation of biosynthetic process (qval4.39E-3)', 'GO:0018105:peptidyl-serine phosphorylation (qval4.44E-3)', 'GO:0045185:maintenance of protein location (qval4.53E-3)', 'GO:0055024:regulation of cardiac muscle tissue development (qval4.52E-3)', 'GO:0043123:positive regulation of I-kappaB kinase/NF-kappaB signaling (qval4.54E-3)', 'GO:0002040:sprouting angiogenesis (qval4.74E-3)', 'GO:0055119:relaxation of cardiac muscle (qval4.83E-3)', 'GO:0032880:regulation of protein localization (qval4.88E-3)', 'GO:0048762:mesenchymal cell differentiation (qval4.9E-3)', 'GO:0032092:positive regulation of protein binding (qval4.89E-3)', 'GO:0055082:cellular chemical homeostasis (qval4.88E-3)', 'GO:0006898:receptor-mediated endocytosis (qval4.93E-3)', 'GO:0010522:regulation of calcium ion transport into cytosol (qval5.14E-3)', 'GO:0034103:regulation of tissue remodeling (qval5.23E-3)', 'GO:0120034:positive regulation of plasma membrane bounded cell projection assembly (qval5.29E-3)', 'GO:2000351:regulation of endothelial cell apoptotic process (qval5.33E-3)', 'GO:1904062:regulation of cation transmembrane transport (qval5.32E-3)', 'GO:0085029:extracellular matrix assembly (qval5.47E-3)', 'GO:0051253:negative regulation of RNA metabolic process (qval5.47E-3)', 'GO:0055021:regulation of cardiac muscle tissue growth (qval5.59E-3)', 'GO:0007009:plasma membrane organization (qval5.58E-3)', 'GO:0071559:response to transforming growth factor beta (qval5.6E-3)', 'GO:0032102:negative regulation of response to external stimulus (qval5.64E-3)', 'GO:1903140:regulation of establishment of endothelial barrier (qval5.69E-3)', 'GO:1901550:regulation of endothelial cell development (qval5.67E-3)', 'GO:1903034:regulation of response to wounding (qval5.71E-3)', 'GO:0034333:adherens junction assembly (qval5.85E-3)', 'GO:0051414:response to cortisol (qval5.85E-3)', 'GO:0022614:membrane to membrane docking (qval5.84E-3)', 'GO:0043269:regulation of ion transport (qval5.94E-3)', 'GO:0006875:cellular metal ion homeostasis (qval6.09E-3)', 'GO:0070727:cellular macromolecule localization (qval6.08E-3)', 'GO:0060325:face morphogenesis (qval6.12E-3)', 'GO:0034113:heterotypic cell-cell adhesion (qval6.16E-3)', 'GO:0010721:negative regulation of cell development (qval6.18E-3)', 'GO:0046578:regulation of Ras protein signal transduction (qval6.27E-3)', 'GO:0010517:regulation of phospholipase activity (qval6.26E-3)', 'GO:0001933:negative regulation of protein phosphorylation (qval6.26E-3)', 'GO:0046620:regulation of organ growth (qval6.26E-3)', 'GO:0010718:positive regulation of epithelial to mesenchymal transition (qval6.31E-3)', 'GO:0001667:ameboidal-type cell migration (qval6.39E-3)', 'GO:1902806:regulation of cell cycle G1/S phase transition (qval6.37E-3)', 'GO:0051641:cellular localization (qval6.49E-3)', 'GO:0019725:cellular homeostasis (qval6.49E-3)', 'GO:0034613:cellular protein localization (qval6.62E-3)', 'GO:0006937:regulation of muscle contraction (qval6.75E-3)', 'GO:2000106:regulation of leukocyte apoptotic process (qval6.75E-3)', 'GO:0030833:regulation of actin filament polymerization (qval6.98E-3)', 'GO:0010638:positive regulation of organelle organization (qval7.07E-3)', 'GO:0051896:regulation of protein kinase B signaling (qval7.31E-3)', 'GO:0001101:response to acid chemical (qval7.38E-3)', 'GO:0043069:negative regulation of programmed cell death (qval7.57E-3)', 'GO:2000352:negative regulation of endothelial cell apoptotic process (qval7.91E-3)', 'GO:0034405:response to fluid shear stress (qval7.89E-3)', 'GO:0050808:synapse organization (qval8E-3)', 'GO:0040008:regulation of growth (qval8.02E-3)', 'GO:0019221:cytokine-mediated signaling pathway (qval8.03E-3)', 'GO:1903035:negative regulation of response to wounding (qval8.12E-3)', 'GO:0048639:positive regulation of developmental growth (qval8.12E-3)', 'GO:0045667:regulation of osteoblast differentiation (qval8.2E-3)', 'GO:0061025:membrane fusion (qval8.21E-3)', 'GO:0010628:positive regulation of gene expression (qval8.37E-3)', 'GO:0035295:tube development (qval8.49E-3)', 'GO:0033622:integrin activation (qval8.65E-3)', 'GO:0048662:negative regulation of smooth muscle cell proliferation (qval8.64E-3)', 'GO:0043086:negative regulation of catalytic activity (qval8.72E-3)', 'GO:0051149:positive regulation of muscle cell differentiation (qval8.86E-3)', 'GO:0048638:regulation of developmental growth (qval8.97E-3)', 'GO:0008154:actin polymerization or depolymerization (qval9.07E-3)', 'GO:0070613:regulation of protein processing (qval9.11E-3)', 'GO:0046328:regulation of JNK cascade (qval9.2E-3)', 'GO:1903708:positive regulation of hemopoiesis (qval9.29E-3)', 'GO:0045807:positive regulation of endocytosis (qval9.39E-3)', 'GO:0030856:regulation of epithelial cell differentiation (qval9.37E-3)', 'GO:0048731:system development (qval9.45E-3)', 'GO:0006970:response to osmotic stress (qval9.54E-3)', 'GO:0018107:peptidyl-threonine phosphorylation (qval9.52E-3)', 'GO:0002684:positive regulation of immune system process (qval9.51E-3)', 'GO:0003148:outflow tract septum morphogenesis (qval9.6E-3)', 'GO:0120031:plasma membrane bounded cell projection assembly (qval9.81E-3)', 'GO:1902532:negative regulation of intracellular signal transduction (qval9.79E-3)', 'GO:0009628:response to abiotic stimulus (qval9.8E-3)', 'GO:0001763:morphogenesis of a branching structure (qval9.8E-3)',</t>
        </is>
      </c>
      <c r="V43" s="3">
        <f>hyperlink("https://spiral.technion.ac.il/results/MTAwMDA5OQ==/42/GOResultsFUNCTION","link")</f>
        <v/>
      </c>
      <c r="W43" t="inlineStr">
        <is>
          <t>['GO:0005515:protein binding (qval2.97E-17)', 'GO:0019899:enzyme binding (qval3.47E-15)', 'GO:0008092:cytoskeletal protein binding (qval4.13E-13)', 'GO:0003779:actin binding (qval3.52E-10)', 'GO:0005488:binding (qval3.09E-10)', 'GO:0019900:kinase binding (qval4.23E-9)', 'GO:0019901:protein kinase binding (qval5.09E-8)', 'GO:0044877:protein-containing complex binding (qval1.67E-6)', 'GO:0008134:transcription factor binding (qval3.67E-6)', 'GO:0051020:GTPase binding (qval4.47E-6)', 'GO:0060589:nucleoside-triphosphatase regulator activity (qval2.71E-5)', 'GO:0030695:GTPase regulator activity (qval2.56E-5)', 'GO:0005201:extracellular matrix structural constituent (qval4.59E-5)', 'GO:0005102:signaling receptor binding (qval4.36E-5)', 'GO:0019838:growth factor binding (qval6.7E-5)', 'GO:0050839:cell adhesion molecule binding (qval9.48E-5)', 'GO:0004672:protein kinase activity (qval1.58E-4)', 'GO:0015026:coreceptor activity (qval2.05E-4)', 'GO:0005096:GTPase activator activity (qval2.11E-4)', 'GO:0019955:cytokine binding (qval2.39E-4)', 'GO:0016773:phosphotransferase activity, alcohol group as acceptor (qval4.61E-4)', 'GO:0031267:small GTPase binding (qval4.46E-4)', 'GO:0005178:integrin binding (qval4.5E-4)', 'GO:0005509:calcium ion binding (qval4.39E-4)', 'GO:0016301:kinase activity (qval1.32E-3)', 'GO:0005080:protein kinase C binding (qval1.42E-3)', 'GO:0005198:structural molecule activity (qval1.46E-3)', 'GO:0030234:enzyme regulator activity (qval1.42E-3)', 'GO:0043168:anion binding (qval1.37E-3)', 'GO:0019199:transmembrane receptor protein kinase activity (qval1.37E-3)', 'GO:0098631:cell adhesion mediator activity (qval1.53E-3)', 'GO:0043167:ion binding (qval2.73E-3)', 'GO:0005543:phospholipid binding (qval3.76E-3)', 'GO:0005085:guanyl-nucleotide exchange factor activity (qval4.46E-3)', 'GO:0042802:identical protein binding (qval4.5E-3)', 'GO:0008289:lipid binding (qval5.41E-3)', 'GO:0098772:molecular function regulator (qval5.75E-3)', 'GO:0004714:transmembrane receptor protein tyrosine kinase activity (qval6.07E-3)', 'GO:0002020:protease binding (qval9.18E-3)', 'GO:0005539:glycosaminoglycan binding (qval1.26E-2)', 'GO:0005044:scavenger receptor activity (qval1.36E-2)', 'GO:0046872:metal ion binding (qval1.38E-2)', 'GO:0034713:type I transforming growth factor beta receptor binding (qval1.4E-2)', 'GO:0051015:actin filament binding (qval1.37E-2)', 'GO:0044325:ion channel binding (qval1.35E-2)', 'GO:0001968:fibronectin binding (qval1.33E-2)', 'GO:0098632:cell-cell adhesion mediator activity (qval1.5E-2)', 'GO:0033192:calmodulin-dependent protein phosphatase activity (qval1.65E-2)', 'GO:0019960:C-X3-C chemokine binding (qval1.62E-2)', 'GO:0043169:cation binding (qval1.7E-2)', 'GO:0004713:protein tyrosine kinase activity (qval2.34E-2)', 'GO:0015631:tubulin binding (qval2.43E-2)', 'GO:0016772:transferase activity, transferring phosphorus-containing groups (qval2.58E-2)', 'GO:0038024:cargo receptor activity (qval2.91E-2)', 'GO:0051371:muscle alpha-actinin binding (qval3.22E-2)', 'GO:0005172:vascular endothelial growth factor receptor binding (qval3.16E-2)', 'GO:0005547:phosphatidylinositol-3,4,5-trisphosphate binding (qval3.18E-2)', 'GO:0097367:carbohydrate derivative binding (qval3.4E-2)', 'GO:0005516:calmodulin binding (qval3.36E-2)', 'GO:0042803:protein homodimerization activity (qval3.75E-2)', 'GO:0004674:protein serine/threonine kinase activity (qval4.01E-2)', 'GO:0051010:microtubule plus-end binding (qval3.99E-2)', 'GO:0019956:chemokine binding (qval4.07E-2)', 'GO:0046332:SMAD binding (qval4.16E-2)', 'GO:0017075:syntaxin-1 binding (qval4.12E-2)', 'GO:0035091:phosphatidylinositol binding (qval4.28E-2)', 'GO:0008017:microtubule binding (qval4.54E-2)', 'GO:0035035:histone acetyltransferase binding (qval5.22E-2)', 'GO:0045296:cadherin binding (qval5.28E-2)', 'GO:0042826:histone deacetylase binding (qval5.24E-2)', 'GO:0097493:structural molecule activity conferring elasticity (qval5.74E-2)', 'GO:0070064:proline-rich region binding (qval5.73E-2)', 'GO:0019904:protein domain specific binding (qval5.9E-2)', 'GO:0046983:protein dimerization activity (qval5.84E-2)', 'GO:0008047:enzyme activator activity (qval5.86E-2)']</t>
        </is>
      </c>
      <c r="X43" s="3">
        <f>hyperlink("https://spiral.technion.ac.il/results/MTAwMDA5OQ==/42/GOResultsCOMPONENT","link")</f>
        <v/>
      </c>
      <c r="Y43" t="inlineStr">
        <is>
          <t>['GO:0030054:cell junction (qval3.34E-22)', 'GO:0005912:adherens junction (qval9.3E-20)', 'GO:0070161:anchoring junction (qval8.74E-19)', 'GO:0005925:focal adhesion (qval7.13E-19)', 'GO:0005924:cell-substrate adherens junction (qval8.44E-19)', 'GO:0030055:cell-substrate junction (qval1.84E-18)', 'GO:0005856:cytoskeleton (qval7.16E-17)', 'GO:0062023:collagen-containing extracellular matrix (qval6.58E-12)', 'GO:0044444:cytoplasmic part (qval1.16E-10)', 'GO:0005886:plasma membrane (qval1.25E-10)', 'GO:0044424:intracellular part (qval2.15E-10)', 'GO:0042995:cell projection (qval4.58E-10)', 'GO:0120025:plasma membrane bounded cell projection (qval9.76E-10)', 'GO:0015629:actin cytoskeleton (qval2.57E-9)', 'GO:0001725:stress fiber (qval7.2E-9)', 'GO:0097517:contractile actin filament bundle (qval6.75E-9)', 'GO:0005737:cytoplasm (qval6.88E-9)', 'GO:0031012:extracellular matrix (qval6.71E-9)', 'GO:0032432:actin filament bundle (qval8.27E-9)', 'GO:0044449:contractile fiber part (qval1.39E-8)', 'GO:0042641:actomyosin (qval2.27E-8)', 'GO:0044459:plasma membrane part (qval2.63E-8)', 'GO:0016020:membrane (qval2.66E-8)', 'GO:0005829:cytosol (qval1.29E-7)', 'GO:0005911:cell-cell junction (qval1.81E-7)', 'GO:0030018:Z disc (qval1.76E-7)', 'GO:0030027:lamellipodium (qval3.21E-7)', 'GO:0042383:sarcolemma (qval6.36E-7)', 'GO:0031982:vesicle (qval8.35E-7)', 'GO:0009986:cell surface (qval1.08E-6)', 'GO:0044430:cytoskeletal part (qval1.05E-5)', 'GO:0098590:plasma membrane region (qval1.17E-5)', 'GO:0098857:membrane microdomain (qval1.82E-5)', 'GO:0045121:membrane raft (qval1.77E-5)', 'GO:0098589:membrane region (qval2.16E-5)', 'GO:0043226:organelle (qval4.31E-5)', 'GO:0098805:whole membrane (qval4.52E-5)', 'GO:0120038:plasma membrane bounded cell projection part (qval4.53E-5)', 'GO:0044463:cell projection part (qval4.41E-5)', 'GO:0031410:cytoplasmic vesicle (qval4.34E-5)', 'GO:0097708:intracellular vesicle (qval5.5E-5)', 'GO:0097458:neuron part (qval7.17E-5)', 'GO:0001726:ruffle (qval1.05E-4)', 'GO:0048471:perinuclear region of cytoplasm (qval1.21E-4)', 'GO:0030659:cytoplasmic vesicle membrane (qval1.33E-4)', 'GO:0044421:extracellular region part (qval1.4E-4)', 'GO:0070062:extracellular exosome (qval1.61E-4)', 'GO:0045202:synapse (qval1.85E-4)', 'GO:0044433:cytoplasmic vesicle part (qval2.09E-4)', 'GO:1903561:extracellular vesicle (qval2.81E-4)', 'GO:0043230:extracellular organelle (qval2.85E-4)', 'GO:0030427:site of polarized growth (qval2.96E-4)', 'GO:0043005:neuron projection (qval3.27E-4)', 'GO:0012506:vesicle membrane (qval3.51E-4)', 'GO:0005884:actin filament (qval3.81E-4)', 'GO:0044437:vacuolar part (qval4.03E-4)', 'GO:0043232:intracellular non-membrane-bounded organelle (qval4.24E-4)', 'GO:0005604:basement membrane (qval4.36E-4)', 'GO:0016528:sarcoplasm (qval4.95E-4)', 'GO:0043228:non-membrane-bounded organelle (qval5.26E-4)', 'GO:0005901:caveola (qval6.07E-4)', 'GO:0030863:cortical cytoskeleton (qval7.26E-4)', 'GO:0005774:vacuolar membrane (qval8.75E-4)', 'GO:0030426:growth cone (qval8.7E-4)', 'GO:0098588:bounding membrane of organelle (qval1.01E-3)', 'GO:0055037:recycling endosome (qval1.17E-3)', 'GO:0044464:cell part (qval1.24E-3)', 'GO:0005768:endosome (qval1.47E-3)', 'GO:0044853:plasma membrane raft (qval2.45E-3)', 'GO:0044448:cell cortex part (qval2.78E-3)', 'GO:1905360:GTPase complex (qval2.84E-3)', 'GO:0005834:heterotrimeric G-protein complex (qval2.8E-3)', 'GO:0005955:calcineurin complex (qval4.56E-3)', 'GO:0005615:extracellular space (qval4.64E-3)', 'GO:0044422:organelle part (qval4.81E-3)', 'GO:0098794:postsynapse (qval4.77E-3)', 'GO:0032587:ruffle membrane (qval4.93E-3)', 'GO:0030315:T-tubule (qval5.41E-3)', 'GO:0044446:intracellular organelle part (qval5.36E-3)', 'GO:0098636:protein complex involved in cell adhesion (qval5.79E-3)', 'GO:0005815:microtubule organizing center (qval5.73E-3)', 'GO:0098852:lytic vacuole membrane (qval5.75E-3)', 'GO:0005765:lysosomal membrane (qval5.68E-3)', 'GO:0044456:synapse part (qval9.14E-3)', 'GO:0005773:vacuole (qval1.06E-2)', 'GO:0034668:integrin alpha4-beta1 complex (qval1.06E-2)', 'GO:0043227:membrane-bounded organelle (qval1.13E-2)', 'GO:0044297:cell body (qval1.24E-2)', 'GO:0031226:intrinsic component of plasma membrane (qval1.24E-2)', 'GO:0030667:secretory granule membrane (qval1.37E-2)', 'GO:0043229:intracellular organelle (qval1.44E-2)', 'GO:0098797:plasma membrane protein complex (qval1.59E-2)', 'GO:0002102:podosome (qval1.6E-2)', 'GO:0005764:lysosome (qval1.71E-2)', 'GO:0000323:lytic vacuole (qval1.7E-2)', 'GO:0005887:integral component of plasma membrane (qval1.8E-2)']</t>
        </is>
      </c>
    </row>
    <row r="44">
      <c r="A44" s="1" t="n">
        <v>43</v>
      </c>
      <c r="B44" t="n">
        <v>18038</v>
      </c>
      <c r="C44" t="n">
        <v>4143</v>
      </c>
      <c r="D44" t="n">
        <v>83</v>
      </c>
      <c r="E44" t="n">
        <v>6806</v>
      </c>
      <c r="F44" t="n">
        <v>150</v>
      </c>
      <c r="G44" t="n">
        <v>1936</v>
      </c>
      <c r="H44" t="n">
        <v>36</v>
      </c>
      <c r="I44" t="n">
        <v>92</v>
      </c>
      <c r="J44" s="2" t="n">
        <v>-371</v>
      </c>
      <c r="K44" t="n">
        <v>0.519</v>
      </c>
      <c r="L44" t="inlineStr">
        <is>
          <t>ADAMTS2,ADAMTS4,ADAMTS7,ADGRA2,ADGRF5,AGPAT4,AGRN,AKR1B1,ANKRD28,ANXA5,APLN,ARHGEF17,ASAP1,B4GALNT1,BATF3,BCAR1,BDKRB2,BMP1,BMP2,BMP8A,BRSK1,C11orf96,CAVIN3,CCDC102B,CD248,CD276,CDH13,CDK2AP1,CDR2L,CERCAM,CHN1,CHSY1,CLEC11A,COL12A1,COL15A1,COL18A1,COL27A1,COL4A1,COL4A2,COL5A2,COL5A3,COL6A1,COL6A2,COL6A3,COL7A1,CRIP2,CXCL1,CYGB,DCBLD1,DENND2A,DKK3,DLG4,ECE1,EDNRA,EDNRB,EGFLAM,EHD2,EMP3,ENG,ENPEP,ENTPD1,ESAM,ESM1,ETS1,EVA1B,EXT1,F2R,F3,FAM241A,FLT1,FMNL3,FSTL1,GLIPR1,GNG2,GRK5,GUCY1A2,HIP1,IGDCC4,IGFBP7,IKBIP,IL7R,JDP2,KLHL5,LAMB1,LAMB2,LAMC1,LGALS1,LINGO1,LMNA,LOXL2,LPL,LRRC8C,MAPKAPK2,MCAM,MSC,NID2,NOTCH3,NR4A2,NRP1,OLFML2A,P3H1,PAG1,PAPPA,PAPSS2,PCOLCE,PDGFB,PDGFRB,PHLDA1,PLAT,PLEKHG2,PLOD1,PLVAP,PLXDC1,PLXND1,POFUT2,PRDM1,PRR16,PRSS23,PXDN,RFTN1,RGCC,RGS3,RIPOR3,RSRP1,RTL8C,SDC2,SEC24D,SEPTIN5,SERPINE1,SNAI2,SOX5,SPARC,SPON2,SPRY1,SSH1,TBX2,THY1,TM4SF18,TRPA1,TRPV2,TSPAN11,TUSC3,UACA,VAT1L,VGLL3,VIM,WDR86,WNT5A,ZNF469,ZNF618</t>
        </is>
      </c>
      <c r="M44" t="inlineStr">
        <is>
          <t>[(1, 17), (1, 28), (1, 32), (1, 56), (1, 81), (2, 81), (3, 17), (3, 28), (3, 32), (3, 56), (3, 81), (4, 17), (4, 28), (4, 32), (4, 56), (4, 81), (6, 81), (7, 17), (7, 28), (7, 32), (7, 56), (7, 81), (8, 17), (8, 28), (8, 32), (8, 56), (8, 81), (9, 17), (9, 28), (9, 81), (13, 17), (13, 28), (13, 32), (13, 56), (13, 81), (16, 17), (16, 28), (16, 32), (16, 56), (16, 81), (20, 81), (29, 17), (29, 28), (29, 32), (29, 56), (29, 81), (35, 17), (35, 81), (40, 17), (40, 28), (40, 32), (40, 56), (40, 81), (41, 81), (44, 81), (45, 17), (45, 28), (45, 32), (45, 56), (45, 81), (48, 17), (48, 28), (48, 32), (48, 56), (48, 81), (49, 17), (49, 28), (49, 32), (49, 56), (49, 81), (50, 81), (51, 81), (52, 81), (55, 17), (55, 81), (59, 81), (60, 81), (66, 81), (71, 81), (77, 81), (78, 17), (78, 28), (78, 32), (78, 81), (79, 17), (79, 56), (79, 81), (80, 17), (80, 28), (80, 32), (80, 56), (80, 81)]</t>
        </is>
      </c>
      <c r="N44" t="n">
        <v>1701</v>
      </c>
      <c r="O44" t="n">
        <v>1</v>
      </c>
      <c r="P44" t="n">
        <v>0.95</v>
      </c>
      <c r="Q44" t="n">
        <v>3</v>
      </c>
      <c r="R44" t="n">
        <v>10000</v>
      </c>
      <c r="S44" t="inlineStr">
        <is>
          <t>15/03/2024, 21:31:31</t>
        </is>
      </c>
      <c r="T44" s="3">
        <f>hyperlink("https://spiral.technion.ac.il/results/MTAwMDA5OQ==/43/GOResultsPROCESS","link")</f>
        <v/>
      </c>
      <c r="U44" t="inlineStr">
        <is>
          <t>['GO:0030198:extracellular matrix organization (qval4.83E-17)', 'GO:0043062:extracellular structure organization (qval8.45E-17)', 'GO:0001525:angiogenesis (qval2.12E-9)', 'GO:0032502:developmental process (qval6.63E-8)', 'GO:0048646:anatomical structure formation involved in morphogenesis (qval1.24E-5)', 'GO:0009653:anatomical structure morphogenesis (qval1.43E-5)', 'GO:0048856:anatomical structure development (qval2.01E-5)', 'GO:0007155:cell adhesion (qval2.91E-5)', 'GO:0022610:biological adhesion (qval2.97E-5)', 'GO:0016477:cell migration (qval2.97E-5)', 'GO:0030335:positive regulation of cell migration (qval4.2E-5)', 'GO:0051239:regulation of multicellular organismal process (qval4.07E-5)', 'GO:0048870:cell motility (qval4.94E-5)', 'GO:2000147:positive regulation of cell motility (qval5.83E-5)', 'GO:0071711:basement membrane organization (qval6.49E-5)', 'GO:0040011:locomotion (qval6.4E-5)', 'GO:0030199:collagen fibril organization (qval6.8E-5)', 'GO:0001936:regulation of endothelial cell proliferation (qval6.74E-5)', 'GO:0051272:positive regulation of cellular component movement (qval6.78E-5)', 'GO:0040017:positive regulation of locomotion (qval9.44E-5)', 'GO:0050793:regulation of developmental process (qval1.85E-4)', 'GO:2000026:regulation of multicellular organismal development (qval1.91E-4)', 'GO:0050678:regulation of epithelial cell proliferation (qval2.29E-4)', 'GO:0030334:regulation of cell migration (qval2.23E-4)', 'GO:0008284:positive regulation of cell proliferation (qval2.88E-4)', 'GO:0006928:movement of cell or subcellular component (qval2.92E-4)', 'GO:0042127:regulation of cell proliferation (qval3.11E-4)', 'GO:0061035:regulation of cartilage development (qval3.31E-4)', 'GO:2000145:regulation of cell motility (qval5.7E-4)', 'GO:0048869:cellular developmental process (qval6.28E-4)', 'GO:0071363:cellular response to growth factor stimulus (qval6.66E-4)', 'GO:0051241:negative regulation of multicellular organismal process (qval7.38E-4)', 'GO:0032967:positive regulation of collagen biosynthetic process (qval8.41E-4)', 'GO:0010714:positive regulation of collagen metabolic process (qval8.16E-4)', 'GO:0048513:animal organ development (qval8.9E-4)', 'GO:0001569:branching involved in blood vessel morphogenesis (qval9.48E-4)', 'GO:0061036:positive regulation of cartilage development (qval1.12E-3)', 'GO:0035987:endodermal cell differentiation (qval1.09E-3)', 'GO:0022603:regulation of anatomical structure morphogenesis (qval1.4E-3)', 'GO:0048754:branching morphogenesis of an epithelial tube (qval1.45E-3)', 'GO:0040012:regulation of locomotion (qval1.42E-3)', 'GO:0045595:regulation of cell differentiation (qval1.47E-3)', 'GO:0051270:regulation of cellular component movement (qval1.46E-3)', 'GO:0010033:response to organic substance (qval1.47E-3)', 'GO:0070887:cellular response to chemical stimulus (qval1.46E-3)', 'GO:0007166:cell surface receptor signaling pathway (qval1.45E-3)', 'GO:0071310:cellular response to organic substance (qval1.43E-3)', 'GO:0070848:response to growth factor (qval1.5E-3)', 'GO:0048762:mesenchymal cell differentiation (qval1.65E-3)', 'GO:0032501:multicellular organismal process (qval1.85E-3)', 'GO:0042221:response to chemical (qval1.95E-3)', 'GO:0001938:positive regulation of endothelial cell proliferation (qval2.15E-3)', 'GO:0048008:platelet-derived growth factor receptor signaling pathway (qval2.22E-3)', 'GO:0051240:positive regulation of multicellular organismal process (qval2.57E-3)', 'GO:0016043:cellular component organization (qval2.65E-3)', 'GO:0035239:tube morphogenesis (qval2.65E-3)', 'GO:0032965:regulation of collagen biosynthetic process (qval2.78E-3)', 'GO:0001101:response to acid chemical (qval2.83E-3)', 'GO:0071840:cellular component organization or biogenesis (qval3.19E-3)', 'GO:0051093:negative regulation of developmental process (qval3.28E-3)', 'GO:0061138:morphogenesis of a branching epithelium (qval3.52E-3)', 'GO:0001837:epithelial to mesenchymal transition (qval3.59E-3)', 'GO:0010712:regulation of collagen metabolic process (qval4.34E-3)', 'GO:0050679:positive regulation of epithelial cell proliferation (qval4.3E-3)', 'GO:0009888:tissue development (qval4.24E-3)', 'GO:0001763:morphogenesis of a branching structure (qval4.52E-3)', 'GO:0086100:endothelin receptor signaling pathway (qval4.53E-3)', 'GO:0009628:response to abiotic stimulus (qval4.46E-3)', 'GO:0048523:negative regulation of cellular process (qval7.42E-3)', 'GO:0007167:enzyme linked receptor protein signaling pathway (qval8.39E-3)', 'GO:0007165:signal transduction (qval8.32E-3)', 'GO:0010975:regulation of neuron projection development (qval8.48E-3)', 'GO:1901700:response to oxygen-containing compound (qval8.75E-3)', 'GO:0051668:localization within membrane (qval9.18E-3)', 'GO:0009887:animal organ morphogenesis (qval9.78E-3)', 'GO:0050880:regulation of blood vessel size (qval1E-2)', 'GO:0035296:regulation of tube diameter (qval9.88E-3)', 'GO:0097746:regulation of blood vessel diameter (qval9.76E-3)', 'GO:0045664:regulation of neuron differentiation (qval9.87E-3)', 'GO:0035150:regulation of tube size (qval1.01E-2)', 'GO:0060317:cardiac epithelial to mesenchymal transition (qval9.96E-3)', 'GO:0009719:response to endogenous stimulus (qval9.87E-3)', 'GO:0048514:blood vessel morphogenesis (qval9.82E-3)', 'GO:0051094:positive regulation of developmental process (qval9.98E-3)', 'GO:0050878:regulation of body fluid levels (qval1.12E-2)', 'GO:0070831:basement membrane assembly (qval1.19E-2)', 'GO:1901342:regulation of vasculature development (qval1.21E-2)', 'GO:1905222:atrioventricular canal morphogenesis (qval1.22E-2)', 'GO:0050818:regulation of coagulation (qval1.21E-2)', 'GO:0002040:sprouting angiogenesis (qval1.23E-2)', 'GO:0090066:regulation of anatomical structure size (qval1.29E-2)', 'GO:0050770:regulation of axonogenesis (qval1.4E-2)', 'GO:0008285:negative regulation of cell proliferation (qval1.56E-2)', 'GO:0048522:positive regulation of cellular process (qval1.59E-2)', 'GO:0010717:regulation of epithelial to mesenchymal transition (qval1.57E-2)', 'GO:0014910:regulation of smooth muscle cell migration (qval1.84E-2)', 'GO:0045765:regulation of angiogenesis (qval1.99E-2)', 'GO:0071495:cellular response to endogenous stimulus (qval2.15E-2)', 'GO:0032989:cellular component morphogenesis (qval2.38E-2)', 'GO:0048519:negative regulation of biological process (qval2.42E-2)', 'GO:0050921:positive regulation of chemotaxis (qval2.4E-2)', 'GO:0043542:endothelial cell migration (qval2.39E-2)', 'GO:0009611:response to wounding (qval2.45E-2)', 'GO:0010977:negative regulation of neuron projection development (qval2.44E-2)', 'GO:0030155:regulation of cell adhesion (qval2.43E-2)', 'GO:0000902:cell morphogenesis (qval2.47E-2)', 'GO:0010595:positive regulation of endothelial cell migration (qval2.68E-2)', 'GO:0048518:positive regulation of biological process (qval2.72E-2)', 'GO:0060973:cell migration involved in heart development (qval2.77E-2)', 'GO:0014911:positive regulation of smooth muscle cell migration (qval2.84E-2)', 'GO:0097755:positive regulation of blood vessel diameter (qval2.82E-2)', 'GO:0008217:regulation of blood pressure (qval2.82E-2)', 'GO:0003018:vascular process in circulatory system (qval2.79E-2)', 'GO:0035793:positive regulation of metanephric mesenchymal cell migration by platelet-derived growth factor receptor-beta signaling pathway (qval2.8E-2)', 'GO:0055095:lipoprotein particle mediated signaling (qval2.78E-2)', 'GO:0055096:low-density lipoprotein particle mediated signaling (qval2.75E-2)', 'GO:0003331:positive regulation of extracellular matrix constituent secretion (qval2.73E-2)', 'GO:2000591:positive regulation of metanephric mesenchymal cell migration (qval2.71E-2)', 'GO:1900238:regulation of metanephric mesenchymal cell migration by platelet-derived growth factor receptor-beta signaling pathway (qval2.69E-2)', 'GO:0001501:skeletal system development (qval2.75E-2)', 'GO:0007169:transmembrane receptor protein tyrosine kinase signaling pathway (qval2.91E-2)', 'GO:0045665:negative regulation of neuron differentiation (qval3.29E-2)', 'GO:0120035:regulation of plasma membrane bounded cell projection organization (qval3.46E-2)', 'GO:0031344:regulation of cell projection organization (qval3.92E-2)', 'GO:0051345:positive regulation of hydrolase activity (qval3.97E-2)', 'GO:1902895:positive regulation of pri-miRNA transcription by RNA polymerase II (qval4.19E-2)', 'GO:0003203:endocardial cushion morphogenesis (qval4.36E-2)', 'GO:0000904:cell morphogenesis involved in differentiation (qval4.37E-2)', 'GO:0051336:regulation of hydrolase activity (qval4.34E-2)', 'GO:0045596:negative regulation of cell differentiation (qval4.33E-2)', 'GO:0010594:regulation of endothelial cell migration (qval4.43E-2)', 'GO:0042981:regulation of apoptotic process (qval4.79E-2)', 'GO:2000065:negative regulation of cortisol biosynthetic process (qval4.78E-2)', 'GO:0003273:cell migration involved in endocardial cushion formation (qval4.74E-2)', 'GO:2000589:regulation of metanephric mesenchymal cell migration (qval4.71E-2)', 'GO:0032345:negative regulation of aldosterone metabolic process (qval4.67E-2)', 'GO:0032348:negative regulation of aldosterone biosynthetic process (qval4.64E-2)', 'GO:0048839:inner ear development (qval4.63E-2)', 'GO:0001503:ossification (qval4.64E-2)', 'GO:0040037:negative regulation of fibroblast growth factor receptor signaling pathway (qval4.72E-2)', 'GO:0002009:morphogenesis of an epithelium (qval5.36E-2)', 'GO:0043067:regulation of programmed cell death (qval5.33E-2)', 'GO:0090280:positive regulation of calcium ion import (qval5.45E-2)', 'GO:0031345:negative regulation of cell projection organization (qval5.62E-2)', 'GO:0030193:regulation of blood coagulation (qval5.64E-2)', 'GO:0006939:smooth muscle contraction (qval5.71E-2)', 'GO:0032330:regulation of chondrocyte differentiation (qval5.67E-2)', 'GO:0050790:regulation of catalytic activity (qval5.72E-2)', 'GO:0022604:regulation of cell morphogenesis (qval5.8E-2)', 'GO:1900046:regulation of hemostasis (qval5.78E-2)', 'GO:0010631:epithelial cell migration (qval5.74E-2)', 'GO:0050767:regulation of neurogenesis (qval6.1E-2)', 'GO:0010941:regulation of cell death (qval6.38E-2)', 'GO:0050819:negative regulation of coagulation (qval6.4E-2)', 'GO:0033555:multicellular organismal response to stress (qval6.36E-2)', 'GO:0010718:positive regulation of epithelial to mesenchymal transition (qval6.32E-2)', 'GO:0030509:BMP signaling pathway (qval6.53E-2)', 'GO:0090032:negative regulation of steroid hormone biosynthetic process (qval6.67E-2)', 'GO:0031944:negative regulation of glucocorticoid metabolic process (qval6.63E-2)', 'GO:0031947:negative regulation of glucocorticoid biosynthetic process (qval6.58E-2)', 'GO:0010641:positive regulation of platelet-derived growth factor receptor signaling pathway (qval6.54E-2)', 'GO:0010894:negative regulation of steroid biosynthetic process (qval6.53E-2)', 'GO:0010769:regulation of cell morphogenesis involved in differentiation (qval6.81E-2)', 'GO:0051960:regulation of nervous system development (qval6.82E-2)', 'GO:0030154:cell differentiation (qval6.94E-2)', 'GO:0051055:negative regulation of lipid biosynthetic process (qval6.96E-2)', 'GO:0032879:regulation of localization (qval6.98E-2)', 'GO:0070482:response to oxygen levels (qval7.11E-2)', 'GO:1901701:cellular response to oxygen-containing compound (qval7.16E-2)', 'GO:0038084:vascular endothelial growth factor signaling pathway (qval7.16E-2)', 'GO:0072132:mesenchyme morphogenesis (qval7.11E-2)', 'GO:0035909:aorta morphogenesis (qval7.07E-2)', 'GO:0061311:cell surface receptor signaling pathway involved in heart development (qval7.03E-2)', 'GO:1904018:positive regulation of vasculature development (qval7.02E-2)', 'GO:1902893:regulation of pri-miRNA transcription by RNA polymerase II (qval7.13E-2)', 'GO:0097435:supramolecular fiber organization (qval7.69E-2)', 'GO:0033993:response to lipid (qval7.7E-2)', 'GO:0045992:negative regulation of embryonic development (qval7.81E-2)', 'GO:0045939:negative regulation of steroid metabolic process (qval7.77E-2)', 'GO:0071229:cellular response to acid chemical (qval7.97E-2)', 'GO:0060326:cell chemotaxis (qval8.18E-2)', 'GO:0003013:circulatory system process (qval8.14E-2)', 'GO:0051480:regulation of cytosolic calcium ion concentration (qval8.1E-2)']</t>
        </is>
      </c>
      <c r="V44" s="3">
        <f>hyperlink("https://spiral.technion.ac.il/results/MTAwMDA5OQ==/43/GOResultsFUNCTION","link")</f>
        <v/>
      </c>
      <c r="W44" t="inlineStr">
        <is>
          <t>['GO:0005201:extracellular matrix structural constituent (qval1.83E-15)', 'GO:0030020:extracellular matrix structural constituent conferring tensile strength (qval1.16E-12)', 'GO:0005198:structural molecule activity (qval2.13E-7)', 'GO:0005518:collagen binding (qval8E-5)', 'GO:0019838:growth factor binding (qval1.44E-4)', 'GO:0048407:platelet-derived growth factor binding (qval1.17E-3)', 'GO:0005102:signaling receptor binding (qval1.8E-2)', 'GO:0050840:extracellular matrix binding (qval3.9E-2)', 'GO:0004962:endothelin receptor activity (qval3.61E-2)', 'GO:0004222:metalloendopeptidase activity (qval1.02E-1)', 'GO:0005539:glycosaminoglycan binding (qval1.87E-1)', 'GO:0044877:protein-containing complex binding (qval1.95E-1)', 'GO:0008237:metallopeptidase activity (qval2.41E-1)', 'GO:0038085:vascular endothelial growth factor binding (qval2.28E-1)']</t>
        </is>
      </c>
      <c r="X44" s="3">
        <f>hyperlink("https://spiral.technion.ac.il/results/MTAwMDA5OQ==/43/GOResultsCOMPONENT","link")</f>
        <v/>
      </c>
      <c r="Y44" t="inlineStr">
        <is>
          <t>['GO:0031012:extracellular matrix (qval1E-22)', 'GO:0062023:collagen-containing extracellular matrix (qval9.38E-22)', 'GO:0005788:endoplasmic reticulum lumen (qval2.19E-15)', 'GO:0044421:extracellular region part (qval1.25E-13)', 'GO:0005615:extracellular space (qval3.4E-13)', 'GO:0005576:extracellular region (qval8.61E-13)', 'GO:0044420:extracellular matrix component (qval2.43E-10)', 'GO:0005581:collagen trimer (qval1.1E-9)', 'GO:0005604:basement membrane (qval1.82E-8)', 'GO:0044432:endoplasmic reticulum part (qval2.81E-7)', 'GO:0031974:membrane-enclosed lumen (qval4.76E-6)', 'GO:0070013:intracellular organelle lumen (qval4.37E-6)', 'GO:0043233:organelle lumen (qval4.03E-6)', 'GO:0031982:vesicle (qval6.27E-6)', 'GO:0070062:extracellular exosome (qval9E-6)', 'GO:1903561:extracellular vesicle (qval1.09E-5)', 'GO:0043230:extracellular organelle (qval1.04E-5)', 'GO:0009986:cell surface (qval2.62E-4)', 'GO:0098651:basement membrane collagen trimer (qval4.82E-3)', 'GO:0043256:laminin complex (qval1.18E-2)', 'GO:0005583:fibrillar collagen trimer (qval1.12E-2)', 'GO:0043259:laminin-10 complex (qval1.85E-2)', 'GO:0043260:laminin-11 complex (qval1.77E-2)', 'GO:0005589:collagen type VI trimer (qval1.69E-2)', 'GO:0005606:laminin-1 complex (qval1.63E-2)', 'GO:0030934:anchoring collagen complex (qval1.56E-2)', 'GO:0005901:caveola (qval2.2E-2)', 'GO:0005588:collagen type V trimer (qval2.89E-2)', 'GO:0009897:external side of plasma membrane (qval4.99E-2)', 'GO:0005925:focal adhesion (qval6.11E-2)', 'GO:0005924:cell-substrate adherens junction (qval6.16E-2)']</t>
        </is>
      </c>
    </row>
    <row r="45">
      <c r="A45" s="1" t="n">
        <v>44</v>
      </c>
      <c r="B45" t="n">
        <v>18038</v>
      </c>
      <c r="C45" t="n">
        <v>4143</v>
      </c>
      <c r="D45" t="n">
        <v>83</v>
      </c>
      <c r="E45" t="n">
        <v>6806</v>
      </c>
      <c r="F45" t="n">
        <v>470</v>
      </c>
      <c r="G45" t="n">
        <v>4042</v>
      </c>
      <c r="H45" t="n">
        <v>82</v>
      </c>
      <c r="I45" t="n">
        <v>264</v>
      </c>
      <c r="J45" s="2" t="n">
        <v>-3209</v>
      </c>
      <c r="K45" t="n">
        <v>0.524</v>
      </c>
      <c r="L45" t="inlineStr">
        <is>
          <t>ABCA1,ABTB1,ACOT9,ACSL1,ACSL4,ADAM8,ADGRE2,ADM,ADORA2A,AIF1,ALDOC,ALOX15B,ALOX5,ALOX5AP,ALPL,AMPD2,AMPD3,ANGPTL4,ANK1,ANKRD33B,ANKRD37,ANPEP,ANXA5,APBB3,APOBEC3A,APOBR,AQP9,ARFGAP3,ARG1,ARHGAP15,ARHGAP45,ARHGDIB,ARPC5,ARRB2,ARRDC2,ARRDC3,ASGR2,ATG16L2,ATG7,ATP13A3,B3GNTL1,BACH1,BASP1,BCAT1,BCKDK,BCL2A1,BIRC3,BNIP3L,BTAF1,BTG1,C19orf38,C5AR1,C5AR2,C9orf72,CASP4,CASS4,CCL17,CCL20,CCL22,CCL3,CCL4,CCL5,CCR7,CD14,CD274,CD28,CD300E,CD37,CD40,CD44,CD48,CD53,CD69,CD80,CD82,CD83,CD86,CDKN1A,CEBPB,CFLAR,CFP,CHKB,CHST15,CISH,CLEC2B,CLEC4A,CLEC4D,CLEC4E,CLEC5A,CLEC7A,CLGN,CLK3,COTL1,CRLF2,CSF2,CSF2RA,CSF2RB,CSF3,CSF3R,CST7,CSTA,CSTB,CXCL1,CXCL2,CXCL3,CXCL5,CXCL8,CXCR2,CXCR4,CYTH1,CYTH4,CYTIP,DAPP1,DDIT4,DDX60L,DENND3,DENND5A,DHRS13,DHX34,DMXL2,DOCK10,DOCK5,DOK3,DOT1L,DPYD,DUSP4,EBI3,EEF1A2,EGLN3,ELL,ELL2,EMILIN2,ENO1,ERMN,ERO1A,ETS2,ETV3,EVI2B,F3,FAM110A,FAM124A,FAM162A,FAM210A,FAM49A,FCAR,FCER1G,FCGR2A,FCGR2B,FCRL1,FFAR2,FGD4,FGR,FLT1,FLT3,FMNL1,FPR1,FPR2,FTH1,G0S2,GBP1,GBP5,GCH1,GCSAM,GK3P,GLUL,GNA13,GNA15,GNG2,GNLY,GPAT4,GPR132,GPR157,GPR183,GPR65,GPSM3,GRAMD1A,GSAP,GSTO1,GTSF1,GZMB,H3F3B,HAVCR2,HBA2,HBB,HBD,HCK,HCLS1,HCST,HIF1A,HILPDA,HK2,HLX,HPSE,HS3ST3B1,HTR7,ICAM1,ICAM5,ID2,IDO1,IER3,IFIT2,IFNGR2,IKZF1,IL10RA,IL13RA2,IL17A,IL18RAP,IL1A,IL1B,IL1R2,IL1RAP,IL1RN,IL2RB,IL2RG,IL3RA,IL4I1,IL4R,IL6,IL7R,INHBA,INSIG1,INSIG2,IRAK2,IRAK3,IRF4,ISG20,ITGAX,ITK,IVNS1ABP,JARID2,KBTBD11,KCNA3,KCNAB2,KCNG1,KDM2B,KDM4B,KDM7A,KLHL6,KMO,KYNU,LAMP3,LAPTM5,LCP1,LCP2,LILRA5,LILRB2,LIPN,LITAF,LPCAT1,LPXN,LRMP,LRRFIP1,LSMEM1,LSP1,LST1,LY6K,LYN,LYST,LYZ,MAMLD1,MAP2K1,MAP2K3,MCL1,MCTP2,MEFV,METRNL,MGAM,MME,MMP10,MMP19,MMP25,MMP9,MNDA,MOB3A,MT1H,MT1X,MT3,MXD1,MYO1F,MYO1G,NABP1,NAMPT,NCF2,NDRG1,NDUFV2,NFKB1,NFKB2,NFKBIA,NFKBID,NFKBIZ,NGLY1,NINJ1,NLRP3,NOD2,NR3C1,NR4A3,OGFRL1,OLR1,OR51F2,OSCAR,OSM,OSTF1,OXSR1,P4HA1,PADI4,PAG1,PDE4A,PDE4B,PDE7A,PDK1,PDXK,PFKFB3,PFKFB4,PGLYRP1,PGS1,PI3,PIAS4,PID1,PIK3AP1,PIK3R5,PILRA,PIM3,PLAUR,PLCXD1,PLEK,PLEKHB2,PLIN2,POU2F2,PPBP,PPFIA4,PPIF,PREX1,PRF1,PRG2,PRKCB,PROK2,PTAFR,PTGIR,PTGS2,PTK2B,PTPN1,PTPN12,PTPN6,PTPRC,PTPRE,PTX3,PYGL,RAB24,RAB8B,RABGEF1,RAC2,RAPGEF1,RASGRP4,RASSF5,RBPJ,REC8,REL,RELT,RHBDF2,RHEBL1,RHOG,RHOH,RIPK2,RIPOR2,RLF,RNF144B,RNF149,RNF19B,RNMT,RXRA,RYBP,S100A12,S100A8,S100A9,S1PR4,SAMSN1,SAT1,SELL,SEMA4D,SERPINA1,SERPINB1,SERPINB2,SERPINB9,SH2B2,SH3BGRL3,SH3BP2,SH3BP5,SH3D21,SIGLEC14,SIGLEC9,SLAMF9,SLC11A1,SLC16A3,SLC25A37,SLC2A1,SLC2A3,SLC2A6,SLC41A2,SLC43A2,SLC43A3,SLC7A11,SLC7A5,SLC7A7,SLIT1,SNX8,SOCS1,SOCS3,SOD2,SP100,SP140,SPATC1,SPI1,SPP1,SRGN,ST8SIA4,STAT4,STC2,STK10,STK17B,STRIP2,STX11,STXBP2,SYTL3,TCIRG1,TET2,THBD,TLR1,TLR2,TM4SF19,TNFAIP2,TNFAIP3,TNFAIP6,TNFAIP8,TNFRSF14,TNFRSF18,TNFRSF1B,TNFRSF4,TNFSF14,TNFSF15,TNIP1,TNIP3,TOM1,TRAF1,TRBC2,TREM1,TRIM25,TUT7,TYROBP,UCN2,UPP1,USP32,USP37,VASP,VAV1,VEGFA,VHL,VNN2,VNN3,WAS,WDR45B,WSB1,XKR8,YEATS2,ZBTB25,ZC3H12A,ZC3H12D,ZEB2,ZFP36,ZNF267,ZNF292</t>
        </is>
      </c>
      <c r="M45" t="inlineStr">
        <is>
          <t>[(0, 14), (0, 27), (1, 14), (1, 27), (1, 47), (1, 82), (2, 14), (2, 27), (3, 14), (3, 27), (3, 47), (3, 82), (4, 14), (4, 27), (4, 47), (4, 82), (5, 14), (5, 27), (6, 14), (6, 27), (6, 47), (6, 82), (7, 14), (7, 27), (7, 47), (7, 82), (8, 14), (8, 27), (8, 47), (8, 82), (9, 14), (9, 27), (9, 47), (9, 82), (10, 14), (10, 27), (11, 14), (11, 27), (11, 47), (11, 82), (12, 14), (12, 27), (12, 47), (12, 82), (13, 14), (13, 27), (13, 47), (13, 82), (15, 14), (15, 27), (15, 47), (16, 14), (16, 27), (16, 47), (16, 82), (17, 14), (17, 27), (17, 47), (18, 14), (18, 27), (18, 47), (19, 14), (19, 27), (20, 14), (20, 27), (20, 47), (20, 82), (21, 14), (21, 27), (21, 47), (22, 14), (22, 27), (23, 14), (23, 27), (23, 47), (24, 14), (24, 27), (25, 14), (25, 27), (25, 47), (25, 82), (26, 14), (26, 27), (26, 47), (28, 14), (28, 27), (28, 47), (29, 14), (29, 27), (29, 47), (29, 82), (30, 14), (30, 27), (30, 47), (31, 14), (31, 27), (31, 47), (32, 14), (32, 27), (32, 47), (33, 14), (33, 27), (33, 47), (34, 14), (34, 27), (34, 47), (34, 82), (35, 14), (35, 27), (35, 47), (35, 82), (36, 14), (36, 27), (36, 47), (37, 14), (37, 27), (38, 14), (38, 27), (38, 47), (39, 14), (39, 27), (40, 14), (40, 27), (40, 47), (40, 82), (41, 14), (41, 27), (41, 47), (41, 82), (42, 14), (42, 27), (42, 47), (42, 82), (43, 14), (43, 27), (43, 47), (43, 82), (44, 14), (44, 27), (44, 47), (44, 82), (45, 14), (45, 27), (45, 47), (45, 82), (46, 14), (46, 27), (46, 47), (48, 14), (48, 27), (48, 47), (48, 82), (49, 14), (49, 27), (49, 47), (49, 82), (50, 14), (50, 27), (50, 47), (50, 82), (51, 14), (51, 27), (51, 47), (51, 82), (52, 14), (52, 27), (52, 47), (52, 82), (53, 14), (53, 27), (53, 47), (53, 82), (54, 14), (54, 27), (54, 47), (54, 82), (55, 14), (55, 27), (55, 47), (55, 82), (57, 14), (57, 27), (57, 47), (58, 14), (58, 27), (58, 47), (58, 82), (59, 14), (59, 27), (59, 47), (59, 82), (60, 14), (60, 27), (60, 47), (60, 82), (61, 14), (61, 27), (61, 47), (62, 14), (62, 27), (62, 47), (62, 82), (63, 14), (63, 27), (63, 47), (63, 82), (64, 14), (64, 27), (64, 47), (64, 82), (65, 14), (65, 27), (65, 47), (65, 82), (66, 14), (66, 27), (66, 47), (66, 82), (67, 14), (67, 27), (67, 47), (67, 82), (68, 14), (68, 27), (69, 14), (69, 27), (70, 14), (70, 27), (71, 14), (71, 27), (71, 47), (71, 82), (72, 14), (72, 27), (72, 47), (73, 14), (73, 27), (74, 14), (74, 27), (74, 47), (75, 14), (75, 27), (75, 47), (76, 14), (76, 27), (77, 14), (77, 27), (77, 47), (77, 82), (78, 14), (78, 27), (78, 47), (78, 82), (79, 14), (79, 27), (79, 47), (79, 82), (80, 14), (80, 27), (80, 47), (80, 82), (81, 14), (81, 27), (81, 47)]</t>
        </is>
      </c>
      <c r="N45" t="n">
        <v>16</v>
      </c>
      <c r="O45" t="n">
        <v>0.5</v>
      </c>
      <c r="P45" t="n">
        <v>0.9</v>
      </c>
      <c r="Q45" t="n">
        <v>3</v>
      </c>
      <c r="R45" t="n">
        <v>10000</v>
      </c>
      <c r="S45" t="inlineStr">
        <is>
          <t>15/03/2024, 21:31:52</t>
        </is>
      </c>
      <c r="T45" s="3">
        <f>hyperlink("https://spiral.technion.ac.il/results/MTAwMDA5OQ==/44/GOResultsPROCESS","link")</f>
        <v/>
      </c>
      <c r="U45" t="inlineStr">
        <is>
          <t>['GO:0002376:immune system process (qval3.44E-67)', 'GO:0001775:cell activation (qval4.83E-46)', 'GO:0006952:defense response (qval7.13E-46)', 'GO:0045321:leukocyte activation (qval1.62E-44)', 'GO:0002274:myeloid leukocyte activation (qval1.33E-41)', 'GO:0019221:cytokine-mediated signaling pathway (qval5.75E-41)', 'GO:0006955:immune response (qval1.14E-40)', 'GO:0002682:regulation of immune system process (qval3.19E-39)', 'GO:0036230:granulocyte activation (qval3.6E-37)', 'GO:0006954:inflammatory response (qval7.76E-37)', 'GO:0002252:immune effector process (qval1.29E-36)', 'GO:0042119:neutrophil activation (qval1.2E-36)', 'GO:0002366:leukocyte activation involved in immune response (qval2.38E-35)', 'GO:0043299:leukocyte degranulation (qval3.01E-35)', 'GO:0002263:cell activation involved in immune response (qval3.08E-35)', 'GO:0002684:positive regulation of immune system process (qval2.29E-34)', 'GO:0002275:myeloid cell activation involved in immune response (qval3.23E-34)', 'GO:0043312:neutrophil degranulation (qval4.85E-34)', 'GO:0002283:neutrophil activation involved in immune response (qval8.53E-34)', 'GO:0050776:regulation of immune response (qval3.04E-33)', 'GO:0043207:response to external biotic stimulus (qval1.56E-31)', 'GO:0006887:exocytosis (qval2.13E-31)', 'GO:0009607:response to biotic stimulus (qval3.42E-31)', 'GO:0032940:secretion by cell (qval9.12E-31)', 'GO:0050896:response to stimulus (qval1.24E-30)', 'GO:0007166:cell surface receptor signaling pathway (qval1.3E-30)', 'GO:0045055:regulated exocytosis (qval1.99E-30)', 'GO:0001817:regulation of cytokine production (qval4.25E-30)', 'GO:0046903:secretion (qval2.12E-29)', 'GO:0048583:regulation of response to stimulus (qval1.78E-27)', 'GO:0007165:signal transduction (qval1.03E-26)', 'GO:0006950:response to stress (qval1.24E-26)', 'GO:0048584:positive regulation of response to stimulus (qval1.66E-25)', 'GO:0002237:response to molecule of bacterial origin (qval5.02E-25)', 'GO:0042221:response to chemical (qval7.63E-25)', 'GO:0050778:positive regulation of immune response (qval7.86E-24)', 'GO:0070887:cellular response to chemical stimulus (qval9.83E-24)', 'GO:0009605:response to external stimulus (qval9.96E-24)', 'GO:0050865:regulation of cell activation (qval9.8E-24)', 'GO:0001819:positive regulation of cytokine production (qval2.81E-23)', 'GO:0050900:leukocyte migration (qval5.73E-23)', 'GO:0010033:response to organic substance (qval6.24E-23)', 'GO:0032496:response to lipopolysaccharide (qval9.74E-23)', 'GO:0002694:regulation of leukocyte activation (qval2.07E-22)', 'GO:0071219:cellular response to molecule of bacterial origin (qval5.62E-21)', 'GO:0034097:response to cytokine (qval2.67E-20)', 'GO:0051249:regulation of lymphocyte activation (qval4.48E-20)', 'GO:1902531:regulation of intracellular signal transduction (qval6.15E-20)', 'GO:0010941:regulation of cell death (qval6.3E-20)', 'GO:0071216:cellular response to biotic stimulus (qval9.75E-20)', 'GO:0048518:positive regulation of biological process (qval1.71E-19)', 'GO:0071310:cellular response to organic substance (qval2.03E-19)', 'GO:0051240:positive regulation of multicellular organismal process (qval2.68E-19)', 'GO:0002757:immune response-activating signal transduction (qval3.48E-19)', 'GO:0031347:regulation of defense response (qval1.07E-18)', 'GO:0016192:vesicle-mediated transport (qval1.16E-18)', 'GO:0033993:response to lipid (qval1.37E-18)', 'GO:0030595:leukocyte chemotaxis (qval2.31E-18)', 'GO:0043067:regulation of programmed cell death (qval2.35E-18)', 'GO:0051707:response to other organism (qval2.39E-18)', 'GO:0002764:immune response-regulating signaling pathway (qval2.41E-18)', 'GO:0042981:regulation of apoptotic process (qval3.02E-18)', 'GO:1902533:positive regulation of intracellular signal transduction (qval3E-18)', 'GO:0071222:cellular response to lipopolysaccharide (qval5.05E-18)', 'GO:0032101:regulation of response to external stimulus (qval5.79E-18)', 'GO:0050867:positive regulation of cell activation (qval7.47E-18)', 'GO:0002253:activation of immune response (qval5.31E-17)', 'GO:1903037:regulation of leukocyte cell-cell adhesion (qval6.06E-17)', 'GO:0002696:positive regulation of leukocyte activation (qval6.4E-17)', 'GO:0080134:regulation of response to stress (qval6.77E-17)', 'GO:0050727:regulation of inflammatory response (qval7.02E-17)', 'GO:0002697:regulation of immune effector process (qval1.3E-16)', 'GO:0006935:chemotaxis (qval1.59E-16)', 'GO:0042330:taxis (qval2.02E-16)', 'GO:0060326:cell chemotaxis (qval2.03E-16)', 'GO:0051716:cellular response to stimulus (qval2.27E-16)', 'GO:1901700:response to oxygen-containing compound (qval3.13E-16)', 'GO:0048522:positive regulation of cellular process (qval3.12E-16)', 'GO:1903039:positive regulation of leukocyte cell-cell adhesion (qval3.15E-16)', 'GO:0050863:regulation of T cell activation (qval5.56E-16)', 'GO:0071396:cellular response to lipid (qval3.55E-15)', 'GO:0030593:neutrophil chemotaxis (qval5.35E-15)', 'GO:0010646:regulation of cell communication (qval5.76E-15)', 'GO:0022409:positive regulation of cell-cell adhesion (qval1.38E-14)', 'GO:0050794:regulation of cellular process (qval1.4E-14)', 'GO:0031349:positive regulation of defense response (qval1.76E-14)', 'GO:0071621:granulocyte chemotaxis (qval1.77E-14)', 'GO:0023051:regulation of signaling (qval1.76E-14)', 'GO:0051251:positive regulation of lymphocyte activation (qval1.81E-14)', 'GO:0050789:regulation of biological process (qval2.12E-14)', 'GO:0097529:myeloid leukocyte migration (qval2.11E-14)', 'GO:0022407:regulation of cell-cell adhesion (qval2.6E-14)', 'GO:0032103:positive regulation of response to external stimulus (qval3.2E-14)', 'GO:0065009:regulation of molecular function (qval3.43E-14)', 'GO:0071345:cellular response to cytokine stimulus (qval3.59E-14)', 'GO:0010647:positive regulation of cell communication (qval3.57E-14)', 'GO:0009967:positive regulation of signal transduction (qval4.46E-14)', 'GO:0097530:granulocyte migration (qval4.53E-14)', 'GO:0023056:positive regulation of signaling (qval4.82E-14)', 'GO:0051704:multi-organism process (qval5.43E-14)', 'GO:0065007:biological regulation (qval5.85E-14)', 'GO:0002699:positive regulation of immune effector process (qval7.91E-14)', 'GO:1990266:neutrophil migration (qval8.48E-14)', 'GO:0030155:regulation of cell adhesion (qval8.57E-14)', 'GO:0035556:intracellular signal transduction (qval1.08E-13)', 'GO:0016477:cell migration (qval1.31E-13)', 'GO:0009966:regulation of signal transduction (qval1.53E-13)', 'GO:0050870:positive regulation of T cell activation (qval2.23E-13)', 'GO:0040011:locomotion (qval2.64E-13)', 'GO:0051239:regulation of multicellular organismal process (qval3.03E-13)', 'GO:1903555:regulation of tumor necrosis factor superfamily cytokine production (qval8.04E-13)', 'GO:1901701:cellular response to oxygen-containing compound (qval1.13E-12)', 'GO:0002819:regulation of adaptive immune response (qval1.31E-12)', 'GO:0002695:negative regulation of leukocyte activation (qval1.62E-12)', 'GO:0045785:positive regulation of cell adhesion (qval1.68E-12)', 'GO:0098542:defense response to other organism (qval2.28E-12)', 'GO:0002429:immune response-activating cell surface receptor signaling pathway (qval2.59E-12)', 'GO:0002768:immune response-regulating cell surface receptor signaling pathway (qval2.74E-12)', 'GO:0050866:negative regulation of cell activation (qval2.8E-12)', 'GO:0060548:negative regulation of cell death (qval2.78E-12)', 'GO:0048519:negative regulation of biological process (qval4.84E-12)', 'GO:0050670:regulation of lymphocyte proliferation (qval4.99E-12)', 'GO:0045088:regulation of innate immune response (qval5.47E-12)', 'GO:0032944:regulation of mononuclear cell proliferation (qval6.44E-12)', 'GO:0032675:regulation of interleukin-6 production (qval7.39E-12)', 'GO:0048870:cell motility (qval7.77E-12)', 'GO:0070663:regulation of leukocyte proliferation (qval8.92E-12)', 'GO:0042127:regulation of cell proliferation (qval9.36E-12)', 'GO:0065008:regulation of biological quality (qval9.42E-12)', 'GO:0051250:negative regulation of lymphocyte activation (qval9.98E-12)', 'GO:0045937:positive regulation of phosphate metabolic process (qval9.98E-12)', 'GO:0010562:positive regulation of phosphorus metabolic process (qval9.9E-12)', 'GO:0032663:regulation of interleukin-2 production (qval1.33E-11)', 'GO:0050790:regulation of catalytic activity (qval1.49E-11)', 'GO:0010942:positive regulation of cell death (qval1.82E-11)', 'GO:0002683:negative regulation of immune system process (qval2E-11)', 'GO:0050729:positive regulation of inflammatory response (qval3.93E-11)', 'GO:0048523:negative regulation of cellular process (qval4.41E-11)', 'GO:0043069:negative regulation of programmed cell death (qval4.87E-11)', 'GO:0002822:regulation of adaptive immune response based on somatic recombination of immune receptors built from immunoglobulin superfamily domains (qval5.36E-11)', 'GO:0043066:negative regulation of apoptotic process (qval5.85E-11)', 'GO:0042327:positive regulation of phosphorylation (qval8.98E-11)', 'GO:0043410:positive regulation of MAPK cascade (qval9.27E-11)', 'GO:0002250:adaptive immune response (qval9.75E-11)', 'GO:1903706:regulation of hemopoiesis (qval9.75E-11)', 'GO:0045087:innate immune response (qval1.06E-10)', 'GO:0050793:regulation of developmental process (qval1.06E-10)', 'GO:0032680:regulation of tumor necrosis factor production (qval1.77E-10)', 'GO:0001818:negative regulation of cytokine production (qval2.01E-10)', 'GO:0048585:negative regulation of response to stimulus (qval2.5E-10)', 'GO:0032270:positive regulation of cellular protein metabolic process (qval3.31E-10)', 'GO:0042325:regulation of phosphorylation (qval4.33E-10)', 'GO:0050731:positive regulation of peptidyl-tyrosine phosphorylation (qval5.08E-10)', 'GO:0051174:regulation of phosphorus metabolic process (qval5.25E-10)', 'GO:0019220:regulation of phosphate metabolic process (qval5.21E-10)', 'GO:0051094:positive regulation of developmental process (qval5.26E-10)', 'GO:0002685:regulation of leukocyte migration (qval5.25E-10)', 'GO:0001934:positive regulation of protein phosphorylation (qval6.07E-10)', 'GO:0043408:regulation of MAPK cascade (qval6.63E-10)', 'GO:0051247:positive regulation of protein metabolic process (qval7.12E-10)', 'GO:0050730:regulation of peptidyl-tyrosine phosphorylation (qval7.19E-10)', 'GO:0031325:positive regulation of cellular metabolic process (qval7.15E-10)', 'GO:0009893:positive regulation of metabolic process (qval8.23E-10)', 'GO:0002703:regulation of leukocyte mediated immunity (qval8.94E-10)', 'GO:1902105:regulation of leukocyte differentiation (qval9.39E-10)', 'GO:0031401:positive regulation of protein modification process (qval1.27E-9)', 'GO:0043068:positive regulation of programmed cell death (qval1.32E-9)', 'GO:0006968:cellular defense response (qval1.62E-9)', 'GO:0032268:regulation of cellular protein metabolic process (qval1.73E-9)', 'GO:0030335:positive regulation of cell migration (qval1.88E-9)', 'GO:0001932:regulation of protein phosphorylation (qval1.92E-9)', 'GO:0008284:positive regulation of cell proliferation (qval2.29E-9)', 'GO:0042742:defense response to bacterium (qval2.3E-9)', 'GO:0044093:positive regulation of molecular function (qval2.41E-9)', 'GO:0051246:regulation of protein metabolic process (qval2.51E-9)', 'GO:0051092:positive regulation of NF-kappaB transcription factor activity (qval2.58E-9)', 'GO:0070098:chemokine-mediated signaling pathway (qval2.63E-9)', 'GO:0043065:positive regulation of apoptotic process (qval2.97E-9)', 'GO:0009617:response to bacterium (qval3.01E-9)', 'GO:0009987:cellular process (qval3.14E-9)', 'GO:0032879:regulation of localization (qval3.82E-9)', 'GO:2000147:positive regulation of cell motility (qval5.62E-9)', 'GO:0070555:response to interleukin-1 (qval6.56E-9)', 'GO:0002221:pattern recognition receptor signaling pathway (qval6.98E-9)', 'GO:1903557:positive regulation of tumor necrosis factor superfamily cytokine production (qval7.19E-9)', 'GO:0045089:positive regulation of innate immune response (qval7.76E-9)', 'GO:0032652:regulation of interleukin-1 production (qval7.78E-9)', 'GO:0070372:regulation of ERK1 and ERK2 cascade (qval7.87E-9)', 'GO:0046649:lymphocyte activation (qval8.29E-9)', 'GO:0045582:positive regulation of T cell differentiation (qval1.04E-8)', 'GO:0032743:positive regulation of interleukin-2 production (qval1.09E-8)', 'GO:0060759:regulation of response to cytokine stimulus (qval1.14E-8)', 'GO:0051173:positive regulation of nitrogen compound metabolic process (qval1.18E-8)', 'GO:0051090:regulation of DNA-binding transcription factor activity (qval1.26E-8)', 'GO:0051272:positive regulation of cellular component movement (qval1.32E-8)', 'GO:0002700:regulation of production of molecular mediator of immune response (qval1.32E-8)', 'GO:0071347:cellular response to interleukin-1 (qval1.57E-8)', 'GO:0045619:regulation of lymphocyte differentiation (qval1.61E-8)', 'GO:0045580:regulation of T cell differentiation (qval1.72E-8)', 'GO:0032655:regulation of interleukin-12 production (qval1.84E-8)', 'GO:0001959:regulation of cytokine-mediated signaling pathway (qval1.92E-8)', 'GO:0006915:apoptotic process (qval2.01E-8)', 'GO:0002758:innate immune response-activating signal transduction (qval2.37E-8)', 'GO:0040017:positive regulation of locomotion (qval2.72E-8)', 'GO:0032755:positive regulation of interleukin-6 production (qval2.79E-8)', 'GO:0051336:regulation of hydrolase activity (qval2.93E-8)', 'GO:0046634:regulation of alpha-beta T cell activation (qval2.96E-8)', 'GO:1903708:positive regulation of hemopoiesis (qval3.04E-8)', 'GO:0012501:programmed cell death (qval3.29E-8)', 'GO:2000116:regulation of cysteine-type endopeptidase activity (qval3.85E-8)', 'GO:0070664:negative regulation of leukocyte proliferation (qval4.01E-8)', 'GO:0002218:activation of innate immune response (qval4.3E-8)', 'GO:0032651:regulation of interleukin-1 beta production (qval4.82E-8)', 'GO:1902107:positive regulation of leukocyte differentiation (qval5.25E-8)', 'GO:0002687:positive regulation of leukocyte migration (qval5.35E-8)', 'GO:0008219:cell death (qval5.33E-8)', 'GO:0042129:regulation of T cell proliferation (qval5.88E-8)', 'GO:0010604:positive regulation of macromolecule metabolic process (qval6.49E-8)', 'GO:0030334:regulation of cell migration (qval6.53E-8)', 'GO:0031663:lipopolysaccharide-mediated signaling pathway (qval6.93E-8)', 'GO:0006959:humoral immune response (qval8.2E-8)', 'GO:0045597:positive regulation of cell differentiation (qval8.56E-8)', 'GO:0050672:negative regulation of lymphocyte proliferation (qval9.02E-8)', 'GO:0045621:positive regulation of lymphocyte differentiation (qval9.11E-8)', 'GO:0014070:response to organic cyclic compound (qval9.71E-8)', 'GO:0032945:negative regulation of mononuclear cell proliferation (qval1.08E-7)', 'GO:0031399:regulation of protein modification process (qval1.12E-7)', 'GO:0007159:leukocyte cell-cell adhesion (qval1.19E-7)', 'GO:0051091:positive regulation of DNA-binding transcription factor activity (qval1.29E-7)', 'GO:0070374:positive regulation of ERK1 and ERK2 cascade (qval1.65E-7)', 'GO:0043372:positive regulation of CD4-positive, alpha-beta T cell differentiation (qval1.9E-7)', 'GO:0034341:response to interferon-gamma (qval1.95E-7)', 'GO:0040012:regulation of locomotion (qval1.98E-7)', 'GO:0002702:positive regulation of production of molecular mediator of immune response (qval2.18E-7)', 'GO:0043085:positive regulation of catalytic activity (qval2.24E-7)', 'GO:0070486:leukocyte aggregation (qval2.24E-7)', 'GO:2000145:regulation of cell motility (qval2.3E-7)', 'GO:0043370:regulation of CD4-positive, alpha-beta T cell differentiation (qval2.33E-7)', 'GO:0032722:positive regulation of chemokine production (qval2.32E-7)', 'GO:0006928:movement of cell or subcellular component (qval2.5E-7)', 'GO:0032760:positive regulation of tumor necrosis factor production (qval2.61E-7)', 'GO:0070665:positive regulation of leukocyte proliferation (qval3.05E-7)', 'GO:2000514:regulation of CD4-positive, alpha-beta T cell activation (qval3.58E-7)', 'GO:0046635:positive regulation of alpha-beta T cell activation (qval3.57E-7)', 'GO:0050868:negative regulation of T cell activation (qval3.89E-7)', 'GO:0050671:positive regulation of lymphocyte proliferation (qval4.02E-7)', 'GO:0032946:positive regulation of mononuclear cell proliferation (qval4.57E-7)', 'GO:0008285:negative regulation of cell proliferation (qval4.9E-7)', 'GO:0002224:toll-like receptor signaling pathway (qval5.35E-7)', 'GO:0032653:regulation of interleukin-10 production (qval6.09E-7)', 'GO:0051049:regulation of transport (qval6.61E-7)', 'GO:0002521:leukocyte differentiation (qval7.15E-7)', 'GO:0043551:regulation of phosphatidylinositol 3-kinase activity (qval7.62E-7)', 'GO:0002688:regulation of leukocyte chemotaxis (qval7.6E-7)', 'GO:0042110:T cell activation (qval7.61E-7)', 'GO:2000026:regulation of multicellular organismal development (qval7.81E-7)', 'GO:0050864:regulation of B cell activation (qval8.36E-7)', 'GO:0052548:regulation of endopeptidase activity (qval9.46E-7)', 'GO:0043550:regulation of lipid kinase activity (qval9.62E-7)', 'GO:2000516:positive regulation of CD4-positive, alpha-beta T cell activation (qval9.75E-7)', 'GO:0006810:transport (qval1.03E-6)', 'GO:0050764:regulation of phagocytosis (qval1.1E-6)', 'GO:0051270:regulation of cellular component movement (qval1.32E-6)', 'GO:1904018:positive regulation of vasculature development (qval1.37E-6)', 'GO:0051345:positive regulation of hydrolase activity (qval1.57E-6)', 'GO:1903038:negative regulation of leukocyte cell-cell adhesion (qval1.61E-6)', 'GO:0043281:regulation of cysteine-type endopeptidase activity involved in apoptotic process (qval1.65E-6)', 'GO:0030162:regulation of proteolysis (qval1.69E-6)', 'GO:0045622:regulation of T-helper cell differentiation (qval1.74E-6)', 'GO:0032673:regulation of interleukin-4 production (qval2.08E-6)', 'GO:0051234:establishment of localization (qval2.2E-6)', 'GO:0032642:regulation of chemokine production (qval2.27E-6)', 'GO:0045624:positive regulation of T-helper cell differentiation (qval2.6E-6)', 'GO:0002706:regulation of lymphocyte mediated immunity (qval2.9E-6)', 'GO:2000377:regulation of reactive oxygen species metabolic process (qval3E-6)', 'GO:0032649:regulation of interferon-gamma production (qval3E-6)', 'GO:0050777:negative regulation of immune response (qval3.59E-6)', 'GO:0051241:negative regulation of multicellular organismal process (qval3.61E-6)', 'GO:0014068:positive regulation of phosphatidylinositol 3-kinase signaling (qval4.17E-6)', 'GO:0052547:regulation of peptidase activity (qval4.45E-6)', 'GO:0045766:positive regulation of angiogenesis (qval4.48E-6)', 'GO:1904892:regulation of STAT cascade (qval4.55E-6)', 'GO:0002443:leukocyte mediated immunity (qval4.61E-6)', 'GO:0002820:negative regulation of adaptive immune response (qval4.71E-6)', 'GO:0042102:positive regulation of T cell proliferation (qval4.75E-6)', 'GO:1902532:negative regulation of intracellular signal transduction (qval5.31E-6)', 'GO:0045595:regulation of cell differentiation (qval5.33E-6)', 'GO:0032753:positive regulation of interleukin-4 production (qval5.65E-6)', 'GO:0030099:myeloid cell differentiation (qval5.88E-6)', 'GO:0002690:positive regulation of leukocyte chemotaxis (qval6.29E-6)', 'GO:0002824:positive regulation of adaptive immune response based on somatic recombination of immune receptors built from immunoglobulin superfamily domains (qval6.27E-6)', 'GO:0050766:positive regulation of phagocytosis (qval6.49E-6)', 'GO:0046637:regulation of alpha-beta T cell differentiation (qval6.47E-6)', 'GO:0031348:negative regulation of defense response (qval7.14E-6)', 'GO:1901342:regulation of vasculature development (qval9.01E-6)', 'GO:0032695:negative regulation of interleukin-12 production (qval9.11E-6)', 'GO:0022408:negative regulation of cell-cell adhesion (qval1.02E-5)', 'GO:0022603:regulation of anatomical structure morphogenesis (qval1.04E-5)', 'GO:0002821:positive regulation of adaptive immune response (qval1.08E-5)', 'GO:0045765:regulation of angiogenesis (qval1.24E-5)', 'GO:0007162:negative regulation of cell adhesion (qval1.25E-5)', 'GO:0002718:regulation of cytokine production involved in immune response (qval1.33E-5)', 'GO:0032732:positive regulation of interleukin-1 production (qval1.51E-5)', 'GO:2000403:positive regulation of lymphocyte migration (qval1.59E-5)', 'GO:0032733:positive regulation of interleukin-10 production (qval1.58E-5)', 'GO:0019222:regulation of metabolic process (qval1.6E-5)', 'GO:0031323:regulation of cellular metabolic process (qval1.77E-5)', 'GO:0010648:negative regulation of cell communication (qval1.78E-5)', 'GO:0051897:positive regulation of protein kinase B signaling (qval1.84E-5)', 'GO:0046638:positive regulation of alpha-beta T cell differentiation (qval1.89E-5)', 'GO:0023057:negative regulation of signaling (qval1.92E-5)', 'GO:0050920:regulation of chemotaxis (qval1.97E-5)', 'GO:0031341:regulation of cell killing (qval1.99E-5)', 'GO:1904894:positive regulation of STAT cascade (qval1.98E-5)', 'GO:0090218:positive regulation of lipid kinase activity (qval2E-5)', 'GO:0002449:lymphocyte mediated immunity (qval2.11E-5)', 'GO:1900015:regulation of cytokine production involved in inflammatory response (qval2.29E-5)', 'GO:2000117:negative regulation of cysteine-type endopeptidase activity (qval2.34E-5)', 'GO:0070482:response to oxygen levels (qval2.42E-5)', 'GO:2000401:regulation of lymphocyte migration (qval2.5E-5)', 'GO:0032102:negative regulation of response to external stimulus (qval2.57E-5)', 'GO:0001816:cytokine production (qval2.57E-5)', 'GO:0001666:response to hypoxia (qval2.71E-5)', 'GO:0002704:negative regulation of leukocyte mediated immunity (qval2.76E-5)', 'GO:0080090:regulation of primary metabolic process (qval2.96E-5)', 'GO:0032735:positive regulation of interleukin-12 production (qval3.18E-5)', 'GO:0014066:regulation of phosphatidylinositol 3-kinase signaling (qval3.22E-5)', 'GO:0009968:negative regulation of signal transduction (qval3.32E-5)', 'GO:1903725:regulation of phospholipid metabolic process (qval3.32E-5)', 'GO:0050728:negative regulation of inflammatory response (qval3.31E-5)', 'GO:0002720:positive regulation of cytokine production involved in immune response (qval3.31E-5)', 'GO:0032731:positive regulation of interleukin-1 beta production (qval3.3E-5)', 'GO:0042592:homeostatic process (qval3.46E-5)', 'GO:0002548:monocyte chemotaxis (qval3.94E-5)', 'GO:1901214:regulation of neuron death (qval4.06E-5)', 'GO:0042493:response to drug (qval4.18E-5)', 'GO:0009615:response to virus (qval4.3E-5)', 'GO:0050830:defense response to Gram-positive bacterium (qval4.71E-5)', 'GO:0061844:antimicrobial humoral immune response mediated by antimicrobial peptide (qval4.79E-5)', 'GO:0002828:regulation of type 2 immune response (qval4.82E-5)', 'GO:0002707:negative regulation of lymphocyte mediated immunity (qval4.86E-5)', 'GO:1902622:regulation of neutrophil migration (qval4.84E-5)', 'GO:0019730:antimicrobial humoral response (qval4.95E-5)', 'GO:0050921:positive regulation of chemotaxis (qval5.27E-5)', 'GO:0010243:response to organonitrogen compound (qval5.37E-5)', 'GO:0043154:negative regulation of cysteine-type endopeptidase activity involved in apoptotic process (qval5.43E-5)', 'GO:0036293:response to decreased oxygen levels (qval5.67E-5)', 'GO:0050851:antigen receptor-mediated signaling pathway (qval5.87E-5)', 'GO:0001562:response to protozoan (qval6.01E-5)', 'GO:0042832:defense response to protozoan (qval5.99E-5)', 'GO:2000379:positive regulation of reactive oxygen species metabolic process (qval5.98E-5)', 'GO:0051171:regulation of nitrogen compound metabolic process (qval6.23E-5)', 'GO:0046425:regulation of JAK-STAT cascade (qval7.06E-5)', 'GO:0051179:localization (qval7.64E-5)', 'GO:1901698:response to nitrogen compound (qval7.86E-5)', 'GO:0043552:positive regulation of phosphatidylinositol 3-kinase activity (qval7.89E-5)', 'GO:0071456:cellular response to hypoxia (qval8.4E-5)', 'GO:0001910:regulation of leukocyte mediated cytotoxicity (qval8.42E-5)', 'GO:1903556:negative regulation of tumor necrosis factor superfamily cytokine production (qval9.38E-5)', 'GO:0008360:regulation of cell shape (qval9.8E-5)', 'GO:0072503:cellular divalent inorganic cation homeostasis (qval9.97E-5)', 'GO:0050869:negative regulation of B cell activation (qval1E-4)', 'GO:0150077:regulation of neuroinflammatory response (qval9.97E-5)', 'GO:2001233:regulation of apoptotic signaling pathway (qval1.07E-4)', 'GO:0035690:cellular response to drug (qval1.08E-4)', 'GO:0002830:positive regulation of type 2 immune response (qval1.12E-4)', 'GO:0034612:response to tumor necrosis factor (qval1.15E-4)', 'GO:0030168:platelet activation (qval1.18E-4)', 'GO:0043405:regulation of MAP kinase activity (qval1.2E-4)', 'GO:0072676:lymphocyte migration (qval1.27E-4)', 'GO:0002823:negative regulation of adaptive immune response based on somatic recombination of immune receptors built from immunoglobulin superfamily domains (qval1.28E-4)', 'GO:0071674:mononuclear cell migration (qval1.28E-4)', 'GO:0033674:positive regulation of kinase activity (qval1.3E-4)', 'GO:0002698:negative regulation of immune effector process (qval1.37E-4)', 'GO:0071407:cellular response to organic cyclic compound (qval1.45E-4)', 'GO:0002675:positive regulation of acute inflammatory response (qval1.46E-4)', 'GO:0002460:adaptive immune response based on somatic recombination of immune receptors built from immunoglobulin superfamily domains (qval1.48E-4)', 'GO:0001911:negative regulation of leukocyte mediated cytotoxicity (qval1.64E-4)', 'GO:0045859:regulation of protein kinase activity (qval1.64E-4)', 'GO:0002705:positive regulation of leukocyte mediated immunity (qval1.66E-4)', 'GO:0051128:regulation of cellular component organization (qval1.68E-4)', 'GO:0043549:regulation of kinase activity (qval1.7E-4)', 'GO:0050854:regulation of antigen receptor-mediated signaling pathway (qval1.71E-4)', 'GO:0010518:positive regulation of phospholipase activity (qval1.71E-4)', 'GO:0043406:positive regulation of MAP kinase activity (qval1.8E-4)', 'GO:0036294:cellular response to decreased oxygen levels (qval1.81E-4)', 'GO:0071453:cellular response to oxygen levels (qval1.88E-4)', 'GO:0010575:positive regulation of vascular endothelial growth factor production (qval1.89E-4)', 'GO:1901222:regulation of NIK/NF-kappaB signaling (qval1.97E-4)', 'GO:0042130:negative regulation of T cell proliferation (qval1.97E-4)', 'GO:0071356:cellular response to tumor necrosis factor (qval1.97E-4)', 'GO:0032677:regulation of interleukin-8 production (qval2.1E-4)', 'GO:0019216:regulation of lipid metabolic process (qval2.11E-4)', 'GO:0002886:regulation of myeloid leukocyte mediated immunity (qval2.12E-4)', 'GO:0006875:cellular metal ion homeostasis (qval2.16E-4)', 'GO:0002577:regulation of antigen processing and presentation (qval2.29E-4)', 'GO:0002523:leukocyte migration involved in inflammatory response (qval2.28E-4)', 'GO:0072507:divalent inorganic cation homeostasis (qval2.28E-4)', 'GO:0042509:regulation of tyrosine phosphorylation of STAT protein (qval2.36E-4)', 'GO:0032494:response to peptidoglycan (qval2.39E-4)', 'GO:0030098:lymphocyte differentiation (qval2.41E-4)', 'GO:0032703:negative regulation of interleukin-2 production (qval2.41E-4)', 'GO:0002825:regulation of T-helper 1 type immune response (qval2.4E-4)', 'GO:0051896:regulation of protein kinase B signaling (qval2.56E-4)', 'GO:2000106:regulation of leukocyte apoptotic process (qval2.65E-4)', 'GO:0050853:B cell receptor signaling pathway (qval2.93E-4)', 'GO:0031295:T cell costimulation (qval2.92E-4)', 'GO:0042116:macrophage activation (qval2.91E-4)', 'GO:0042531:positive regulation of tyrosine phosphorylation of STAT protein (qval2.96E-4)', 'GO:0002431:Fc receptor mediated stimulatory signaling pathway (qval2.98E-4)', 'GO:0002573:myeloid leukocyte differentiation (qval3.04E-4)', 'GO:0044092:negative regulation of molecular function (qval3.1E-4)', 'GO:0002922:positive regulation of humoral immune response (qval3.13E-4)', 'GO:0045860:positive regulation of protein kinase activity (qval3.17E-4)', 'GO:0033003:regulation of mast cell activation (qval3.34E-4)', 'GO:0045807:positive regulation of endocytosis (qval3.88E-4)', 'GO:0051130:positive regulation of cellular component organization (qval3.89E-4)', 'GO:0031294:lymphocyte costimulation (qval3.98E-4)', 'GO:0043300:regulation of leukocyte degranulation (qval4.04E-4)', 'GO:0002673:regulation of acute inflammatory response (qval4.16E-4)', 'GO:0046427:positive regulation of JAK-STAT cascade (qval4.23E-4)', 'GO:0036336:dendritic cell migration (qval4.28E-4)', 'GO:1900017:positive regulation of cytokine production involved in inflammatory response (qval4.27E-4)', 'GO:0002709:regulation of T cell mediated immunity (qval4.37E-4)', 'GO:0032720:negative regulation of tumor necrosis factor production (qval4.6E-4)', 'GO:0071346:cellular response to interferon-gamma (qval4.72E-4)', 'GO:0010574:regulation of vascular endothelial growth factor production (qval4.84E-4)', 'GO:0051338:regulation of transferase activity (qval4.91E-4)', 'GO:1903426:regulation of reactive oxygen species biosynthetic process (qval5.28E-4)', 'GO:0001776:leukocyte homeostasis (qval5.32E-4)', 'GO:0060333:interferon-gamma-mediated signaling pathway (qval5.31E-4)', 'GO:0032757:positive regulation of interleukin-8 production (qval5.3E-4)', 'GO:0001906:cell killing (qval5.62E-4)', 'GO:0034121:regulation of toll-like receptor signaling pathway (qval5.6E-4)', 'GO:0010517:regulation of phospholipase activity (qval5.59E-4)', 'GO:0031342:negative regulation of cell killing (qval5.66E-4)', 'GO:0034142:toll-like receptor 4 signaling pathway (qval5.65E-4)', 'GO:0009620:response to fungus (qval5.65E-4)', 'GO:0051347:positive regulation of transferase activity (qval5.98E-4)', 'GO:0043900:regulation of multi-organism process (qval6.12E-4)', 'GO:0045637:regulation of myeloid cell differentiation (qval6.23E-4)', 'GO:1903530:regulation of secretion by cell (qval7.05E-4)', 'GO:0071727:cellular response to triacyl bacterial lipopeptide (qval7.16E-4)', 'GO:0071725:response to triacyl bacterial lipopeptide (qval7.14E-4)', 'GO:0009595:detection of biotic stimulus (qval7.45E-4)', 'GO:0032269:negative regulation of cellular protein metabolic process (qval7.52E-4)', 'GO:0051248:negative regulation of protein metabolic process (qval7.7E-4)', 'GO:0060255:regulation of macromolecule metabolic process (qval7.74E-4)', 'GO:0010863:positive regulation of phospholipase C activity (qval7.89E-4)', 'GO:0060193:positive regulation of lipase activity (qval7.97E-4)', 'GO:0035821:modification of morphology or physiology of other organism (qval8.02E-4)', 'GO:0055065:metal ion homeostasis (qval8.36E-4)', 'GO:0009636:response to toxic substance (qval8.82E-4)', 'GO:0032692:negative regulation of interleukin-1 production (qval8.9E-4)', 'GO:0046627:negative regulation of insulin receptor signaling pathway (qval8.88E-4)', 'GO:1903428:positive regulation of reactive oxygen species biosynthetic process (qval9.22E-4)', 'GO:0048247:lymphocyte chemotaxis (qval9.2E-4)', 'GO:0051050:positive regulation of transport (qval9.46E-4)', 'GO:0033554:cellular response to stress (qval1.03E-3)', 'GO:0010951:negative regulation of endopeptidase activity (qval1.05E-3)', 'GO:1900274:regulation of phospholipase C activity (qval1.08E-3)', 'GO:0009435:NAD biosynthetic process (qval1.08E-3)', 'GO:0070498:interleukin-1-mediated signaling pathway (qval1.07E-3)', 'GO:0031328:positive regulation of cellular biosynthetic process (qval1.11E-3)', 'GO:0060627:regulation of vesicle-mediated transport (qval1.19E-3)', 'GO:0006874:cellular calcium ion homeostasis (qval1.21E-3)', 'GO:1901215:negative regulation of neuron death (qval1.21E-3)', 'GO:0002643:regulation of tolerance induction (qval1.21E-3)', 'GO:0038094:Fc-gamma receptor signaling pathway (qval1.24E-3)', 'GO:1903727:positive regulation of phospholipid metabolic process (qval1.24E-3)', 'GO:0097028:dendritic cell differentiation (qval1.29E-3)', 'GO:0045429:positive regulation of nitric oxide biosynthetic process (qval1.28E-3)', 'GO:0061900:glial cell activation (qval1.28E-3)', 'GO:1900077:negative regulation of cellular response to insulin stimulus (qval1.28E-3)', 'GO:0030003:cellular cation homeostasis (qval1.29E-3)', 'GO:0032729:positive regulation of interferon-gamma production (qval1.32E-3)', 'GO:0030888:regulation of B cell proliferation (qval1.32E-3)', 'GO:0002920:regulation of humoral immune response (qval1.37E-3)', 'GO:0007204:positive regulation of cytosolic calcium ion concentration (qval1.46E-3)', 'GO:1904407:p</t>
        </is>
      </c>
      <c r="V45" s="3">
        <f>hyperlink("https://spiral.technion.ac.il/results/MTAwMDA5OQ==/44/GOResultsFUNCTION","link")</f>
        <v/>
      </c>
      <c r="W45" t="inlineStr">
        <is>
          <t>['GO:0004896:cytokine receptor activity (qval2.72E-11)', 'GO:0038023:signaling receptor activity (qval2.24E-8)', 'GO:0060089:molecular transducer activity (qval6.77E-8)', 'GO:0005102:signaling receptor binding (qval5.61E-8)', 'GO:0005125:cytokine activity (qval1.41E-7)', 'GO:0005515:protein binding (qval2.8E-6)', 'GO:0008009:chemokine activity (qval3.12E-6)', 'GO:0005126:cytokine receptor binding (qval4.57E-6)', 'GO:0019899:enzyme binding (qval7.99E-6)', 'GO:0019955:cytokine binding (qval1.2E-5)', 'GO:0004888:transmembrane signaling receptor activity (qval1.45E-5)', 'GO:0042379:chemokine receptor binding (qval3.29E-5)', 'GO:0098772:molecular function regulator (qval2.93E-4)', 'GO:0048018:receptor ligand activity (qval3.71E-4)', 'GO:0038187:pattern recognition receptor activity (qval4.24E-4)', 'GO:0030545:receptor regulator activity (qval1.71E-3)', 'GO:0045236:CXCR chemokine receptor binding (qval1.62E-3)', 'GO:0005488:binding (qval1.82E-3)', 'GO:0030246:carbohydrate binding (qval2.83E-3)', 'GO:0019900:kinase binding (qval3.1E-3)', 'GO:0001664:G protein-coupled receptor binding (qval4.2E-3)', 'GO:0050786:RAGE receptor binding (qval7.68E-3)', 'GO:0004869:cysteine-type endopeptidase inhibitor activity (qval1.22E-2)', 'GO:0051020:GTPase binding (qval1.56E-2)', 'GO:0042802:identical protein binding (qval1.51E-2)', 'GO:0001847:opsonin receptor activity (qval1.45E-2)', 'GO:0043027:cysteine-type endopeptidase inhibitor activity involved in apoptotic process (qval1.7E-2)', 'GO:0005031:tumor necrosis factor-activated receptor activity (qval1.73E-2)', 'GO:0051213:dioxygenase activity (qval1.99E-2)', 'GO:0019901:protein kinase binding (qval2.1E-2)', 'GO:0004875:complement receptor activity (qval2.4E-2)', 'GO:0008329:signaling pattern recognition receptor activity (qval2.33E-2)', 'GO:0001784:phosphotyrosine residue binding (qval2.56E-2)', 'GO:0031726:CCR1 chemokine receptor binding (qval2.72E-2)', 'GO:0035325:Toll-like receptor binding (qval3.12E-2)', 'GO:0005035:death receptor activity (qval3.04E-2)', 'GO:0005085:guanyl-nucleotide exchange factor activity (qval3.61E-2)', 'GO:0003674:molecular_function (qval3.78E-2)', 'GO:0031730:CCR5 chemokine receptor binding (qval4.64E-2)', 'GO:0050544:arachidonic acid binding (qval4.52E-2)', 'GO:0140031:phosphorylation-dependent protein binding (qval4.41E-2)', 'GO:0043177:organic acid binding (qval5.74E-2)', 'GO:0048020:CCR chemokine receptor binding (qval5.96E-2)', 'GO:0016209:antioxidant activity (qval6.31E-2)', 'GO:0046935:1-phosphatidylinositol-3-kinase regulator activity (qval6.28E-2)', 'GO:0050542:icosanoid binding (qval6.74E-2)', 'GO:0050543:icosatetraenoic acid binding (qval6.6E-2)', 'GO:0008142:oxysterol binding (qval6.46E-2)', 'GO:0031729:CCR4 chemokine receptor binding (qval7.16E-2)', 'GO:0004878:complement component C5a receptor activity (qval7.01E-2)', 'GO:0004913:interleukin-4 receptor activity (qval6.87E-2)', 'GO:0004912:interleukin-3 receptor activity (qval6.74E-2)', 'GO:0004917:interleukin-7 receptor activity (qval6.62E-2)', 'GO:0001872:(1-&gt;3)-beta-D-glucan binding (qval6.49E-2)', 'GO:0003953:NAD+ nucleosidase activity (qval6.7E-2)', 'GO:0050135:NAD(P)+ nucleosidase activity (qval6.58E-2)', 'GO:0061809:NAD+ nucleotidase, cyclic ADP-ribose generating (qval6.46E-2)', 'GO:0001618:virus receptor activity (qval6.38E-2)', 'GO:0104005:hijacked molecular function (qval6.27E-2)', 'GO:0045309:protein phosphorylated amino acid binding (qval6.43E-2)', 'GO:0016706:oxidoreductase activity, acting on paired donors, with incorporation or reduction of molecular oxygen, 2-oxoglutarate as one donor, and incorporation of one atom each of oxygen into both donors (qval6.38E-2)']</t>
        </is>
      </c>
      <c r="X45" s="3">
        <f>hyperlink("https://spiral.technion.ac.il/results/MTAwMDA5OQ==/44/GOResultsCOMPONENT","link")</f>
        <v/>
      </c>
      <c r="Y45" t="inlineStr">
        <is>
          <t>['GO:0030667:secretory granule membrane (qval3.61E-15)', 'GO:0005886:plasma membrane (qval3.11E-15)', 'GO:0044433:cytoplasmic vesicle part (qval8.76E-14)', 'GO:0005576:extracellular region (qval3.98E-11)', 'GO:0016020:membrane (qval2.96E-10)', 'GO:0098552:side of membrane (qval1.39E-9)', 'GO:0060205:cytoplasmic vesicle lumen (qval3.85E-9)', 'GO:0031983:vesicle lumen (qval3.68E-9)', 'GO:0009897:external side of plasma membrane (qval4.42E-9)', 'GO:0012506:vesicle membrane (qval9.82E-9)', 'GO:0070821:tertiary granule membrane (qval1.2E-8)', 'GO:1904724:tertiary granule lumen (qval2.3E-8)', 'GO:0030659:cytoplasmic vesicle membrane (qval2.6E-8)', 'GO:0044459:plasma membrane part (qval3.17E-8)', 'GO:0034774:secretory granule lumen (qval4.46E-8)', 'GO:0101003:ficolin-1-rich granule membrane (qval4.87E-8)', 'GO:0044421:extracellular region part (qval1.21E-7)', 'GO:0044444:cytoplasmic part (qval1.28E-7)', 'GO:0098805:whole membrane (qval8.21E-7)', 'GO:0005615:extracellular space (qval7.24E-6)', 'GO:1904813:ficolin-1-rich granule lumen (qval9.68E-6)', 'GO:0035579:specific granule membrane (qval1.06E-5)', 'GO:0005829:cytosol (qval1.28E-5)', 'GO:0009986:cell surface (qval2.01E-5)', 'GO:0098588:bounding membrane of organelle (qval3.35E-5)', 'GO:0031226:intrinsic component of plasma membrane (qval5.01E-5)', 'GO:0035580:specific granule lumen (qval6.36E-5)', 'GO:0031982:vesicle (qval6.14E-5)', 'GO:0005887:integral component of plasma membrane (qval1.09E-4)', 'GO:0043235:receptor complex (qval1.61E-4)', 'GO:0044194:cytolytic granule (qval1.74E-4)', 'GO:0031090:organelle membrane (qval1.47E-3)', 'GO:0031974:membrane-enclosed lumen (qval1.82E-3)', 'GO:0070013:intracellular organelle lumen (qval1.76E-3)', 'GO:0043233:organelle lumen (qval1.71E-3)', 'GO:0005773:vacuole (qval1.87E-3)', 'GO:0005764:lysosome (qval2.47E-3)', 'GO:0000323:lytic vacuole (qval2.4E-3)', 'GO:0001772:immunological synapse (qval3.46E-3)', 'GO:0044425:membrane part (qval3.47E-3)', 'GO:0033256:I-kappaB/NF-kappaB complex (qval3.86E-3)', 'GO:0070062:extracellular exosome (qval8.19E-3)', 'GO:1903561:extracellular vesicle (qval1.08E-2)', 'GO:0043230:extracellular organelle (qval1.07E-2)', 'GO:0005856:cytoskeleton (qval1.23E-2)', 'GO:0098857:membrane microdomain (qval1.25E-2)', 'GO:0045121:membrane raft (qval1.23E-2)', 'GO:0031410:cytoplasmic vesicle (qval1.87E-2)', 'GO:0098589:membrane region (qval1.86E-2)', 'GO:0097708:intracellular vesicle (qval2.01E-2)', 'GO:0035354:Toll-like receptor 1-Toll-like receptor 2 protein complex (qval2.88E-2)']</t>
        </is>
      </c>
    </row>
    <row r="46">
      <c r="A46" s="1" t="n">
        <v>45</v>
      </c>
      <c r="B46" t="n">
        <v>18038</v>
      </c>
      <c r="C46" t="n">
        <v>4143</v>
      </c>
      <c r="D46" t="n">
        <v>83</v>
      </c>
      <c r="E46" t="n">
        <v>6806</v>
      </c>
      <c r="F46" t="n">
        <v>457</v>
      </c>
      <c r="G46" t="n">
        <v>2520</v>
      </c>
      <c r="H46" t="n">
        <v>55</v>
      </c>
      <c r="I46" t="n">
        <v>179</v>
      </c>
      <c r="J46" s="2" t="n">
        <v>-1923</v>
      </c>
      <c r="K46" t="n">
        <v>0.524</v>
      </c>
      <c r="L46" t="inlineStr">
        <is>
          <t>A2M,ABI3BP,ACTN1,ADAM33,ADAMTSL3,ADCY5,ADD1,ADH5,AFF1,AHNAK,AHNAK2,AHSA1,AKAP12,AKAP6,AKT3,ALOXE3,AMOTL1,ANGPTL1,ANK2,ANO5,ANTXR2,AOC3,AP1S2,ARHGAP1,ARHGAP10,ARHGEF25,ARHGEF26,ASIC4,ATN1,ATP2B4,ATP6V1FNB,BAG3,BCL7B,BLOC1S1,BMP3,BOC,C12orf57,C1RL,C1orf21,CACNA1C,CACNA1H,CACNB2,CADM4,CALD1,CALM2,CAMK2D,CAP2,CASQ2,CASZ1,CAVIN1,CC2D2A,CCBE1,CCDC149,CCDC69,CCDC9,CCDC9B,CCL2,CDC42EP3,CDC73,CDKL1,CENPB,CFL2,CHORDC1,CHRDL1,CHRM2,CITED2,CLIP1,CLIP4,CLK1,CLU,CMYA5,CNBP,CNN1,COL4A5,COLEC12,COPRS,COX7A1,CPED1,CPXM2,CREBRF,CRYAB,CSRNP1,CSRP1,CTXN1,CWF19L2,CYB5R3,CZIB,DACT3,DDR2,DDX24,DES,DGKB,DHDH,DIP2C,DIXDC1,DMD,DMXL1,DNAJA1,DNAJA4,DNAJB1,DNAJB4,DNAJB6,DNHD1,DOCK11,DPYSL3,DST,DSTN,DTNA,DUSP1,DUSP3,ECRG4,EGFR,EGR1,EHBP1,EHBP1L1,ENAH,ENDOU,EPHA6,EPHX1,EPM2A,EPN2,ESYT3,EXOC6B,FAM184A,FAM189A2,FAXC,FBLN5,FBXO30,FBXO32,FBXW4,FERMT2,FGF10,FGFR2,FGL2,FHL1,FILIP1,FLNA,FLNC,FLOT2,FNBP1,FOXN3,FOXP2,FXYD6,FYCO1,FZD7,GAB1,GADD45A,GASK1A,GCLC,GEM,GLP2R,GMPR,GNAL,GNAO1,GNAZ,GPM6A,GPRASP1,GPRASP2,GPX3,GSN,GYG1,HABP4,HAGH,HAND1,HDAC4,HECTD2,HIPK1,HIPK3,HLF,HMCN2,HSD17B6,HSP90AA1,HSPA1A,HSPA1B,HSPA4L,HSPA6,HSPB1,HSPB7,HSPB8,HSPD1,HSPE1,HSPH1,IGSF9B,ILK,ITGA7,ITGB1BP2,ITIH5,ITPK1,ITPR1,JADE1,JAM3,JPH2,JUN,KALRN,KANK1,KANK2,KCNB1,KCND3,KCNH2,KCNMA1,KCNMB1,KCTD12,KIAA0408,KIF5B,KIZ,KLF15,KLHDC1,KY,LATS2,LDB3,LGI2,LHFPL6,LIMS2,LIX1L,LMO3,LMOD1,LONRF2,LPP,LRFN5,MAMDC2,MAOB,MAP1B,MAP3K20,MBNL1,ME1,MEF2C,MEIS2,MFN2,MID1,MPPED2,MROH7,MRVI1,MSRB2,MTCH1,MTSS2,MYH11,MYH3,MYLIP,MYLK,MYOC,MYOCD,MYOT,NACC2,NBEA,NCAM1,NCOA1,NCS1,NEGR1,NEXN,NFASC,NFIA,NFIB,NFIX,NIBAN1,NPAS3,NPAS4,NR4A1,NRP2,NT5DC3,NUCB1,NUDC,NUPR1,NXPH3,OSR1,OXCT1,P2RX1,PALLD,PARD3B,PARVA,PBX1,PBX3,PBXIP1,PCF11,PCM1,PCOLCE2,PCP4,PDE1C,PDE4D,PDE5A,PDLIM4,PDZRN3,PEA15,PER3,PGM5,PGR,PHLDB2,PHYHIP,PJA2,PKIG,PLA2G2A,PLA2G4A,PLA2G5,PLAAT4,PLCB1,PLEKHA4,PLEKHO1,PLN,PMVK,PNLDC1,POPDC2,PPM1L,PPP1CB,PPP1R10,PPP1R12A,PPP1R12B,PPP1R14A,PPP1R3B,PPP1R9A,PPP2R3A,PPP2R5E,PRDM6,PRDM8,PRELP,PRKAA2,PRKACB,PRKG1,PRNP,PRUNE2,PSD,PTBP2,PTCHD1,PTGER3,PTGFRN,PTGIS,PTN,PTP4A3,PYGB,PYGM,RAB3GAP1,RAB5B,RAB6B,RAI2,RALBP1,RAMP1,RAP1A,RASSF3,RBBP6,RBM24,RBPMS,RCAN2,REEP1,RERE,REXO2,RGS2,RND3,RNF150,RNF38,RNH1,RRAD,RRAS,RTN4,RYR2,S100A13,S1PR3,SBSPON,SCARA3,SDC3,SEC62,SELENOW,SEMA3A,SEMA3E,SERPINA3,SERPINH1,SETBP1,SGCA,SGMS2,SGSM1,SH3BGR,SH3BGRL,SHISAL1,SLAIN1,SLC16A1,SLC25A4,SLC2A4,SLC48A1,SLC4A7,SLC5A3,SLC8A1,SLC9A9,SLFN13,SLITRK3,SLMAP,SMAD9,SMIM14,SMOC2,SNTA1,SNX9,SOD3,SORBS1,SORBS2,SPARCL1,SPART,SPEG,SPINDOC,SPTBN4,SRF,SRPX,ST8SIA1,STARD9,STAT5B,STOM,STON1,STRN3,STUB1,SVIL,SYNE1,SYNM,SYNPO2,TACC1,TACR2,TAGLN,TBC1D1,TCEAL2,TCEAL3,TEAD1,TES,TGFB1I1,TGM2,THBS4,THRB,TLN1,TMEM100,TMEM245,TMEM43,TMOD1,TMX4,TNFSF12,TNS1,TNS2,TOM1L2,TOR1AIP1,TOX,TPD52L1,TPM2,TSPAN18,TSPAN2,TSPYL2,TTLL11,TXNRD1,UGCG,USP20,VCL,VLDLR,VWA1,WWTR1,ZBTB16,ZBTB4,ZBTB47,ZC2HC1C,ZCCHC24,ZEB1,ZFP36L2,ZFPM2,ZNF106,ZNF219,ZNF354C,ZNF483</t>
        </is>
      </c>
      <c r="M46" t="inlineStr">
        <is>
          <t>[(1, 20), (1, 54), (1, 66), (1, 77), (2, 20), (2, 54), (2, 66), (2, 77), (3, 20), (3, 54), (3, 66), (3, 77), (4, 20), (4, 54), (4, 66), (4, 77), (7, 20), (7, 54), (7, 66), (7, 77), (8, 20), (8, 54), (8, 66), (8, 77), (9, 20), (9, 54), (9, 66), (9, 77), (12, 20), (12, 54), (12, 66), (12, 77), (13, 20), (13, 54), (13, 66), (13, 77), (14, 20), (14, 54), (14, 66), (14, 77), (16, 20), (16, 54), (16, 66), (16, 77), (17, 20), (17, 54), (17, 66), (17, 77), (24, 77), (25, 20), (25, 54), (25, 66), (25, 77), (27, 20), (27, 54), (27, 66), (27, 77), (28, 20), (28, 54), (28, 66), (28, 77), (29, 20), (29, 54), (29, 66), (29, 77), (30, 20), (30, 77), (32, 20), (32, 54), (32, 77), (33, 20), (33, 77), (34, 20), (34, 54), (34, 66), (34, 77), (35, 20), (35, 54), (35, 66), (35, 77), (40, 20), (40, 54), (40, 66), (40, 77), (41, 20), (41, 54), (41, 66), (41, 77), (42, 20), (42, 54), (42, 66), (42, 77), (43, 20), (43, 77), (45, 20), (45, 54), (45, 66), (45, 77), (46, 20), (46, 77), (47, 20), (47, 77), (48, 20), (48, 54), (48, 66), (48, 77), (49, 20), (49, 54), (49, 66), (49, 77), (50, 20), (50, 54), (50, 66), (50, 77), (51, 20), (51, 54), (51, 66), (51, 77), (53, 20), (53, 54), (53, 66), (53, 77), (55, 20), (55, 54), (55, 66), (55, 77), (56, 20), (56, 54), (56, 66), (56, 77), (58, 20), (58, 77), (60, 20), (60, 54), (60, 66), (60, 77), (61, 20), (61, 77), (62, 20), (62, 54), (62, 66), (62, 77), (63, 20), (63, 54), (63, 66), (63, 77), (64, 20), (64, 54), (64, 66), (64, 77), (65, 20), (65, 54), (65, 77), (67, 20), (67, 77), (71, 20), (71, 54), (71, 66), (71, 77), (72, 20), (72, 77), (78, 20), (78, 54), (78, 66), (78, 77), (79, 20), (79, 54), (79, 66), (79, 77), (80, 20), (80, 66), (80, 77), (81, 20), (81, 66), (81, 77), (82, 20), (82, 54), (82, 66), (82, 77)]</t>
        </is>
      </c>
      <c r="N46" t="n">
        <v>1576</v>
      </c>
      <c r="O46" t="n">
        <v>1</v>
      </c>
      <c r="P46" t="n">
        <v>0.95</v>
      </c>
      <c r="Q46" t="n">
        <v>3</v>
      </c>
      <c r="R46" t="n">
        <v>10000</v>
      </c>
      <c r="S46" t="inlineStr">
        <is>
          <t>15/03/2024, 21:32:08</t>
        </is>
      </c>
      <c r="T46" s="3">
        <f>hyperlink("https://spiral.technion.ac.il/results/MTAwMDA5OQ==/45/GOResultsPROCESS","link")</f>
        <v/>
      </c>
      <c r="U46" t="inlineStr">
        <is>
          <t>['GO:0003012:muscle system process (qval1.12E-14)', 'GO:0035966:response to topologically incorrect protein (qval2.9E-11)', 'GO:0006936:muscle contraction (qval1.18E-10)', 'GO:0006986:response to unfolded protein (qval2.28E-10)', 'GO:0008016:regulation of heart contraction (qval2.88E-9)', 'GO:1903522:regulation of blood circulation (qval1.07E-8)', 'GO:0006937:regulation of muscle contraction (qval1.82E-8)', 'GO:0010880:regulation of release of sequestered calcium ion into cytosol by sarcoplasmic reticulum (qval4E-8)', 'GO:0044057:regulation of system process (qval1.54E-7)', 'GO:0032879:regulation of localization (qval1.67E-7)', 'GO:0002027:regulation of heart rate (qval1.67E-7)', 'GO:0010882:regulation of cardiac muscle contraction by calcium ion signaling (qval2.69E-7)', 'GO:1904062:regulation of cation transmembrane transport (qval2.54E-7)', 'GO:0090257:regulation of muscle system process (qval2.4E-7)', 'GO:0010959:regulation of metal ion transport (qval2.29E-7)', 'GO:0032502:developmental process (qval2.16E-7)', 'GO:0010881:regulation of cardiac muscle contraction by regulation of the release of sequestered calcium ion (qval3.8E-7)', 'GO:0003008:system process (qval5.32E-7)', 'GO:0030029:actin filament-based process (qval1.98E-6)', 'GO:0034762:regulation of transmembrane transport (qval3.13E-6)', 'GO:1901019:regulation of calcium ion transmembrane transporter activity (qval5.15E-6)', 'GO:0034765:regulation of ion transmembrane transport (qval5.09E-6)', 'GO:0051239:regulation of multicellular organismal process (qval7.89E-6)', 'GO:0006457:protein folding (qval9.83E-6)', 'GO:0043269:regulation of ion transport (qval1.53E-5)', 'GO:0055117:regulation of cardiac muscle contraction (qval1.82E-5)', 'GO:0006942:regulation of striated muscle contraction (qval2.56E-5)', 'GO:1903169:regulation of calcium ion transmembrane transport (qval3.16E-5)', 'GO:0032412:regulation of ion transmembrane transporter activity (qval3.24E-5)', 'GO:0060314:regulation of ryanodine-sensitive calcium-release channel activity (qval3.93E-5)', 'GO:0010033:response to organic substance (qval4.93E-5)', 'GO:0065009:regulation of molecular function (qval5.1E-5)', 'GO:0022898:regulation of transmembrane transporter activity (qval5.71E-5)', 'GO:0060341:regulation of cellular localization (qval9.24E-5)', 'GO:0007010:cytoskeleton organization (qval9.49E-5)', 'GO:2001257:regulation of cation channel activity (qval9.39E-5)', 'GO:0051279:regulation of release of sequestered calcium ion into cytosol (qval1.09E-4)', 'GO:0048856:anatomical structure development (qval1.14E-4)', 'GO:0042221:response to chemical (qval1.14E-4)', 'GO:0030036:actin cytoskeleton organization (qval1.18E-4)', 'GO:0032409:regulation of transporter activity (qval1.18E-4)', 'GO:0051924:regulation of calcium ion transport (qval1.27E-4)', 'GO:0019932:second-messenger-mediated signaling (qval1.66E-4)', 'GO:0090075:relaxation of muscle (qval1.71E-4)', 'GO:0048522:positive regulation of cellular process (qval1.84E-4)', 'GO:0010522:regulation of calcium ion transport into cytosol (qval1.93E-4)', 'GO:0097435:supramolecular fiber organization (qval3.08E-4)', 'GO:0050793:regulation of developmental process (qval3.3E-4)', 'GO:0061061:muscle structure development (qval3.34E-4)', 'GO:0042391:regulation of membrane potential (qval3.81E-4)', 'GO:0010646:regulation of cell communication (qval4.35E-4)', 'GO:0061077:chaperone-mediated protein folding (qval4.44E-4)', 'GO:0023051:regulation of signaling (qval4.64E-4)', 'GO:2000026:regulation of multicellular organismal development (qval4.84E-4)', 'GO:1903779:regulation of cardiac conduction (qval4.93E-4)', 'GO:0090083:regulation of inclusion body assembly (qval5.73E-4)', 'GO:0051270:regulation of cellular component movement (qval6.47E-4)', 'GO:0051049:regulation of transport (qval6.64E-4)', 'GO:0009408:response to heat (qval6.74E-4)', 'GO:0032501:multicellular organismal process (qval7.04E-4)', 'GO:0009653:anatomical structure morphogenesis (qval7.56E-4)', 'GO:0042026:protein refolding (qval7.83E-4)', 'GO:0050848:regulation of calcium-mediated signaling (qval8.08E-4)', 'GO:1900034:regulation of cellular response to heat (qval8.63E-4)', 'GO:0016043:cellular component organization (qval1.09E-3)', 'GO:0032970:regulation of actin filament-based process (qval1.08E-3)', 'GO:0048513:animal organ development (qval1.11E-3)', 'GO:0090084:negative regulation of inclusion body assembly (qval1.14E-3)', 'GO:0051282:regulation of sequestering of calcium ion (qval1.2E-3)', "GO:0006458:'de novo' protein folding (qval1.19E-3)", 'GO:0071840:cellular component organization or biogenesis (qval1.6E-3)', 'GO:0051094:positive regulation of developmental process (qval1.69E-3)', 'GO:0048646:anatomical structure formation involved in morphogenesis (qval1.68E-3)', 'GO:0055119:relaxation of cardiac muscle (qval1.76E-3)', 'GO:0097201:negative regulation of transcription from RNA polymerase II promoter in response to stress (qval1.74E-3)', 'GO:0006940:regulation of smooth muscle contraction (qval2.15E-3)', 'GO:0050790:regulation of catalytic activity (qval2.19E-3)', 'GO:0019722:calcium-mediated signaling (qval2.25E-3)', 'GO:0002028:regulation of sodium ion transport (qval2.45E-3)', 'GO:0007517:muscle organ development (qval2.44E-3)', 'GO:0051085:chaperone cofactor-dependent protein refolding (qval2.45E-3)', 'GO:0061684:chaperone-mediated autophagy (qval2.94E-3)', 'GO:0044557:relaxation of smooth muscle (qval2.9E-3)', 'GO:0043462:regulation of ATPase activity (qval2.98E-3)', 'GO:0071310:cellular response to organic substance (qval2.97E-3)', 'GO:0007610:behavior (qval3.17E-3)', 'GO:0010649:regulation of cell communication by electrical coupling (qval3.63E-3)', 'GO:0030336:negative regulation of cell migration (qval3.81E-3)', 'GO:0070887:cellular response to chemical stimulus (qval3.91E-3)', 'GO:0001508:action potential (qval4.03E-3)', 'GO:0035967:cellular response to topologically incorrect protein (qval4.17E-3)', 'GO:0051271:negative regulation of cellular component movement (qval4.46E-3)', 'GO:0048518:positive regulation of biological process (qval4.56E-3)', 'GO:0032989:cellular component morphogenesis (qval4.52E-3)', 'GO:0007015:actin filament organization (qval4.7E-3)', 'GO:0006928:movement of cell or subcellular component (qval4.7E-3)', "GO:0051084:'de novo' posttranslational protein folding (qval4.78E-3)", 'GO:0051336:regulation of hydrolase activity (qval4.94E-3)', 'GO:0050794:regulation of cellular process (qval4.9E-3)', 'GO:0051345:positive regulation of hydrolase activity (qval4.94E-3)', 'GO:2000145:regulation of cell motility (qval5.03E-3)', 'GO:0070252:actin-mediated cell contraction (qval4.98E-3)', 'GO:1902903:regulation of supramolecular fiber organization (qval5.02E-3)', 'GO:1902305:regulation of sodium ion transmembrane transport (qval4.98E-3)', 'GO:0031399:regulation of protein modification process (qval4.94E-3)', 'GO:0050789:regulation of biological process (qval4.93E-3)', 'GO:0009266:response to temperature stimulus (qval5.51E-3)', 'GO:0035556:intracellular signal transduction (qval5.61E-3)', 'GO:0001525:angiogenesis (qval6.71E-3)', 'GO:2000146:negative regulation of cell motility (qval7.01E-3)', 'GO:0030834:regulation of actin filament depolymerization (qval7.21E-3)', 'GO:0035637:multicellular organismal signaling (qval7.18E-3)', 'GO:0007165:signal transduction (qval7.54E-3)', 'GO:0009725:response to hormone (qval7.83E-3)', 'GO:0065008:regulation of biological quality (qval7.96E-3)', 'GO:0034620:cellular response to unfolded protein (qval7.99E-3)', 'GO:1902905:positive regulation of supramolecular fiber organization (qval9.05E-3)', 'GO:0032781:positive regulation of ATPase activity (qval9.01E-3)', 'GO:0030334:regulation of cell migration (qval9.08E-3)', 'GO:0043065:positive regulation of apoptotic process (qval9.44E-3)', 'GO:0034394:protein localization to cell surface (qval9.54E-3)', 'GO:0071495:cellular response to endogenous stimulus (qval9.49E-3)', 'GO:0044093:positive regulation of molecular function (qval1.05E-2)', 'GO:0051128:regulation of cellular component organization (qval1.06E-2)', 'GO:0043067:regulation of programmed cell death (qval1.05E-2)', 'GO:1902904:negative regulation of supramolecular fiber organization (qval1.06E-2)', 'GO:0009628:response to abiotic stimulus (qval1.08E-2)', 'GO:0043068:positive regulation of programmed cell death (qval1.07E-2)', 'GO:0060306:regulation of membrane repolarization (qval1.1E-2)', 'GO:0032870:cellular response to hormone stimulus (qval1.11E-2)', 'GO:0051051:negative regulation of transport (qval1.12E-2)', 'GO:0043268:positive regulation of potassium ion transport (qval1.2E-2)', 'GO:0098901:regulation of cardiac muscle cell action potential (qval1.31E-2)', 'GO:0086004:regulation of cardiac muscle cell contraction (qval1.3E-2)', 'GO:0086010:membrane depolarization during action potential (qval1.29E-2)', 'GO:0022603:regulation of anatomical structure morphogenesis (qval1.32E-2)', 'GO:0051093:negative regulation of developmental process (qval1.47E-2)', 'GO:0042592:homeostatic process (qval1.48E-2)', 'GO:0065007:biological regulation (qval1.49E-2)', 'GO:0007616:long-term memory (qval1.51E-2)', 'GO:1904063:negative regulation of cation transmembrane transport (qval1.51E-2)', 'GO:0009719:response to endogenous stimulus (qval1.5E-2)', 'GO:0044087:regulation of cellular component biogenesis (qval1.61E-2)', 'GO:0034764:positive regulation of transmembrane transport (qval1.64E-2)', 'GO:0048869:cellular developmental process (qval1.64E-2)', 'GO:0040013:negative regulation of locomotion (qval1.64E-2)', 'GO:0006939:smooth muscle contraction (qval1.7E-2)', 'GO:1904064:positive regulation of cation transmembrane transport (qval1.78E-2)', 'GO:1902083:negative regulation of peptidyl-cysteine S-nitrosylation (qval1.8E-2)', 'GO:0010942:positive regulation of cell death (qval1.85E-2)', 'GO:0048583:regulation of response to stimulus (qval1.86E-2)', 'GO:0040012:regulation of locomotion (qval1.85E-2)', 'GO:0031032:actomyosin structure organization (qval1.87E-2)', 'GO:0051493:regulation of cytoskeleton organization (qval1.9E-2)', 'GO:0014070:response to organic cyclic compound (qval1.92E-2)', 'GO:0032956:regulation of actin cytoskeleton organization (qval1.92E-2)', 'GO:0045601:regulation of endothelial cell differentiation (qval1.93E-2)', 'GO:0086001:cardiac muscle cell action potential (qval1.92E-2)', 'GO:0043270:positive regulation of ion transport (qval1.92E-2)', 'GO:0042981:regulation of apoptotic process (qval1.93E-2)', 'GO:0051174:regulation of phosphorus metabolic process (qval1.99E-2)', 'GO:0019220:regulation of phosphate metabolic process (qval1.98E-2)', 'GO:0071901:negative regulation of protein serine/threonine kinase activity (qval2E-2)', 'GO:0051899:membrane depolarization (qval2.01E-2)', 'GO:0034605:cellular response to heat (qval2E-2)', 'GO:0010941:regulation of cell death (qval2.08E-2)', 'GO:0086065:cell communication involved in cardiac conduction (qval2.09E-2)', 'GO:0031647:regulation of protein stability (qval2.09E-2)', 'GO:0046677:response to antibiotic (qval2.08E-2)', 'GO:0051693:actin filament capping (qval2.12E-2)', 'GO:1903115:regulation of actin filament-based movement (qval2.11E-2)', 'GO:1901879:regulation of protein depolymerization (qval2.26E-2)', 'GO:0045596:negative regulation of cell differentiation (qval2.26E-2)', 'GO:0007155:cell adhesion (qval2.25E-2)', 'GO:1901342:regulation of vasculature development (qval2.29E-2)', 'GO:0009966:regulation of signal transduction (qval2.32E-2)', 'GO:0007411:axon guidance (qval2.39E-2)', 'GO:1901021:positive regulation of calcium ion transmembrane transporter activity (qval2.39E-2)', 'GO:0005513:detection of calcium ion (qval2.42E-2)', 'GO:0032268:regulation of cellular protein metabolic process (qval2.46E-2)', 'GO:0097485:neuron projection guidance (qval2.45E-2)', 'GO:0022610:biological adhesion (qval2.48E-2)', 'GO:0034763:negative regulation of transmembrane transport (qval2.81E-2)', 'GO:0034766:negative regulation of ion transmembrane transport (qval2.8E-2)', 'GO:0043085:positive regulation of catalytic activity (qval2.8E-2)', 'GO:0060087:relaxation of vascular smooth muscle (qval2.83E-2)', 'GO:0098910:regulation of atrial cardiac muscle cell action potential (qval2.82E-2)', 'GO:1901897:regulation of relaxation of cardiac muscle (qval2.8E-2)', 'GO:1904753:negative regulation of vascular associated smooth muscle cell migration (qval2.79E-2)', 'GO:1902949:positive regulation of tau-protein kinase activity (qval2.77E-2)', 'GO:0051240:positive regulation of multicellular organismal process (qval2.99E-2)', 'GO:0086091:regulation of heart rate by cardiac conduction (qval3.03E-2)', 'GO:0051014:actin filament severing (qval3.08E-2)', 'GO:0086005:ventricular cardiac muscle cell action potential (qval3.07E-2)', 'GO:0045595:regulation of cell differentiation (qval3.17E-2)', 'GO:0009888:tissue development (qval3.19E-2)', 'GO:0098900:regulation of action potential (qval3.18E-2)', 'GO:2000649:regulation of sodium ion transmembrane transporter activity (qval3.17E-2)', 'GO:0032271:regulation of protein polymerization (qval3.17E-2)', 'GO:0051246:regulation of protein metabolic process (qval3.18E-2)', 'GO:0007613:memory (qval3.24E-2)', 'GO:0002026:regulation of the force of heart contraction (qval3.26E-2)', 'GO:0017145:stem cell division (qval3.25E-2)', 'GO:0050808:synapse organization (qval3.27E-2)', 'GO:0030835:negative regulation of actin filament depolymerization (qval3.3E-2)', 'GO:0034767:positive regulation of ion transmembrane transport (qval3.3E-2)', 'GO:0031400:negative regulation of protein modification process (qval3.29E-2)', 'GO:0110053:regulation of actin filament organization (qval3.39E-2)', 'GO:0007507:heart development (qval3.55E-2)', 'GO:0009987:cellular process (qval3.71E-2)', 'GO:0035329:hippo signaling (qval3.79E-2)', 'GO:0050821:protein stabilization (qval3.84E-2)', 'GO:0006941:striated muscle contraction (qval3.96E-2)', 'GO:0061337:cardiac conduction (qval3.94E-2)', 'GO:0007188:adenylate cyclase-modulating G protein-coupled receptor signaling pathway (qval4.04E-2)', 'GO:0034333:adherens junction assembly (qval4.16E-2)', 'GO:2000169:regulation of peptidyl-cysteine S-nitrosylation (qval4.16E-2)', 'GO:0060316:positive regulation of ryanodine-sensitive calcium-release channel activity (qval4.15E-2)', 'GO:0050678:regulation of epithelial cell proliferation (qval4.16E-2)', 'GO:0042493:response to drug (qval4.15E-2)', 'GO:0042325:regulation of phosphorylation (qval4.2E-2)', 'GO:0043271:negative regulation of ion transport (qval4.32E-2)', 'GO:0080135:regulation of cellular response to stress (qval4.31E-2)', 'GO:0030837:negative regulation of actin filament polymerization (qval4.43E-2)', 'GO:0055024:regulation of cardiac muscle tissue development (qval4.53E-2)', 'GO:0043244:regulation of protein complex disassembly (qval4.51E-2)', 'GO:0070527:platelet aggregation (qval4.54E-2)', 'GO:1903375:facioacoustic ganglion development (qval4.66E-2)', 'GO:0060595:fibroblast growth factor receptor signaling pathway involved in mammary gland specification (qval4.64E-2)', 'GO:0060667:branch elongation involved in salivary gland morphogenesis (qval4.62E-2)', 'GO:0060615:mammary gland bud formation (qval4.6E-2)', 'GO:0060915:mesenchymal cell differentiation involved in lung development (qval4.58E-2)', 'GO:0086029:Purkinje myocyte to ventricular cardiac muscle cell signaling (qval4.56E-2)', 'GO:0051495:positive regulation of cytoskeleton organization (qval4.56E-2)', 'GO:0034329:cell junction assembly (qval4.57E-2)', 'GO:0009636:response to toxic substance (qval4.87E-2)', 'GO:0007187:G protein-coupled receptor signaling pathway, coupled to cyclic nucleotide second messenger (qval5.02E-2)', 'GO:0009612:response to mechanical stimulus (qval5.02E-2)', 'GO:0045597:positive regulation of cell differentiation (qval5.01E-2)', 'GO:0048519:negative regulation of biological process (qval5.26E-2)', 'GO:0048589:developmental growth (qval5.34E-2)', 'GO:0032414:positive regulation of ion transmembrane transporter activity (qval5.34E-2)', 'GO:1903140:regulation of establishment of endothelial barrier (qval5.47E-2)', 'GO:1901550:regulation of endothelial cell development (qval5.44E-2)', 'GO:0086012:membrane depolarization during cardiac muscle cell action potential (qval5.42E-2)', 'GO:0046716:muscle cell cellular homeostasis (qval5.4E-2)', 'GO:0050849:negative regulation of calcium-mediated signaling (qval5.47E-2)', 'GO:1901020:negative regulation of calcium ion transmembrane transporter activity (qval5.45E-2)', 'GO:0086002:cardiac muscle cell action potential involved in contraction (qval5.43E-2)', 'GO:0032413:negative regulation of ion transmembrane transporter activity (qval5.46E-2)', 'GO:0032387:negative regulation of intracellular transport (qval5.44E-2)', 'GO:0035360:positive regulation of peroxisome proliferator activated receptor signaling pathway (qval5.63E-2)', 'GO:0007614:short-term memory (qval5.6E-2)', 'GO:0016202:regulation of striated muscle tissue development (qval5.67E-2)', 'GO:0030048:actin filament-based movement (qval5.7E-2)', 'GO:1904018:positive regulation of vasculature development (qval5.75E-2)', 'GO:0001932:regulation of protein phosphorylation (qval5.79E-2)', 'GO:0060537:muscle tissue development (qval5.83E-2)']</t>
        </is>
      </c>
      <c r="V46" s="3">
        <f>hyperlink("https://spiral.technion.ac.il/results/MTAwMDA5OQ==/45/GOResultsFUNCTION","link")</f>
        <v/>
      </c>
      <c r="W46" t="inlineStr">
        <is>
          <t>['GO:0008092:cytoskeletal protein binding (qval5.01E-15)', 'GO:0003779:actin binding (qval1.14E-11)', 'GO:0019899:enzyme binding (qval4.92E-5)', 'GO:0005516:calmodulin binding (qval4.6E-5)', 'GO:0051082:unfolded protein binding (qval7.62E-5)', 'GO:0044325:ion channel binding (qval4.88E-4)', 'GO:0060590:ATPase regulator activity (qval7.88E-4)', 'GO:0051015:actin filament binding (qval7.18E-4)', 'GO:0055131:C3HC4-type RING finger domain binding (qval3.56E-3)', 'GO:0005515:protein binding (qval3.38E-3)', 'GO:0008179:adenylate cyclase binding (qval3.6E-3)', 'GO:0008307:structural constituent of muscle (qval4.62E-3)', 'GO:0005488:binding (qval5.2E-3)', 'GO:0044877:protein-containing complex binding (qval5.75E-3)', 'GO:0050839:cell adhesion molecule binding (qval5.84E-3)', 'GO:0001671:ATPase activator activity (qval8.55E-3)', 'GO:0042805:actinin binding (qval8.28E-3)', 'GO:0051087:chaperone binding (qval1.06E-2)', 'GO:0043167:ion binding (qval1.18E-2)', 'GO:0051393:alpha-actinin binding (qval1.12E-2)', 'GO:0042803:protein homodimerization activity (qval2.09E-2)', 'GO:0005198:structural molecule activity (qval2.32E-2)', 'GO:0045296:cadherin binding (qval2.41E-2)', 'GO:0019900:kinase binding (qval2.53E-2)', 'GO:0017166:vinculin binding (qval2.54E-2)', 'GO:0044183:protein binding involved in protein folding (qval3.54E-2)', 'GO:0016247:channel regulator activity (qval3.42E-2)', 'GO:0019208:phosphatase regulator activity (qval3.38E-2)', 'GO:0031072:heat shock protein binding (qval3.46E-2)', 'GO:0019901:protein kinase binding (qval4.58E-2)', 'GO:0046872:metal ion binding (qval4.44E-2)', 'GO:0051371:muscle alpha-actinin binding (qval5.64E-2)', 'GO:0046983:protein dimerization activity (qval5.98E-2)', 'GO:0099106:ion channel regulator activity (qval5.82E-2)', 'GO:0043168:anion binding (qval6.11E-2)', 'GO:0043169:cation binding (qval6.29E-2)', 'GO:0098772:molecular function regulator (qval9.03E-2)', 'GO:0051787:misfolded protein binding (qval9.12E-2)', 'GO:0031625:ubiquitin protein ligase binding (qval1.09E-1)', 'GO:0061629:RNA polymerase II sequence-specific DNA-binding transcription factor binding (qval1.08E-1)']</t>
        </is>
      </c>
      <c r="X46" s="3">
        <f>hyperlink("https://spiral.technion.ac.il/results/MTAwMDA5OQ==/45/GOResultsCOMPONENT","link")</f>
        <v/>
      </c>
      <c r="Y46" t="inlineStr">
        <is>
          <t>['GO:0044449:contractile fiber part (qval5.46E-32)', 'GO:0030018:Z disc (qval8.67E-25)', 'GO:0030055:cell-substrate junction (qval7.14E-16)', 'GO:0005925:focal adhesion (qval1.45E-15)', 'GO:0005924:cell-substrate adherens junction (qval1.44E-15)', 'GO:0070161:anchoring junction (qval5.5E-15)', 'GO:0005912:adherens junction (qval5.64E-15)', 'GO:0030054:cell junction (qval8.19E-13)', 'GO:0005856:cytoskeleton (qval3.78E-11)', 'GO:0042383:sarcolemma (qval9.67E-11)', 'GO:0043034:costamere (qval4.03E-8)', 'GO:0032432:actin filament bundle (qval9.77E-8)', 'GO:0042641:actomyosin (qval1.81E-6)', 'GO:0001725:stress fiber (qval2.7E-6)', 'GO:0097517:contractile actin filament bundle (qval2.52E-6)', 'GO:0044291:cell-cell contact zone (qval4.2E-5)', 'GO:0016529:sarcoplasmic reticulum (qval8.74E-5)', 'GO:0005886:plasma membrane (qval9.19E-5)', 'GO:0048471:perinuclear region of cytoplasm (qval1E-4)', 'GO:0062023:collagen-containing extracellular matrix (qval9.92E-5)', 'GO:0015629:actin cytoskeleton (qval1.28E-4)', 'GO:0044430:cytoskeletal part (qval3.46E-4)', 'GO:0005829:cytosol (qval3.5E-4)', 'GO:0044444:cytoplasmic part (qval6.02E-4)', 'GO:0030017:sarcomere (qval9.3E-4)', 'GO:0045202:synapse (qval9.38E-4)', 'GO:0031012:extracellular matrix (qval1.08E-3)', 'GO:0044424:intracellular part (qval1.55E-3)', 'GO:0043292:contractile fiber (qval2.04E-3)', 'GO:0016020:membrane (qval2.55E-3)', 'GO:0097458:neuron part (qval3.09E-3)', 'GO:0042995:cell projection (qval3.29E-3)', 'GO:0016528:sarcoplasm (qval3.21E-3)', 'GO:0014701:junctional sarcoplasmic reticulum membrane (qval3.11E-3)', 'GO:0044456:synapse part (qval3.05E-3)', 'GO:0043228:non-membrane-bounded organelle (qval2.98E-3)', 'GO:0043226:organelle (qval3.31E-3)', 'GO:0043232:intracellular non-membrane-bounded organelle (qval4.07E-3)', 'GO:0005913:cell-cell adherens junction (qval4.04E-3)', 'GO:0120025:plasma membrane bounded cell projection (qval4.07E-3)', 'GO:0030315:T-tubule (qval4.2E-3)', 'GO:0005737:cytoplasm (qval4.69E-3)', 'GO:0030016:myofibril (qval5.15E-3)', 'GO:0031941:filamentous actin (qval6.1E-3)', 'GO:0043229:intracellular organelle (qval7.55E-3)', 'GO:0034704:calcium channel complex (qval8.13E-3)', 'GO:0031672:A band (qval8.31E-3)', 'GO:1903293:phosphatase complex (qval1E-2)', 'GO:0008287:protein serine/threonine phosphatase complex (qval9.81E-3)', 'GO:0045211:postsynaptic membrane (qval1.02E-2)', 'GO:0033017:sarcoplasmic reticulum membrane (qval1.45E-2)', 'GO:0044295:axonal growth cone (qval1.95E-2)', 'GO:0014069:postsynaptic density (qval1.95E-2)', 'GO:0099572:postsynaptic specialization (qval2.01E-2)', 'GO:0072357:PTW/PP1 phosphatase complex (qval2.09E-2)', 'GO:0016010:dystrophin-associated glycoprotein complex (qval2.36E-2)', 'GO:0090665:glycoprotein complex (qval2.32E-2)', 'GO:0098794:postsynapse (qval2.49E-2)', 'GO:0014704:intercalated disc (qval2.54E-2)']</t>
        </is>
      </c>
    </row>
    <row r="47">
      <c r="A47" s="1" t="n">
        <v>46</v>
      </c>
      <c r="B47" t="n">
        <v>18038</v>
      </c>
      <c r="C47" t="n">
        <v>4143</v>
      </c>
      <c r="D47" t="n">
        <v>83</v>
      </c>
      <c r="E47" t="n">
        <v>6806</v>
      </c>
      <c r="F47" t="n">
        <v>612</v>
      </c>
      <c r="G47" t="n">
        <v>1681</v>
      </c>
      <c r="H47" t="n">
        <v>33</v>
      </c>
      <c r="I47" t="n">
        <v>101</v>
      </c>
      <c r="J47" s="2" t="n">
        <v>-1529</v>
      </c>
      <c r="K47" t="n">
        <v>0.524</v>
      </c>
      <c r="L47" t="inlineStr">
        <is>
          <t>A2M,A4GALT,ABCA10,ABCA3,ABCA6,ABCA8,ABCA9,ABI3BP,ACTC1,ACTN1,ADAMTS1,ADAMTS10,ADAMTS15,ADAMTS4,ADAMTSL1,ADAMTSL4,ADARB1,ADCY3,ADD1,ADD2,AEBP1,AIF1,AKAP13,ALDH1A1,ALDH1A3,ANK2,ANXA6,AP2M1,AQP1,AQP3,ARHGAP10,ARHGAP23,ARHGEF17,ARHGEF25,ARHGEF26,ARHGEF3,ARHGEF6,ARMCX2,ARPIN,ATG4C,ATOH8,ATP8B2,ATP8B4,AXL,B3GALNT1,BAX,BCAM,BDH2,BEX4,BHLHE22,BLVRA,BMP6,BMPR2,BOC,BORCS6,BST2,C12orf57,C1QA,C1QB,C1R,C1RL,C1S,C1orf122,C1orf21,C1orf216,C20orf194,C2orf76,C3,CADM3,CAMK2D,CAPN2,CAV2,CAVIN1,CAVIN3,CBX6,CBX7,CC2D2A,CCDC115,CCDC80,CCDC85B,CCDC88A,CCL11,CCL19,CCL2,CCN3,CD34,CD37,CD4,CD63,CD68,CD74,CD93,CD99,CDH5,CDIPT,CDS2,CFD,CFI,CHRDL2,CHST12,CIC,CIDEB,CILP,CLDN5,CLEC14A,CLEC1A,CLEC2B,CLIC2,CLSTN3,CNBP,CNR1,CNRIP1,COL14A1,COL18A1,COL4A2,CPA3,CPE,CPEB1,CPED1,CPLANE1,CPVL,CR1,CREBRF,CRIM1,CRIP1,CRIP2,CRISPLD2,CRK,CSF1,CSF1R,CSRP2,CST3,CTSG,CXCL12,CYBRD1,CYGB,CYLD,DAPK1,DBP,DCLK1,DCN,DDX24,DEGS1,DENND5A,DGKG,DIPK1B,DIPK2B,DLG2,DLG4,DNAJB9,DNAJC18,DNAJC8,DOCK11,DOK2,DPYD,DPYSL2,EBF3,ECSCR,EDNRB,EFEMP1,EGFL7,EHD2,EID1,ELMO1,ELN,EMCN,ENG,ENPP2,ENTPD1,EPAS1,EPC2,EPN2,ESYT2,EXOC7,EZH1,F13A1,FABP4,FADS2,FAM107A,FAM110B,FAM114A2,FAM117A,FAM126A,FAM13C,FAM20C,FAM228B,FAM229B,FAM49A,FBLN1,FBLN2,FBLN5,FBN1,FBXW2,FCHSD2,FERMT3,FGD5,FGF7,FGFR1,FHL3,FLI1,FLII,FMOD,FOLR2,FRY,FRZB,FXYD1,FYB1,GAA,GABARAP,GAS7,GASK1A,GGT5,GIMAP4,GLIPR1,GNB4,GNG11,GNG2,GNPTG,GPAT2,GPER1,GPR20,GPR34,GPR68,GRAP2,GRASP,GREB1,GSN,GUCY1A1,GYG1,GYPC,H1FX,H6PD,HAGH,HAPLN3,HAS1,HDGFL3,HEYL,HHIPL1,HIPK3,HMBOX1,HSPA12B,HSPA2,HSPB11,HVCN1,HYAL2,HYI,IDS,IFI16,IFI44,IFITM2,IGF1,IGFBP4,IGFBP7,IL33,IQGAP2,ISM1,ISYNA1,ITGB3,ITM2A,ITM2B,ITPKB,JAK2,JAM2,JUND,KANK3,KAT2B,KAZN,KCNQ4,KCTD12,KIAA1755,KIDINS220,KLF2,KLF9,KLHL21,KLRG1,LAMB2,LAMC1,LARGE1,LCAT,LDB2,LDOC1,LEPR,LHFPL6,LINGO1,LIX1L,LMO4,LPAR1,LRP1,LRPAP1,LSP1,LTBP4,LXN,MAF,MAF1,MAP3K3,MAPRE2,MARVELD1,MC1R,MCAM,MCRIP1,MCTP1,MEDAG,MEF2A,MEF2C,MFAP4,MFGE8,MGP,MMRN1,MN1,MOB3A,MPEG1,MPV17,MRC1,MSN,MSR1,MTFR1L,MTUS1,MXD4,MXI1,MXRA7,MYO1F,MYOM1,NAP1L5,NAV3,NCKAP1L,NDST1,NECAP2,NEIL2,NFASC,NFATC4,NFIC,NID1,NKIRAS1,NNMT,NOVA1,NPC2,NR1D2,NR2F2,NR3C1,NRP1,NTN4,NUCB1,NUPR1,NXPE3,OAF,OAZ2,ODF3B,OGN,OLFM1,OLFML1,OLFML2B,OSBPL1A,OSBPL5,P2RX1,PALM2-AKAP2,PALMD,PAPLN,PARP15,PARVG,PBX3,PBXIP1,PCDHB7,PDE1A,PDE1B,PDE7B,PDGFRL,PDK4,PDLIM7,PDPR,PEA15,PEAK1,PECAM1,PELI3,PER3,PHC3,PHLDA3,PHLDB1,PHYHD1,PIK3R3,PIP4K2A,PKD2,PLCG2,PLD3,PLEKHA4,PLEKHO2,PLP1,PLPP1,PLPP3,PLSCR3,PLSCR4,PLTP,PLVAP,PLXND1,PMP22,PNMA1,PODN,POMT1,PPFIBP1,PPM1F,PPP1R16B,PPP3CA,PRAF2,PRCP,PRELP,PREX1,PREX2,PRG4,PRICKLE1,PRKACA,PRKAR1A,PRNP,PSAP,PSKH1,PTPRS,PXDC1,RAB34,RAB6B,RABAC1,RAPGEF1,RARB,RASGRP2,RASIP1,RASL11A,RASSF2,RASSF8,RASSF9,RBM15,RBM43,RBMS3,RCAN2,RCSD1,REEP5,RELL1,RER1,RERG,RGL1,RGMA,RHEX,RHOC,RIMKLB,RIMS3,RNF125,RNF152,ROBO4,ROCK1,RRAS,RTN2,S100A13,S100A4,S100PBP,S1PR2,SACS,SAMHD1,SASH1,SBNO2,SCPEP1,SDC2,SDF4,SEC22C,SELENON,SEMA3B,SEMA4A,SEMA6B,SEPTIN5,SERINC1,SERPINB6,SERPINE2,SERPINF1,SERPING1,SESN3,SETBP1,SFMBT2,SFRP1,SGCA,SGK1,SGSM2,SH3BGRL,SIPA1,SKI,SLAMF8,SLC27A3,SLC35G2,SLC66A3,SLC7A2,SLCO2A1,SLFN11,SLFN5,SLIT2,SLIT3,SLURP2,SMAD9,SMARCD3,SNCA,SNED1,SNRK,SNX1,SOCS2,SORCS2,SOX5,SOX7,SPACA9,SPARCL1,SPON1,SPRYD3,SPSB1,SPSB3,SPTLC3,SRPX,SSBP2,SSH1,SSPN,STAT2,STAT3,STAT5B,STEAP4,STOM,SUN2,SUSD6,SWAP70,SYNGR1,SZRD1,TACC1,TBKBP1,TBX1,TBX18,TCEAL9,TCF25,TCF7L1,TCN2,TEF,TEK,TFPI,TGFB3,TGM2,THBD,THBS3,TM9SF1,TMEM100,TMEM109,TMEM140,TMEM167B,TMEM173,TMEM204,TMEM255B,TMEM43,TMEM50A,TMEM88,TMEM91,TMTC1,TMX4,TNIP2,TNS2,TNXB,TP53,TPP1,TPPP3,TRANK1,TRIB2,TRIM22,TRIM23,TRIP6,TRPV2,TSC22D3,TSHZ2,TSPAN18,TSPAN2,TSPAN4,TSPAN7,TSPYL5,TTC7B,TTN,TUBG2,TUSC3,TUT4,TXNIP,USP48,UTRN,VAMP2,VAPA,VAT1,VEGFC,VIM,VKORC1,VLDLR,VPS11,VPS13D,VPS39,VSIR,VSTM2L,WASF2,WBP2,WDR81,WIPF1,WRAP53,WSB1,WWTR1,YPEL3,ZBTB16,ZCCHC24,ZDHHC14,ZDHHC17,ZFHX3,ZFYVE1,ZNF25,ZNF354C,ZNF436,ZNF483,ZNF641,ZNF83,ZSWIM8,ZYX,ZZEF1</t>
        </is>
      </c>
      <c r="M47" t="inlineStr">
        <is>
          <t>[(1, 0), (1, 15), (1, 22), (1, 54), (2, 0), (2, 15), (3, 0), (3, 15), (3, 22), (3, 31), (3, 37), (3, 54), (4, 0), (4, 15), (4, 22), (4, 54), (7, 0), (7, 15), (7, 22), (7, 54), (8, 0), (8, 15), (8, 22), (8, 54), (9, 0), (9, 15), (9, 22), (9, 54), (13, 0), (13, 15), (13, 22), (13, 31), (13, 37), (13, 54), (16, 0), (16, 15), (16, 22), (16, 54), (25, 0), (25, 15), (29, 0), (29, 15), (29, 22), (29, 54), (35, 0), (35, 15), (35, 22), (35, 54), (40, 0), (40, 15), (40, 22), (40, 54), (41, 0), (41, 15), (41, 22), (41, 54), (45, 0), (45, 15), (45, 22), (45, 54), (48, 0), (48, 15), (48, 22), (48, 54), (49, 0), (49, 15), (49, 22), (49, 54), (50, 0), (50, 15), (51, 0), (51, 15), (51, 22), (51, 54), (53, 0), (53, 15), (53, 22), (55, 0), (55, 15), (55, 22), (55, 54), (60, 0), (60, 15), (63, 0), (63, 15), (71, 0), (71, 15), (71, 22), (71, 54), (78, 0), (78, 15), (78, 22), (78, 54), (79, 0), (79, 15), (79, 22), (79, 54), (80, 0), (80, 15), (80, 22), (80, 54)]</t>
        </is>
      </c>
      <c r="N47" t="n">
        <v>1704</v>
      </c>
      <c r="O47" t="n">
        <v>0.75</v>
      </c>
      <c r="P47" t="n">
        <v>0.9</v>
      </c>
      <c r="Q47" t="n">
        <v>3</v>
      </c>
      <c r="R47" t="n">
        <v>10000</v>
      </c>
      <c r="S47" t="inlineStr">
        <is>
          <t>15/03/2024, 21:32:22</t>
        </is>
      </c>
      <c r="T47" s="3">
        <f>hyperlink("https://spiral.technion.ac.il/results/MTAwMDA5OQ==/46/GOResultsPROCESS","link")</f>
        <v/>
      </c>
      <c r="U47" t="inlineStr">
        <is>
          <t>['GO:0030334:regulation of cell migration (qval1.8E-13)', 'GO:2000145:regulation of cell motility (qval3.86E-13)', 'GO:0040012:regulation of locomotion (qval7.1E-13)', 'GO:0051270:regulation of cellular component movement (qval6.87E-13)', 'GO:0032502:developmental process (qval1.32E-9)', 'GO:0040017:positive regulation of locomotion (qval1.7E-9)', 'GO:0009653:anatomical structure morphogenesis (qval3.68E-9)', 'GO:0030335:positive regulation of cell migration (qval5.44E-9)', 'GO:2000147:positive regulation of cell motility (qval5.53E-9)', 'GO:0051272:positive regulation of cellular component movement (qval1.5E-8)', 'GO:0050793:regulation of developmental process (qval2.26E-8)', 'GO:0032101:regulation of response to external stimulus (qval3.17E-8)', 'GO:0032879:regulation of localization (qval3.1E-8)', 'GO:0070887:cellular response to chemical stimulus (qval4.73E-8)', 'GO:0051239:regulation of multicellular organismal process (qval4.84E-8)', 'GO:0048869:cellular developmental process (qval1.23E-7)', 'GO:0009719:response to endogenous stimulus (qval5.1E-7)', 'GO:0042221:response to chemical (qval4.98E-7)', 'GO:0071310:cellular response to organic substance (qval4.75E-7)', 'GO:0051128:regulation of cellular component organization (qval5.92E-7)', 'GO:0048583:regulation of response to stimulus (qval7.7E-7)', 'GO:0045595:regulation of cell differentiation (qval7.75E-7)', 'GO:0010033:response to organic substance (qval9.42E-7)', 'GO:0048856:anatomical structure development (qval1.13E-6)', 'GO:0022603:regulation of anatomical structure morphogenesis (qval1.31E-6)', 'GO:0048518:positive regulation of biological process (qval1.41E-6)', 'GO:0043062:extracellular structure organization (qval1.67E-6)', 'GO:0051241:negative regulation of multicellular organismal process (qval1.98E-6)', 'GO:0048519:negative regulation of biological process (qval2.39E-6)', 'GO:0048523:negative regulation of cellular process (qval2.4E-6)', 'GO:0050789:regulation of biological process (qval2.35E-6)', 'GO:1901700:response to oxygen-containing compound (qval3.87E-6)', 'GO:2000026:regulation of multicellular organismal development (qval4.1E-6)', 'GO:0030198:extracellular matrix organization (qval4.39E-6)', 'GO:0071495:cellular response to endogenous stimulus (qval5.67E-6)', 'GO:0002252:immune effector process (qval6.63E-6)', 'GO:0007165:signal transduction (qval8.25E-6)', 'GO:0072376:protein activation cascade (qval9.15E-6)', 'GO:0051271:negative regulation of cellular component movement (qval9.53E-6)', 'GO:0002376:immune system process (qval1E-5)', 'GO:0007155:cell adhesion (qval1.1E-5)', 'GO:0050790:regulation of catalytic activity (qval1.29E-5)', 'GO:0048646:anatomical structure formation involved in morphogenesis (qval1.32E-5)', 'GO:0022610:biological adhesion (qval1.33E-5)', 'GO:0048522:positive regulation of cellular process (qval1.3E-5)', 'GO:0033993:response to lipid (qval1.62E-5)', 'GO:0065007:biological regulation (qval2.15E-5)', 'GO:0048584:positive regulation of response to stimulus (qval2.64E-5)', 'GO:0032103:positive regulation of response to external stimulus (qval3.08E-5)', 'GO:0035556:intracellular signal transduction (qval3.05E-5)', 'GO:0045597:positive regulation of cell differentiation (qval3.01E-5)', 'GO:0045321:leukocyte activation (qval3.23E-5)', 'GO:0065009:regulation of molecular function (qval3.31E-5)', 'GO:0001775:cell activation (qval4.26E-5)', 'GO:0051094:positive regulation of developmental process (qval4.3E-5)', 'GO:0060284:regulation of cell development (qval4.28E-5)', 'GO:0051093:negative regulation of developmental process (qval4.37E-5)', 'GO:0010942:positive regulation of cell death (qval4.44E-5)', 'GO:0032956:regulation of actin cytoskeleton organization (qval4.71E-5)', 'GO:0045055:regulated exocytosis (qval5.19E-5)', 'GO:0032989:cellular component morphogenesis (qval6.05E-5)', 'GO:0040013:negative regulation of locomotion (qval6.01E-5)', 'GO:0045603:positive regulation of endothelial cell differentiation (qval7.34E-5)', 'GO:0002274:myeloid leukocyte activation (qval7.64E-5)', 'GO:0007166:cell surface receptor signaling pathway (qval9.08E-5)', 'GO:0016192:vesicle-mediated transport (qval1.02E-4)', 'GO:0043065:positive regulation of apoptotic process (qval1.03E-4)', 'GO:0042127:regulation of cell proliferation (qval1.12E-4)', 'GO:0032970:regulation of actin filament-based process (qval1.22E-4)', 'GO:0043068:positive regulation of programmed cell death (qval1.31E-4)', 'GO:0002263:cell activation involved in immune response (qval1.71E-4)', 'GO:0009966:regulation of signal transduction (qval1.82E-4)', 'GO:0006887:exocytosis (qval2.05E-4)', 'GO:2000146:negative regulation of cell motility (qval2.07E-4)', 'GO:0007167:enzyme linked receptor protein signaling pathway (qval2.25E-4)', 'GO:0051493:regulation of cytoskeleton organization (qval2.4E-4)', 'GO:0050920:regulation of chemotaxis (qval2.65E-4)', 'GO:0030029:actin filament-based process (qval3.18E-4)', 'GO:0002366:leukocyte activation involved in immune response (qval3.25E-4)', 'GO:0050794:regulation of cellular process (qval3.27E-4)', 'GO:0001558:regulation of cell growth (qval3.24E-4)', 'GO:0065008:regulation of biological quality (qval3.36E-4)', 'GO:0010646:regulation of cell communication (qval3.64E-4)', 'GO:0051246:regulation of protein metabolic process (qval4.06E-4)', 'GO:0050727:regulation of inflammatory response (qval4.1E-4)', 'GO:0023051:regulation of signaling (qval4.53E-4)', 'GO:1902903:regulation of supramolecular fiber organization (qval4.62E-4)', 'GO:0044087:regulation of cellular component biogenesis (qval4.72E-4)', 'GO:0032940:secretion by cell (qval4.86E-4)', 'GO:0110053:regulation of actin filament organization (qval5.6E-4)', 'GO:0009725:response to hormone (qval5.73E-4)', 'GO:0030336:negative regulation of cell migration (qval6.09E-4)', 'GO:0051174:regulation of phosphorus metabolic process (qval6.78E-4)', 'GO:0019220:regulation of phosphate metabolic process (qval6.71E-4)', 'GO:1901701:cellular response to oxygen-containing compound (qval6.86E-4)', 'GO:0014070:response to organic cyclic compound (qval7.38E-4)', 'GO:0006956:complement activation (qval8.04E-4)', 'GO:1901342:regulation of vasculature development (qval8.03E-4)', 'GO:0001936:regulation of endothelial cell proliferation (qval7.96E-4)', 'GO:0016477:cell migration (qval7.89E-4)', 'GO:0045765:regulation of angiogenesis (qval8.1E-4)', 'GO:0071559:response to transforming growth factor beta (qval9.07E-4)', 'GO:0008285:negative regulation of cell proliferation (qval9.01E-4)', 'GO:0006928:movement of cell or subcellular component (qval9.14E-4)', 'GO:0046903:secretion (qval9.15E-4)', 'GO:0032501:multicellular organismal process (qval9.85E-4)', 'GO:0051414:response to cortisol (qval1.01E-3)', 'GO:0042325:regulation of phosphorylation (qval1.01E-3)', 'GO:0000902:cell morphogenesis (qval1.03E-3)', 'GO:0048870:cell motility (qval1.08E-3)', 'GO:0040011:locomotion (qval1.12E-3)', 'GO:0010632:regulation of epithelial cell migration (qval1.17E-3)', 'GO:0031589:cell-substrate adhesion (qval1.26E-3)', 'GO:0001525:angiogenesis (qval1.3E-3)', 'GO:0050767:regulation of neurogenesis (qval1.29E-3)', 'GO:0002275:myeloid cell activation involved in immune response (qval1.49E-3)', 'GO:0051960:regulation of nervous system development (qval1.54E-3)', 'GO:0010941:regulation of cell death (qval1.53E-3)', 'GO:0030154:cell differentiation (qval1.55E-3)', 'GO:0051716:cellular response to stimulus (qval1.57E-3)', 'GO:0045601:regulation of endothelial cell differentiation (qval1.67E-3)', 'GO:0001932:regulation of protein phosphorylation (qval1.68E-3)', 'GO:0097435:supramolecular fiber organization (qval1.68E-3)', 'GO:0002576:platelet degranulation (qval1.83E-3)', 'GO:0071248:cellular response to metal ion (qval1.82E-3)', 'GO:0048585:negative regulation of response to stimulus (qval1.96E-3)', 'GO:0030036:actin cytoskeleton organization (qval1.98E-3)', 'GO:0034446:substrate adhesion-dependent cell spreading (qval2.07E-3)', 'GO:0051336:regulation of hydrolase activity (qval2.06E-3)', 'GO:0002685:regulation of leukocyte migration (qval2.05E-3)', 'GO:0032270:positive regulation of cellular protein metabolic process (qval2.05E-3)', 'GO:0045664:regulation of neuron differentiation (qval2.11E-3)', 'GO:0051247:positive regulation of protein metabolic process (qval2.23E-3)', 'GO:0009607:response to biotic stimulus (qval2.24E-3)', 'GO:0060411:cardiac septum morphogenesis (qval2.31E-3)', 'GO:0006958:complement activation, classical pathway (qval2.3E-3)', 'GO:1903142:positive regulation of establishment of endothelial barrier (qval2.3E-3)', 'GO:1901552:positive regulation of endothelial cell development (qval2.29E-3)', 'GO:0014911:positive regulation of smooth muscle cell migration (qval2.32E-3)', 'GO:0031399:regulation of protein modification process (qval2.33E-3)', 'GO:0014910:regulation of smooth muscle cell migration (qval2.6E-3)', 'GO:0051129:negative regulation of cellular component organization (qval2.7E-3)', 'GO:0071396:cellular response to lipid (qval2.68E-3)', 'GO:0036230:granulocyte activation (qval2.67E-3)', 'GO:0003013:circulatory system process (qval2.71E-3)', 'GO:0010243:response to organonitrogen compound (qval2.7E-3)', 'GO:0009888:tissue development (qval2.9E-3)', 'GO:0070613:regulation of protein processing (qval2.9E-3)', 'GO:0071241:cellular response to inorganic substance (qval2.98E-3)', 'GO:0043299:leukocyte degranulation (qval3.05E-3)', 'GO:0023056:positive regulation of signaling (qval3.24E-3)', 'GO:1903391:regulation of adherens junction organization (qval3.22E-3)', 'GO:0050678:regulation of epithelial cell proliferation (qval3.23E-3)', 'GO:0032268:regulation of cellular protein metabolic process (qval3.33E-3)', 'GO:1903317:regulation of protein maturation (qval3.39E-3)', 'GO:0000904:cell morphogenesis involved in differentiation (qval3.37E-3)', 'GO:0001938:positive regulation of endothelial cell proliferation (qval3.58E-3)', 'GO:0010594:regulation of endothelial cell migration (qval3.62E-3)', 'GO:0002688:regulation of leukocyte chemotaxis (qval3.66E-3)', 'GO:0045937:positive regulation of phosphate metabolic process (qval3.76E-3)', 'GO:0010562:positive regulation of phosphorus metabolic process (qval3.74E-3)', 'GO:0051240:positive regulation of multicellular organismal process (qval3.78E-3)', 'GO:0032870:cellular response to hormone stimulus (qval3.77E-3)', 'GO:0007169:transmembrane receptor protein tyrosine kinase signaling pathway (qval3.76E-3)', 'GO:0030308:negative regulation of cell growth (qval3.78E-3)', 'GO:0001568:blood vessel development (qval3.96E-3)', 'GO:0051130:positive regulation of cellular component organization (qval3.97E-3)', 'GO:0010975:regulation of neuron projection development (qval3.96E-3)', 'GO:0009967:positive regulation of signal transduction (qval4.09E-3)', 'GO:0010647:positive regulation of cell communication (qval4.07E-3)', 'GO:0120035:regulation of plasma membrane bounded cell projection organization (qval4.17E-3)', 'GO:1901698:response to nitrogen compound (qval4.27E-3)', 'GO:0010038:response to metal ion (qval4.29E-3)', 'GO:0042119:neutrophil activation (qval4.34E-3)', 'GO:0010035:response to inorganic substance (qval4.7E-3)', 'GO:0043549:regulation of kinase activity (qval4.76E-3)', 'GO:1902531:regulation of intracellular signal transduction (qval4.77E-3)', 'GO:0045785:positive regulation of cell adhesion (qval4.87E-3)', 'GO:0034341:response to interferon-gamma (qval5.02E-3)', 'GO:0019222:regulation of metabolic process (qval5.01E-3)', 'GO:0010811:positive regulation of cell-substrate adhesion (qval5.21E-3)', 'GO:0051338:regulation of transferase activity (qval5.2E-3)', 'GO:0031344:regulation of cell projection organization (qval5.19E-3)', 'GO:0001934:positive regulation of protein phosphorylation (qval5.29E-3)', 'GO:0043312:neutrophil degranulation (qval5.45E-3)', 'GO:0006952:defense response (qval5.48E-3)', 'GO:0043207:response to external biotic stimulus (qval5.48E-3)', 'GO:0009605:response to external stimulus (qval5.53E-3)', 'GO:0071560:cellular response to transforming growth factor beta stimulus (qval5.53E-3)', 'GO:0042327:positive regulation of phosphorylation (qval5.9E-3)', 'GO:1903393:positive regulation of adherens junction organization (qval6.08E-3)', 'GO:0002283:neutrophil activation involved in immune response (qval6.21E-3)', 'GO:0052547:regulation of peptidase activity (qval6.18E-3)', 'GO:0048468:cell development (qval6.16E-3)', 'GO:0032496:response to lipopolysaccharide (qval6.27E-3)', 'GO:0010604:positive regulation of macromolecule metabolic process (qval6.55E-3)', 'GO:0034097:response to cytokine (qval6.52E-3)', 'GO:0045596:negative regulation of cell differentiation (qval6.55E-3)', 'GO:0050921:positive regulation of chemotaxis (qval6.66E-3)', 'GO:0048010:vascular endothelial growth factor receptor signaling pathway (qval6.76E-3)', 'GO:0046579:positive regulation of Ras protein signal transduction (qval6.73E-3)', 'GO:0030155:regulation of cell adhesion (qval6.84E-3)', 'GO:0016043:cellular component organization (qval6.86E-3)', 'GO:0022604:regulation of cell morphogenesis (qval6.89E-3)', 'GO:0030449:regulation of complement activation (qval6.93E-3)', 'GO:0002683:negative regulation of immune system process (qval7.03E-3)', 'GO:0071840:cellular component organization or biogenesis (qval7.49E-3)', 'GO:0045667:regulation of osteoblast differentiation (qval7.8E-3)', 'GO:2000257:regulation of protein activation cascade (qval7.88E-3)', 'GO:0008064:regulation of actin polymerization or depolymerization (qval8.52E-3)', 'GO:0032271:regulation of protein polymerization (qval8.59E-3)', 'GO:0042592:homeostatic process (qval8.56E-3)', 'GO:0010634:positive regulation of epithelial cell migration (qval8.63E-3)', 'GO:1902667:regulation of axon guidance (qval8.62E-3)', 'GO:0043067:regulation of programmed cell death (qval8.74E-3)', 'GO:0050922:negative regulation of chemotaxis (qval8.81E-3)', 'GO:0030832:regulation of actin filament length (qval8.85E-3)', 'GO:0048513:animal organ development (qval8.93E-3)', 'GO:0031401:positive regulation of protein modification process (qval8.91E-3)', 'GO:0051050:positive regulation of transport (qval8.99E-3)', 'GO:0052548:regulation of endopeptidase activity (qval9.2E-3)', 'GO:0044093:positive regulation of molecular function (qval9.3E-3)', 'GO:0007015:actin filament organization (qval9.63E-3)', 'GO:0071222:cellular response to lipopolysaccharide (qval9.62E-3)', 'GO:0042981:regulation of apoptotic process (qval9.67E-3)', 'GO:0050679:positive regulation of epithelial cell proliferation (qval9.77E-3)', 'GO:0070848:response to growth factor (qval9.78E-3)', 'GO:0043085:positive regulation of catalytic activity (qval1.1E-2)', 'GO:0071216:cellular response to biotic stimulus (qval1.11E-2)', 'GO:0042692:muscle cell differentiation (qval1.1E-2)', 'GO:0009893:positive regulation of metabolic process (qval1.15E-2)', 'GO:0030162:regulation of proteolysis (qval1.19E-2)', 'GO:0071363:cellular response to growth factor stimulus (qval1.22E-2)', 'GO:0051057:positive regulation of small GTPase mediated signal transduction (qval1.22E-2)', 'GO:0050896:response to stimulus (qval1.27E-2)', 'GO:0044092:negative regulation of molecular function (qval1.31E-2)', 'GO:0002237:response to molecule of bacterial origin (qval1.34E-2)', 'GO:0051056:regulation of small GTPase mediated signal transduction (qval1.35E-2)', 'GO:0071345:cellular response to cytokine stimulus (qval1.38E-2)', 'GO:1903140:regulation of establishment of endothelial barrier (qval1.4E-2)', 'GO:1901550:regulation of endothelial cell development (qval1.39E-2)', 'GO:0061028:establishment of endothelial barrier (qval1.39E-2)', 'GO:0060390:regulation of SMAD protein signal transduction (qval1.39E-2)', 'GO:0034103:regulation of tissue remodeling (qval1.47E-2)', 'GO:0016525:negative regulation of angiogenesis (qval1.51E-2)', 'GO:0032102:negative regulation of response to external stimulus (qval1.51E-2)', 'GO:0002682:regulation of immune system process (qval1.51E-2)', 'GO:1902533:positive regulation of intracellular signal transduction (qval1.52E-2)', 'GO:0007259:JAK-STAT cascade (qval1.52E-2)', 'GO:0050900:leukocyte migration (qval1.55E-2)', 'GO:1901652:response to peptide (qval1.58E-2)', 'GO:0030516:regulation of axon extension (qval1.57E-2)', 'GO:1901654:response to ketone (qval1.59E-2)', 'GO:0030278:regulation of ossification (qval1.58E-2)', 'GO:0043086:negative regulation of catalytic activity (qval1.7E-2)', 'GO:0010810:regulation of cell-substrate adhesion (qval1.73E-2)', 'GO:2000181:negative regulation of blood vessel morphogenesis (qval1.73E-2)', 'GO:0040008:regulation of growth (qval1.72E-2)', 'GO:0097696:STAT cascade (qval1.74E-2)', 'GO:1902430:negative regulation of amyloid-beta formation (qval1.74E-2)', 'GO:0090066:regulation of anatomical structure size (qval1.75E-2)', 'GO:0090596:sensory organ morphogenesis (qval1.78E-2)', 'GO:0044089:positive regulation of cellular component biogenesis (qval1.83E-2)', 'GO:0071219:cellular response to molecule of bacterial origin (qval1.85E-2)', 'GO:0071417:cellular response to organonitrogen compound (qval1.88E-2)', 'GO:0010977:negative regulation of neuron projection development (qval1.9E-2)', 'GO:0060325:face morphogenesis (qval1.95E-2)', 'GO:0003151:outflow tract morphogenesis (qval1.99E-2)', 'GO:0048813:dendrite morphogenesis (qval1.98E-2)', 'GO:0051149:positive regulation of muscle cell differentiation (qval2.06E-2)', 'GO:0010466:negative regulation of peptidase activity (qval2.07E-2)', 'GO:0001667:ameboidal-type cell migration (qval2.21E-2)', 'GO:0008630:intrinsic apoptotic signaling pathway in response to DNA damage (qval2.23E-2)', 'GO:0048050:post-embryonic eye morphogenesis (qval2.22E-2)', 'GO:0003097:renal water transport (qval2.21E-2)', 'GO:0045926:negative regulation of growth (qval2.27E-2)', 'GO:0010721:negative regulation of cell development (qval2.27E-2)', 'GO:0033043:regulation of organelle organization (qval2.31E-2)', 'GO:0030833:regulation of actin filament polymerization (qval2.3E-2)', 'GO:0031325:positive regulation of cellular metabolic process (qval2.3E-2)', 'GO:0006935:chemotaxis (qval2.34E-2)', 'GO:0009892:negative regulation of metabolic process (qval2.35E-2)', 'GO:0031324:negative regulation of cellular metabolic process (qval2.36E-2)', 'GO:0051017:actin filament bundle assembly (qval2.47E-2)', 'GO:0001954:positive regulation of cell-matrix adhesion (qval2.46E-2)', 'GO:0061572:actin filament bundle organization (qval2.45E-2)', 'GO:0002673:regulation of acute inflammatory response (qval2.45E-2)', 'GO:0010720:positive regulation of cell development (qval2.46E-2)', 'GO:0042330:taxis (qval2.49E-2)', 'GO:0048592:eye morphogenesis (qval2.53E-2)', 'GO:0051173:positive regulation of nitrogen compound metabolic process (qval2.58E-2)', 'GO:0048589:developmental growth (qval2.62E-2)', 'GO:1901888:regulation of cell junction assembly (qval2.62E-2)', 'GO:0051145:smooth muscle cell differentiation (qval2.63E-2)', 'GO:0001885:endothelial cell development (qval2.62E-2)', 'GO:0051928:positive regulation of calcium ion transport (qval2.72E-2)', 'GO:0007160:cell-matrix adhesion (qval2.83E-2)', 'GO:0032272:negative regulation of protein polymerization (qval2.87E-2)', 'GO:0010951:negative regulation of endopeptidase activity (qval2.95E-2)', 'GO:0010605:negative regulation of macromolecule metabolic process (qval2.95E-2)', 'GO:0030041:actin filament polymerization (qval3.09E-2)', 'GO:0061138:morphogenesis of a branching epithelium (qval3.09E-2)', 'GO:0040007:growth (qval3.21E-2)', 'GO:1902992:negative regulation of amyloid precursor protein catabolic process (qval3.24E-2)', 'GO:1901699:cellular response to nitrogen compound (qval3.24E-2)', 'GO:0048729:tissue morphogenesis (qval3.26E-2)', 'GO:0061387:regulation of extent of cell growth (qval3.26E-2)', 'GO:0008154:actin polymerization or depolymerization (qval3.33E-2)', 'GO:0051248:negative regulation of protein metabolic process (qval3.52E-2)', 'GO:0003014:renal system process (qval3.52E-2)', 'GO:1901655:cellular response to ketone (qval3.57E-2)', 'GO:0048841:regulation of axon extension involved in axon guidance (qval3.56E-2)', 'GO:0031345:negative regulation of cell projection organization (qval3.68E-2)', 'GO:0050770:regulation of axonogenesis (qval3.67E-2)', 'GO:0007599:hemostasis (qval3.65E-2)', 'GO:0090027:negative regulation of monocyte chemotaxis (qval3.75E-2)', 'GO:0048563:post-embryonic animal organ morphogenesis (qval3.74E-2)', 'GO:1901343:negative regulation of vasculature development (qval3.76E-2)', 'GO:0003008:system process (qval3.84E-2)', 'GO:0048872:homeostasis of number of cells (qval4.03E-2)', 'GO:0032535:regulation of cellular component size (qval4.05E-2)', 'GO:0045859:regulation of protein kinase activity (qval4.05E-2)', 'GO:0048545:response to steroid hormone (qval4.05E-2)', 'GO:0003179:heart valve morphogenesis (qval4.06E-2)', 'GO:0001974:blood vessel remodeling (qval4.06E-2)', 'GO:0071772:response to BMP (qval4.04E-2)', 'GO:0071773:cellular response to BMP stimulus (qval4.03E-2)', 'GO:0042493:response to drug (qval4.08E-2)', 'GO:0090287:regulation of cellular response to growth factor stimulus (qval4.14E-2)', 'GO:0019932:second-messenger-mediated signaling (qval4.16E-2)', 'GO:0051172:negative regulation of nitrogen compound metabolic process (qval4.31E-2)', 'GO:0048878:chemical homeostasis (qval4.3E-2)', 'GO:0001763:morphogenesis of a branching structure (qval4.3E-2)', 'GO:0120039:plasma membrane bounded cell projection morphogenesis (qval4.37E-2)', 'GO:0061035:regulation of cartilage development (qval4.36E-2)', 'GO:0006897:endocytosis (qval4.35E-2)', 'GO:0071675:regulation of mononuclear cell migration (qval4.47E-2)']</t>
        </is>
      </c>
      <c r="V47" s="3">
        <f>hyperlink("https://spiral.technion.ac.il/results/MTAwMDA5OQ==/46/GOResultsFUNCTION","link")</f>
        <v/>
      </c>
      <c r="W47" t="inlineStr">
        <is>
          <t>['GO:0005201:extracellular matrix structural constituent (qval5.66E-11)', 'GO:0005539:glycosaminoglycan binding (qval1.55E-5)', 'GO:0005198:structural molecule activity (qval9.04E-5)', 'GO:0005509:calcium ion binding (qval2.22E-4)', 'GO:0008201:heparin binding (qval3.42E-4)', 'GO:0097493:structural molecule activity conferring elasticity (qval5.35E-4)', 'GO:0050840:extracellular matrix binding (qval7.41E-4)', 'GO:1901681:sulfur compound binding (qval1.97E-3)', 'GO:0030023:extracellular matrix constituent conferring elasticity (qval2.91E-3)', 'GO:0005102:signaling receptor binding (qval4.16E-3)', 'GO:0005178:integrin binding (qval1.06E-2)', 'GO:0044877:protein-containing complex binding (qval1.78E-2)', 'GO:0019838:growth factor binding (qval1.84E-2)', 'GO:0042802:identical protein binding (qval2.65E-2)', 'GO:0019199:transmembrane receptor protein kinase activity (qval3.05E-2)', 'GO:0005319:lipid transporter activity (qval5.11E-2)', 'GO:0033130:acetylcholine receptor binding (qval7.05E-2)', 'GO:0004185:serine-type carboxypeptidase activity (qval1.03E-1)', 'GO:0070051:fibrinogen binding (qval9.72E-2)', 'GO:0046983:protein dimerization activity (qval9.94E-2)', 'GO:0042803:protein homodimerization activity (qval1.01E-1)', 'GO:0004866:endopeptidase inhibitor activity (qval1.31E-1)', 'GO:0030021:extracellular matrix structural constituent conferring compression resistance (qval1.3E-1)', 'GO:0043237:laminin-1 binding (qval1.5E-1)', 'GO:0030414:peptidase inhibitor activity (qval1.78E-1)']</t>
        </is>
      </c>
      <c r="X47" s="3">
        <f>hyperlink("https://spiral.technion.ac.il/results/MTAwMDA5OQ==/46/GOResultsCOMPONENT","link")</f>
        <v/>
      </c>
      <c r="Y47" t="inlineStr">
        <is>
          <t>['GO:0062023:collagen-containing extracellular matrix (qval2.13E-19)', 'GO:0031012:extracellular matrix (qval1.73E-16)', 'GO:0044421:extracellular region part (qval1.2E-11)', 'GO:0005615:extracellular space (qval7.71E-8)', 'GO:0031982:vesicle (qval9.24E-7)', 'GO:0005886:plasma membrane (qval4.26E-6)', 'GO:1903561:extracellular vesicle (qval8.85E-6)', 'GO:0043230:extracellular organelle (qval7.96E-6)', 'GO:0070062:extracellular exosome (qval1.49E-5)', 'GO:0030055:cell-substrate junction (qval4.34E-5)', 'GO:0044420:extracellular matrix component (qval5.62E-5)', 'GO:0005576:extracellular region (qval6.76E-5)', 'GO:0005925:focal adhesion (qval6.42E-5)', 'GO:0005924:cell-substrate adherens junction (qval6.77E-5)', 'GO:0044437:vacuolar part (qval2.63E-4)', 'GO:0030667:secretory granule membrane (qval2.57E-4)', 'GO:0030054:cell junction (qval4.94E-4)', 'GO:0043202:lysosomal lumen (qval4.79E-4)', 'GO:0070161:anchoring junction (qval5.46E-4)', 'GO:0005912:adherens junction (qval6.03E-4)', 'GO:0071953:elastic fiber (qval6.55E-4)', 'GO:0098857:membrane microdomain (qval7.2E-4)', 'GO:0045121:membrane raft (qval6.88E-4)', 'GO:0044433:cytoplasmic vesicle part (qval7.46E-4)', 'GO:0009986:cell surface (qval7.98E-4)', 'GO:0005856:cytoskeleton (qval7.72E-4)', 'GO:0044444:cytoplasmic part (qval7.51E-4)', 'GO:0098589:membrane region (qval1.08E-3)', 'GO:0035577:azurophil granule membrane (qval1.37E-3)', 'GO:0044459:plasma membrane part (qval1.55E-3)', 'GO:0072562:blood microparticle (qval1.58E-3)', 'GO:0030659:cytoplasmic vesicle membrane (qval2.86E-3)', 'GO:0044853:plasma membrane raft (qval2.82E-3)', 'GO:0031093:platelet alpha granule lumen (qval3.37E-3)', 'GO:0005775:vacuolar lumen (qval3.34E-3)', 'GO:0012506:vesicle membrane (qval5E-3)', 'GO:0098805:whole membrane (qval8.15E-3)', 'GO:0016020:membrane (qval8.33E-3)', 'GO:0015629:actin cytoskeleton (qval1.23E-2)', 'GO:0005774:vacuolar membrane (qval1.4E-2)', 'GO:0005788:endoplasmic reticulum lumen (qval1.46E-2)', 'GO:0031410:cytoplasmic vesicle (qval2.25E-2)', 'GO:0031974:membrane-enclosed lumen (qval2.37E-2)', 'GO:0070013:intracellular organelle lumen (qval2.31E-2)', 'GO:0043233:organelle lumen (qval2.26E-2)', 'GO:0097708:intracellular vesicle (qval2.32E-2)', 'GO:0031594:neuromuscular junction (qval2.31E-2)', 'GO:0001527:microfibril (qval2.33E-2)', 'GO:0005901:caveola (qval2.75E-2)', 'GO:0098852:lytic vacuole membrane (qval2.88E-2)', 'GO:0005765:lysosomal membrane (qval2.82E-2)', 'GO:0031226:intrinsic component of plasma membrane (qval3.16E-2)']</t>
        </is>
      </c>
    </row>
    <row r="48">
      <c r="A48" s="1" t="n">
        <v>47</v>
      </c>
      <c r="B48" t="n">
        <v>18038</v>
      </c>
      <c r="C48" t="n">
        <v>4143</v>
      </c>
      <c r="D48" t="n">
        <v>83</v>
      </c>
      <c r="E48" t="n">
        <v>6806</v>
      </c>
      <c r="F48" t="n">
        <v>318</v>
      </c>
      <c r="G48" t="n">
        <v>1691</v>
      </c>
      <c r="H48" t="n">
        <v>33</v>
      </c>
      <c r="I48" t="n">
        <v>99</v>
      </c>
      <c r="J48" s="2" t="n">
        <v>-584</v>
      </c>
      <c r="K48" t="n">
        <v>0.531</v>
      </c>
      <c r="L48" t="inlineStr">
        <is>
          <t>ACO1,ADCY7,AGTRAP,AIF1,ALDH1A1,ALOX5,ALPL,ANKRD44,ANXA1,ANXA5,APBB1IP,APOBEC3C,ARHGAP15,ARHGAP25,ARHGAP31,ARHGAP45,ARHGDIB,ARL8B,ARRB2,ATF5,ATG7,ATP6AP1,ATP6V0D1,ATP6V1B2,B2M,BATF,BEX4,BIN2,BLMH,BMP6,BORCS6,BTN3A3,C16orf54,C1orf162,C3AR1,CARD6,CARMIL2,CASP4,CCL5,CCR4,CCR5,CD109,CD14,CD2,CD226,CD247,CD300LF,CD37,CD3E,CD4,CD40,CD48,CD5,CD52,CD53,CD6,CD68,CD74,CD82,CD93,CFD,CHST11,CHST7,CKLF,CLEC1A,CLEC2B,CLEC2D,CLEC7A,CMKLR1,CORO1A,COTL1,COX4I2,CPA3,CREBRF,CSF1,CSF2RA,CTBS,CTSL,CXCR4,CYBA,CYBB,CYSLTR1,DLG2,DMGDH,DOCK10,DOCK2,DOK2,DPYD,DSE,DUSP1,ECE1,ELMO1,EMILIN2,EMP3,EPB41L3,EVI2A,EVI2B,FAM50B,FAS,FBXL5,FBXO42,FCER1G,FCGR3A,FCMR,FERMT3,FGD2,FKBP15,FLCN,FLI1,FMNL1,FPR3,FRY,FYB1,GAB2,GAB3,GABARAP,GBGT1,GDI1,GIMAP4,GIMAP7,GJB6,GLIPR2,GMFG,GNAI2,GNB3,GNG2,GNS,GPR132,GPR174,GPSM3,GRASP,GSDME,H1FX,HCLS1,HCST,HERC5,HIPK2,HVCN1,IDS,IFI16,IFIT2,IKZF1,IL10RA,IL1RL1,IL2RB,IL7R,INKA1,IPCEF1,IQGAP2,IRF5,IRF8,IRF9,ISG15,ITGA4,ITGAL,ITGAM,ITGB2,ITK,JAK2,JAK3,JAML,KAT2B,KCNAB2,KCNC3,KCTD11,KDM2B,KDR,LAP3,LAPTM5,LDB2,LILRB4,LIMD2,LPCAT1,LPXN,LRRK2,LSP1,LST1,LTB,LY86,LY96,LYST,LYZ,MARCKS,MBP,MCOLN1,MCTP1,MILR1,MNDA,MOB3A,MPEG1,MRC1,MS4A7,MSN,MT1X,MX1,MYO1F,NCF4,NCKAP1L,NECAP2,NGFR,NLRP1,NOTCH2,NR3C1,OAS2,OGFRL1,P2RY13,PAPLN,PARVG,PFN1,PHC2,PIK3CD,PIK3R5,PLD2,PLEKHB2,PLEKHO2,PLPPR2,PMP22,PPM1M,PPP1R18,PRCD,PRF1,PRKCH,PRNP,PTAFR,PTGIR,PTPN7,PYGL,QKI,RAB31,RAB4B,RAC2,RASSF2,RASSF4,RCSD1,RELL1,RGS18,RGS19,RILP,RIMKLB,RIN3,RNF125,RNF130,RXRA,S100A4,S1PR4,SASH3,SCPEP1,SDCBP,SELPLG,SGTB,SH3BGRL3,SH3BP5,SH3KBP1,SIDT2,SIGLEC9,SIRPA,SIRPB2,SLA,SLAMF6,SLC15A3,SLC31A2,SLCO3A1,SMAP2,SNX10,SNX20,SOAT1,SP100,SP110,SP140,SP4,SPI1,ST3GAL5,ST8SIA4,STEAP4,STOX2,SUSD6,SYNE1,TBC1D10C,TCF25,TCIRG1,TFEC,THEMIS2,TIAM1,TIGIT,TIMP1,TLR1,TLR8,TMEM140,TMEM273,TMEM91,TNFRSF18,TNFSF13B,TPP1,TRAC,TRAF3IP3,TRBC2,TRIM22,TRIM38,TWSG1,TYMP,TYROBP,VIM,VSIR,WAS,WDFY2,WIPF1,WSB1,YPEL3,ZAP70,ZC3H12D,ZEB2,ZFYVE28,ZNF257,ZNF366,ZNF385A,ZNF606,ZNF831,ZSWIM8</t>
        </is>
      </c>
      <c r="M48" t="inlineStr">
        <is>
          <t>[(1, 0), (1, 14), (1, 18), (1, 19), (3, 0), (3, 14), (3, 18), (3, 19), (3, 37), (4, 0), (4, 14), (4, 18), (4, 19), (7, 0), (7, 14), (7, 18), (7, 19), (8, 0), (8, 14), (8, 18), (8, 19), (9, 0), (9, 14), (9, 18), (9, 19), (13, 0), (13, 14), (13, 18), (13, 19), (13, 37), (16, 0), (16, 14), (16, 18), (16, 19), (25, 0), (25, 19), (29, 0), (29, 14), (29, 18), (29, 19), (35, 0), (35, 14), (35, 18), (35, 19), (40, 0), (40, 14), (40, 18), (40, 19), (41, 0), (41, 14), (41, 18), (41, 19), (42, 19), (45, 0), (45, 14), (45, 18), (45, 19), (48, 0), (48, 14), (48, 18), (48, 19), (49, 0), (49, 14), (49, 18), (49, 19), (50, 19), (51, 0), (51, 14), (51, 18), (51, 19), (53, 0), (53, 14), (53, 18), (53, 19), (55, 0), (55, 14), (55, 18), (55, 19), (60, 0), (60, 18), (60, 19), (62, 19), (63, 19), (71, 0), (71, 14), (71, 18), (71, 19), (78, 0), (78, 14), (78, 18), (78, 19), (79, 0), (79, 14), (79, 18), (79, 19), (80, 0), (80, 14), (80, 18), (80, 19)]</t>
        </is>
      </c>
      <c r="N48" t="n">
        <v>470</v>
      </c>
      <c r="O48" t="n">
        <v>0.75</v>
      </c>
      <c r="P48" t="n">
        <v>0.9</v>
      </c>
      <c r="Q48" t="n">
        <v>3</v>
      </c>
      <c r="R48" t="n">
        <v>10000</v>
      </c>
      <c r="S48" t="inlineStr">
        <is>
          <t>15/03/2024, 21:32:36</t>
        </is>
      </c>
      <c r="T48" s="3">
        <f>hyperlink("https://spiral.technion.ac.il/results/MTAwMDA5OQ==/47/GOResultsPROCESS","link")</f>
        <v/>
      </c>
      <c r="U48" t="inlineStr">
        <is>
          <t>['GO:0002376:immune system process (qval2.35E-35)', 'GO:0002682:regulation of immune system process (qval2.33E-26)', 'GO:0001775:cell activation (qval1.46E-24)', 'GO:0045321:leukocyte activation (qval3.38E-24)', 'GO:0002252:immune effector process (qval1.2E-22)', 'GO:0006955:immune response (qval3.21E-21)', 'GO:0006952:defense response (qval8.3E-21)', 'GO:0007166:cell surface receptor signaling pathway (qval2.95E-20)', 'GO:0002684:positive regulation of immune system process (qval3.66E-20)', 'GO:0007165:signal transduction (qval1.8E-19)', 'GO:0050776:regulation of immune response (qval9.03E-19)', 'GO:0002274:myeloid leukocyte activation (qval1.07E-17)', 'GO:0002366:leukocyte activation involved in immune response (qval4.33E-15)', 'GO:0002263:cell activation involved in immune response (qval4.94E-15)', 'GO:0043299:leukocyte degranulation (qval3.93E-14)', 'GO:0050865:regulation of cell activation (qval1.97E-13)', 'GO:0001817:regulation of cytokine production (qval3.72E-13)', 'GO:0002694:regulation of leukocyte activation (qval4.47E-13)', 'GO:0050778:positive regulation of immune response (qval5.32E-13)', 'GO:0042119:neutrophil activation (qval5.3E-13)', 'GO:0002275:myeloid cell activation involved in immune response (qval5.45E-13)', 'GO:0019221:cytokine-mediated signaling pathway (qval5.38E-13)', 'GO:0036230:granulocyte activation (qval6.15E-13)', 'GO:0043312:neutrophil degranulation (qval9.6E-13)', 'GO:0002283:neutrophil activation involved in immune response (qval1.23E-12)', 'GO:0045055:regulated exocytosis (qval1.41E-12)', 'GO:0048584:positive regulation of response to stimulus (qval3.03E-12)', 'GO:0048583:regulation of response to stimulus (qval1.06E-11)', 'GO:0006887:exocytosis (qval1.75E-11)', 'GO:0050867:positive regulation of cell activation (qval3.21E-11)', 'GO:0006954:inflammatory response (qval3.59E-11)', 'GO:0002696:positive regulation of leukocyte activation (qval6.85E-11)', 'GO:0009607:response to biotic stimulus (qval8.9E-11)', 'GO:0043207:response to external biotic stimulus (qval1.02E-10)', 'GO:0001819:positive regulation of cytokine production (qval1.29E-10)', 'GO:0050896:response to stimulus (qval1.55E-10)', 'GO:0016192:vesicle-mediated transport (qval3.84E-10)', 'GO:0032940:secretion by cell (qval9.86E-10)', 'GO:0046649:lymphocyte activation (qval9.65E-10)', 'GO:0002764:immune response-regulating signaling pathway (qval2.61E-9)', 'GO:0051249:regulation of lymphocyte activation (qval3.1E-9)', 'GO:0002757:immune response-activating signal transduction (qval6.94E-9)', 'GO:0032944:regulation of mononuclear cell proliferation (qval1.05E-8)', 'GO:0045087:innate immune response (qval1.04E-8)', 'GO:0002253:activation of immune response (qval1.47E-8)', 'GO:0046903:secretion (qval1.68E-8)', 'GO:0070663:regulation of leukocyte proliferation (qval4.66E-8)', 'GO:0050670:regulation of lymphocyte proliferation (qval5.34E-8)', 'GO:0030099:myeloid cell differentiation (qval5.42E-8)', 'GO:0030155:regulation of cell adhesion (qval7.63E-8)', 'GO:0032649:regulation of interferon-gamma production (qval7.67E-8)', 'GO:1903037:regulation of leukocyte cell-cell adhesion (qval8.64E-8)', 'GO:0006950:response to stress (qval9.92E-8)', 'GO:0042110:T cell activation (qval1.04E-7)', 'GO:0022407:regulation of cell-cell adhesion (qval1.06E-7)', 'GO:0002250:adaptive immune response (qval1.13E-7)', 'GO:1903039:positive regulation of leukocyte cell-cell adhesion (qval1.32E-7)', 'GO:0042221:response to chemical (qval1.31E-7)', 'GO:0050900:leukocyte migration (qval3.25E-7)', 'GO:0034097:response to cytokine (qval3.28E-7)', 'GO:0048518:positive regulation of biological process (qval3.46E-7)', 'GO:0009605:response to external stimulus (qval4.35E-7)', 'GO:0042592:homeostatic process (qval4.39E-7)', 'GO:0065007:biological regulation (qval4.34E-7)', 'GO:0002521:leukocyte differentiation (qval4.41E-7)', 'GO:0050863:regulation of T cell activation (qval4.66E-7)', 'GO:0050794:regulation of cellular process (qval5.82E-7)', 'GO:0050789:regulation of biological process (qval5.9E-7)', 'GO:0065008:regulation of biological quality (qval6.13E-7)', 'GO:0051240:positive regulation of multicellular organismal process (qval7.34E-7)', 'GO:0002768:immune response-regulating cell surface receptor signaling pathway (qval7.3E-7)', 'GO:0006897:endocytosis (qval9.92E-7)', 'GO:0032655:regulation of interleukin-12 production (qval1.11E-6)', 'GO:0045785:positive regulation of cell adhesion (qval1.23E-6)', 'GO:0051251:positive regulation of lymphocyte activation (qval1.41E-6)', 'GO:0051707:response to other organism (qval1.74E-6)', 'GO:0032946:positive regulation of mononuclear cell proliferation (qval1.74E-6)', 'GO:0022409:positive regulation of cell-cell adhesion (qval2.17E-6)', 'GO:0006935:chemotaxis (qval2.46E-6)', 'GO:0042330:taxis (qval2.75E-6)', 'GO:0035556:intracellular signal transduction (qval2.8E-6)', 'GO:0042129:regulation of T cell proliferation (qval3.31E-6)', 'GO:0098542:defense response to other organism (qval3.27E-6)', 'GO:0070665:positive regulation of leukocyte proliferation (qval5.17E-6)', 'GO:0002429:immune response-activating cell surface receptor signaling pathway (qval8.36E-6)', 'GO:0060333:interferon-gamma-mediated signaling pathway (qval8.62E-6)', 'GO:0042102:positive regulation of T cell proliferation (qval1.06E-5)', 'GO:0050671:positive regulation of lymphocyte proliferation (qval1.05E-5)', 'GO:0032103:positive regulation of response to external stimulus (qval1.07E-5)', 'GO:0051704:multi-organism process (qval1.24E-5)', 'GO:0070887:cellular response to chemical stimulus (qval1.31E-5)', 'GO:0040011:locomotion (qval1.58E-5)', 'GO:0010033:response to organic substance (qval1.66E-5)', 'GO:0050870:positive regulation of T cell activation (qval1.82E-5)', 'GO:0040012:regulation of locomotion (qval2E-5)', 'GO:0060627:regulation of vesicle-mediated transport (qval1.99E-5)', 'GO:0002573:myeloid leukocyte differentiation (qval2.04E-5)', 'GO:0006968:cellular defense response (qval2.65E-5)', 'GO:0051239:regulation of multicellular organismal process (qval3.02E-5)', 'GO:0030334:regulation of cell migration (qval3E-5)', 'GO:0048872:homeostasis of number of cells (qval4.41E-5)', 'GO:2000145:regulation of cell motility (qval5.42E-5)', 'GO:0060326:cell chemotaxis (qval5.44E-5)', 'GO:0051607:defense response to virus (qval5.8E-5)', 'GO:0002703:regulation of leukocyte mediated immunity (qval5.75E-5)', 'GO:0002683:negative regulation of immune system process (qval5.99E-5)', 'GO:0030335:positive regulation of cell migration (qval7.28E-5)', 'GO:0032879:regulation of localization (qval7.38E-5)', 'GO:0098657:import into cell (qval7.42E-5)', 'GO:0007159:leukocyte cell-cell adhesion (qval8.22E-5)', 'GO:0032930:positive regulation of superoxide anion generation (qval8.21E-5)', 'GO:0030098:lymphocyte differentiation (qval8.28E-5)', 'GO:0032675:regulation of interleukin-6 production (qval8.47E-5)', 'GO:1902107:positive regulation of leukocyte differentiation (qval9.03E-5)', 'GO:0050793:regulation of developmental process (qval9.84E-5)', 'GO:0002269:leukocyte activation involved in inflammatory response (qval1.02E-4)', 'GO:0001774:microglial cell activation (qval1.01E-4)', 'GO:0002685:regulation of leukocyte migration (qval1.04E-4)', 'GO:0030595:leukocyte chemotaxis (qval1.06E-4)', 'GO:0040017:positive regulation of locomotion (qval1.15E-4)', 'GO:0032101:regulation of response to external stimulus (qval1.14E-4)', 'GO:0002819:regulation of adaptive immune response (qval1.17E-4)', 'GO:0071345:cellular response to cytokine stimulus (qval1.17E-4)', 'GO:0051270:regulation of cellular component movement (qval1.23E-4)', 'GO:0071310:cellular response to organic substance (qval1.23E-4)', 'GO:2000147:positive regulation of cell motility (qval1.24E-4)', 'GO:0031347:regulation of defense response (qval1.44E-4)', 'GO:0032928:regulation of superoxide anion generation (qval1.44E-4)', 'GO:0042127:regulation of cell proliferation (qval1.45E-4)', 'GO:0048522:positive regulation of cellular process (qval1.64E-4)', 'GO:0032652:regulation of interleukin-1 production (qval1.71E-4)', 'GO:0016477:cell migration (qval1.7E-4)', 'GO:0043067:regulation of programmed cell death (qval1.76E-4)', 'GO:0050921:positive regulation of chemotaxis (qval1.86E-4)', 'GO:0032729:positive regulation of interferon-gamma production (qval1.95E-4)', 'GO:0055080:cation homeostasis (qval1.95E-4)', 'GO:0051272:positive regulation of cellular component movement (qval1.99E-4)', 'GO:0019725:cellular homeostasis (qval2.23E-4)', 'GO:0080134:regulation of response to stress (qval2.22E-4)', 'GO:0050920:regulation of chemotaxis (qval2.32E-4)', 'GO:1902533:positive regulation of intracellular signal transduction (qval2.35E-4)', 'GO:0032760:positive regulation of tumor necrosis factor production (qval2.35E-4)', 'GO:0001932:regulation of protein phosphorylation (qval2.35E-4)', 'GO:0008284:positive regulation of cell proliferation (qval2.37E-4)', 'GO:0001818:negative regulation of cytokine production (qval2.39E-4)', 'GO:1902105:regulation of leukocyte differentiation (qval2.37E-4)', 'GO:0050766:positive regulation of phagocytosis (qval2.36E-4)', 'GO:1903708:positive regulation of hemopoiesis (qval2.44E-4)', 'GO:0098771:inorganic ion homeostasis (qval2.44E-4)', 'GO:0002697:regulation of immune effector process (qval2.45E-4)', 'GO:0042981:regulation of apoptotic process (qval2.47E-4)', 'GO:0009967:positive regulation of signal transduction (qval2.59E-4)', 'GO:0002695:negative regulation of leukocyte activation (qval2.67E-4)', 'GO:0032651:regulation of interleukin-1 beta production (qval2.72E-4)', 'GO:0045807:positive regulation of endocytosis (qval2.82E-4)', 'GO:0010941:regulation of cell death (qval2.89E-4)', 'GO:0061900:glial cell activation (qval2.96E-4)', 'GO:1903557:positive regulation of tumor necrosis factor superfamily cytokine production (qval2.97E-4)', 'GO:0031349:positive regulation of defense response (qval3.01E-4)', 'GO:0055065:metal ion homeostasis (qval3.14E-4)', 'GO:0050790:regulation of catalytic activity (qval3.13E-4)', 'GO:0042116:macrophage activation (qval3.29E-4)', 'GO:0051345:positive regulation of hydrolase activity (qval3.39E-4)', 'GO:0044800:multi-organism membrane fusion (qval3.62E-4)', 'GO:0039663:membrane fusion involved in viral entry into host cell (qval3.6E-4)', 'GO:0019064:fusion of virus membrane with host plasma membrane (qval3.58E-4)', 'GO:0006911:phagocytosis, engulfment (qval3.73E-4)', 'GO:0009615:response to virus (qval4.71E-4)', 'GO:0030003:cellular cation homeostasis (qval4.69E-4)', 'GO:0045730:respiratory burst (qval4.92E-4)', 'GO:0043900:regulation of multi-organism process (qval5.13E-4)', 'GO:0001776:leukocyte homeostasis (qval5.64E-4)', 'GO:0032680:regulation of tumor necrosis factor production (qval6.14E-4)', 'GO:0006909:phagocytosis (qval6.21E-4)', 'GO:0002763:positive regulation of myeloid leukocyte differentiation (qval6.38E-4)', 'GO:0048870:cell motility (qval6.35E-4)', 'GO:0002687:positive regulation of leukocyte migration (qval6.49E-4)', 'GO:0050801:ion homeostasis (qval6.67E-4)', 'GO:0006873:cellular ion homeostasis (qval6.66E-4)', 'GO:0002237:response to molecule of bacterial origin (qval6.81E-4)', 'GO:0002688:regulation of leukocyte chemotaxis (qval6.85E-4)', 'GO:0050866:negative regulation of cell activation (qval7E-4)', 'GO:0060337:type I interferon signaling pathway (qval7E-4)', 'GO:1903555:regulation of tumor necrosis factor superfamily cytokine production (qval7.83E-4)', 'GO:0045639:positive regulation of myeloid cell differentiation (qval7.87E-4)', 'GO:0032663:regulation of interleukin-2 production (qval7.89E-4)', 'GO:0030100:regulation of endocytosis (qval7.97E-4)', 'GO:0002822:regulation of adaptive immune response based on somatic recombination of immune receptors built from immunoglobulin superfamily domains (qval8.26E-4)', 'GO:0006875:cellular metal ion homeostasis (qval8.64E-4)', 'GO:1903706:regulation of hemopoiesis (qval8.75E-4)', 'GO:0032695:negative regulation of interleukin-12 production (qval8.76E-4)', 'GO:0055082:cellular chemical homeostasis (qval8.94E-4)', 'GO:0051250:negative regulation of lymphocyte activation (qval9.32E-4)', 'GO:0002260:lymphocyte homeostasis (qval1.01E-3)', 'GO:0006928:movement of cell or subcellular component (qval1.05E-3)', 'GO:0044803:multi-organism membrane organization (qval1.06E-3)', 'GO:0099024:plasma membrane invagination (qval1.1E-3)', 'GO:0050730:regulation of peptidyl-tyrosine phosphorylation (qval1.1E-3)', 'GO:0032755:positive regulation of interleukin-6 production (qval1.17E-3)', 'GO:0007167:enzyme linked receptor protein signaling pathway (qval1.17E-3)', 'GO:0051174:regulation of phosphorus metabolic process (qval1.18E-3)', 'GO:0019220:regulation of phosphate metabolic process (qval1.17E-3)', 'GO:0008360:regulation of cell shape (qval1.18E-3)', 'GO:0048878:chemical homeostasis (qval1.18E-3)', 'GO:0030217:T cell differentiation (qval1.23E-3)', 'GO:0065009:regulation of molecular function (qval1.28E-3)', 'GO:0051336:regulation of hydrolase activity (qval1.33E-3)', 'GO:0023056:positive regulation of signaling (qval1.38E-3)', 'GO:0090322:regulation of superoxide metabolic process (qval1.41E-3)', 'GO:0045123:cellular extravasation (qval1.45E-3)', 'GO:0071622:regulation of granulocyte chemotaxis (qval1.47E-3)', 'GO:0002699:positive regulation of immune effector process (qval1.47E-3)', 'GO:0051094:positive regulation of developmental process (qval1.49E-3)', 'GO:0034341:response to interferon-gamma (qval1.53E-3)', 'GO:0042325:regulation of phosphorylation (qval1.55E-3)', 'GO:0001771:immunological synapse formation (qval1.58E-3)', 'GO:0031341:regulation of cell killing (qval1.61E-3)', 'GO:0045637:regulation of myeloid cell differentiation (qval1.62E-3)', 'GO:1900015:regulation of cytokine production involved in inflammatory response (qval1.64E-3)', 'GO:0043547:positive regulation of GTPase activity (qval1.66E-3)', 'GO:0043315:positive regulation of neutrophil degranulation (qval1.72E-3)', 'GO:1902565:positive regulation of neutrophil activation (qval1.71E-3)', 'GO:0051716:cellular response to stimulus (qval1.76E-3)', 'GO:0043087:regulation of GTPase activity (qval1.79E-3)', 'GO:0043408:regulation of MAPK cascade (qval1.8E-3)', 'GO:0050864:regulation of B cell activation (qval1.8E-3)', 'GO:0032731:positive regulation of interleukin-1 beta production (qval2.09E-3)', 'GO:0001934:positive regulation of protein phosphorylation (qval2.1E-3)', 'GO:0010324:membrane invagination (qval2.15E-3)', 'GO:0010647:positive regulation of cell communication (qval2.2E-3)', 'GO:0045059:positive thymic T cell selection (qval2.28E-3)', 'GO:0045060:negative thymic T cell selection (qval2.27E-3)', 'GO:0043085:positive regulation of catalytic activity (qval2.28E-3)', 'GO:0045089:positive regulation of innate immune response (qval2.33E-3)', 'GO:0002690:positive regulation of leukocyte chemotaxis (qval2.38E-3)', 'GO:0043068:positive regulation of programmed cell death (qval2.48E-3)', 'GO:0007169:transmembrane receptor protein tyrosine kinase signaling pathway (qval2.54E-3)', 'GO:0050764:regulation of phagocytosis (qval2.57E-3)', 'GO:0031343:positive regulation of cell killing (qval2.59E-3)', 'GO:0002761:regulation of myeloid leukocyte differentiation (qval2.62E-3)', 'GO:0006810:transport (qval2.63E-3)', 'GO:0001562:response to protozoan (qval2.72E-3)', 'GO:0042832:defense response to protozoan (qval2.71E-3)', 'GO:1902531:regulation of intracellular signal transduction (qval2.88E-3)', 'GO:0045088:regulation of innate immune response (qval3.18E-3)', 'GO:0043383:negative T cell selection (qval3.17E-3)', 'GO:0009966:regulation of signal transduction (qval3.22E-3)', 'GO:0001894:tissue homeostasis (qval3.28E-3)', 'GO:0050851:antigen receptor-mediated signaling pathway (qval3.46E-3)', 'GO:0010942:positive regulation of cell death (qval3.52E-3)', 'GO:0007264:small GTPase mediated signal transduction (qval3.72E-3)', 'GO:0071593:lymphocyte aggregation (qval3.72E-3)', 'GO:0044093:positive regulation of molecular function (qval3.82E-3)', 'GO:0002705:positive regulation of leukocyte mediated immunity (qval3.88E-3)', 'GO:0032735:positive regulation of interleukin-12 production (qval3.89E-3)', 'GO:0043410:positive regulation of MAPK cascade (qval4.1E-3)', 'GO:0043368:positive T cell selection (qval4.32E-3)', 'GO:0038094:Fc-gamma receptor signaling pathway (qval4.35E-3)', 'GO:0032732:positive regulation of interleukin-1 production (qval4.43E-3)', 'GO:0008219:cell death (qval4.47E-3)', 'GO:0002224:toll-like receptor signaling pathway (qval4.63E-3)', 'GO:0045058:T cell selection (qval4.85E-3)', 'GO:0043029:T cell homeostasis (qval4.83E-3)', 'GO:0043065:positive regulation of apoptotic process (qval4.96E-3)', 'GO:0055076:transition metal ion homeostasis (qval4.95E-3)', 'GO:0002431:Fc receptor mediated stimulatory signaling pathway (qval5.1E-3)', 'GO:0002449:lymphocyte mediated immunity (qval5.4E-3)', 'GO:0071621:granulocyte chemotaxis (qval5.55E-3)', 'GO:0036295:cellular response to increased oxygen levels (qval5.69E-3)', 'GO:0023051:regulation of signaling (qval5.74E-3)', 'GO:0010646:regulation of cell communication (qval6.25E-3)', 'GO:0002718:regulation of cytokine production involved in immune response (qval6.54E-3)', 'GO:0051179:localization (qval6.6E-3)', 'GO:0043313:regulation of neutrophil degranulation (qval6.75E-3)', 'GO:0009617:response to bacterium (qval7.07E-3)', 'GO:0030888:regulation of B cell proliferation (qval7.23E-3)', 'GO:0042327:positive regulation of phosphorylation (qval7.73E-3)', 'GO:0050731:positive regulation of peptidyl-tyrosine phosphorylation (qval8.04E-3)', 'GO:0050690:regulation of defense response to virus by virus (qval8.05E-3)', 'GO:0031399:regulation of protein modification process (qval8.96E-3)', 'GO:0032496:response to lipopolysaccharide (qval9.31E-3)', 'GO:0032743:positive regulation of interleukin-2 production (qval9.48E-3)', 'GO:0051234:establishment of localization (qval9.69E-3)', 'GO:0071675:regulation of mononuclear cell migration (qval1.05E-2)', 'GO:0060548:negative regulation of cell death (qval1.06E-2)', 'GO:0007015:actin filament organization (qval1.08E-2)', 'GO:0051246:regulation of protein metabolic process (qval1.08E-2)', 'GO:0043069:negative regulation of programmed cell death (qval1.09E-2)', 'GO:0030316:osteoclast differentiation (qval1.09E-2)', 'GO:0006915:apoptotic process (qval1.15E-2)', 'GO:0010759:positive regulation of macrophage chemotaxis (qval1.2E-2)', 'GO:0090066:regulation of anatomical structure size (qval1.19E-2)', 'GO:0045597:positive regulation of cell differentiation (qval1.21E-2)', 'GO:0045937:positive regulation of phosphate metabolic process (qval1.21E-2)', 'GO:0010562:positive regulation of phosphorus metabolic process (qval1.21E-2)', 'GO:0001910:regulation of leukocyte mediated cytotoxicity (qval1.22E-2)', 'GO:0001961:positive regulation of cytokine-mediated signaling pathway (qval1.27E-2)', 'GO:0045580:regulation of T cell differentiation (qval1.38E-2)', 'GO:0002720:positive regulation of cytokine production involved in immune response (qval1.42E-2)', 'GO:0030218:erythrocyte differentiation (qval1.41E-2)', 'GO:0097530:granulocyte migration (qval1.45E-2)', 'GO:0046634:regulation of alpha-beta T cell activation (qval1.45E-2)', 'GO:0016064:immunoglobulin mediated immune response (qval1.46E-2)', 'GO:0022408:negative regulation of cell-cell adhesion (qval1.54E-2)', 'GO:2000379:positive regulation of reactive oxygen species metabolic process (qval1.55E-2)', 'GO:0043066:negative regulation of apoptotic process (qval1.58E-2)', 'GO:0051247:positive regulation of protein metabolic process (qval1.59E-2)', 'GO:0031666:positive regulation of lipopolysaccharide-mediated signaling pathway (qval1.64E-2)', 'GO:0045963:negative regulation of dopamine metabolic process (qval1.69E-2)', 'GO:0110090:positive regulation of hippocampal neuron apoptotic process (qval1.69E-2)', 'GO:2000448:positive regulation of macrophage migration inhibitory factor signaling pathway (qval1.68E-2)', 'GO:0070489:T cell aggregation (qval1.68E-2)', 'GO:0045914:negative regulation of catecholamine metabolic process (qval1.67E-2)', 'GO:0032653:regulation of interleukin-10 production (qval1.68E-2)', 'GO:0097529:myeloid leukocyte migration (qval1.71E-2)', 'GO:2000377:regulation of reactive oxygen species metabolic process (qval1.72E-2)', 'GO:0045061:thymic T cell selection (qval1.74E-2)', 'GO:0007162:negative regulation of cell adhesion (qval1.78E-2)', 'GO:0002221:pattern recognition receptor signaling pathway (qval1.8E-2)', 'GO:0031663:lipopolysaccharide-mediated signaling pathway (qval1.81E-2)', 'GO:0032535:regulation of cellular component size (qval1.84E-2)', 'GO:0032479:regulation of type I interferon production (qval1.9E-2)', 'GO:0008037:cell recognition (qval1.89E-2)', 'GO:0002443:leukocyte mediated immunity (qval1.9E-2)', 'GO:0048519:negative regulation of biological process (qval1.93E-2)', 'GO:0007204:positive regulation of cytosolic calcium ion concentration (qval2.03E-2)', 'GO:0012501:programmed cell death (qval2.04E-2)', 'GO:0038096:Fc-gamma receptor signaling pathway involved in phagocytosis (qval2.04E-2)', 'GO:0002433:immune response-regulating cell surface receptor signaling pathway involved in phagocytosis (qval2.04E-2)', 'GO:0055072:iron ion homeostasis (qval2.03E-2)', 'GO:0032677:regulation of interleukin-8 production (qval2.02E-2)', 'GO:0030593:neutrophil chemotaxis (qval2.02E-2)', 'GO:0045453:bone resorption (qval2.04E-2)', 'GO:1904996:positive regulation of leukocyte adhesion to vascular endothelial cell (qval2.03E-2)', 'GO:0036336:dendritic cell migration (qval2.03E-2)', 'GO:0045595:regulation of cell differentiation (qval2.05E-2)', 'GO:0032268:regulation of cellular protein metabolic process (qval2.1E-2)', 'GO:0050852:T cell receptor signaling pathway (qval2.12E-2)', 'GO:0060760:positive regulation of response to cytokine stimulus (qval2.13E-2)', 'GO:0032757:positive regulation of interleukin-8 production (qval2.13E-2)', 'GO:0034340:response to type I interferon (qval2.19E-2)', 'GO:0044419:interspecies interaction between organisms (qval2.21E-2)', 'GO:0072512:trivalent inorganic cation transport (qval2.23E-2)', 'GO:0033572:transferrin transport (qval2.22E-2)', 'GO:0015682:ferric iron transport (qval2.21E-2)', 'GO:0071216:cellular response to biotic stimulus (qval2.21E-2)', 'GO:0002285:lymphocyte activation involved in immune response (qval2.24E-2)', 'GO:1901700:response to oxygen-containing compound (qval2.26E-2)', 'GO:2000106:regulation of leukocyte apoptotic process (qval2.26E-2)', 'GO:0042113:B cell activation (qval2.28E-2)', 'GO:0045071:negative regulation of viral genome replication (qval2.28E-2)', 'GO:0043302:positive regulation of leukocyte degranulation (qval2.35E-2)', 'GO:0016601:Rac protein signal transduction (qval2.34E-2)', 'GO:0019724:B cell mediated immunity (qval2.33E-2)', 'GO:0030225:macrophage differentiation (qval2.33E-2)', 'GO:0034142:toll-like receptor 4 signaling pathway (qval2.32E-2)', 'GO:0046916:cellular transition metal ion homeostasis (qval2.33E-2)', 'GO:1903900:regulation of viral life cycle (qval2.35E-2)', 'GO:0006898:receptor-mediated endocytosis (qval2.34E-2)', 'GO:0070372:regulation of ERK1 and ERK2 cascade (qval2.38E-2)', 'GO:0002218:activation of innate immune response (qval2.39E-2)', 'GO:2000249:regulation of actin cytoskeleton reorganization (qval2.4E-2)', 'GO:0006826:iron ion transport (qval2.43E-2)', 'GO:0055074:calcium ion homeostasis (qval2.47E-2)', 'GO:0051049:regulation of transport (qval2.49E-2)', 'GO:0071219:cellular response to molecule of bacterial origin (qval2.54E-2)', 'GO:0072507:divalent inorganic cation homeostasis (qval2.68E-2)', 'GO:0045454:cell redox homeostasis (qval2.68E-2)', 'GO:0000041:transition metal ion transport (qval2.74E-2)', 'GO:0045657:positive regulation of monocyte differentiation (qval2.84E-2)', 'GO:1902563:regulation of neutrophil activation (qval2.83E-2)', 'GO:0046598:positive regulation of viral entry into host cell (qval2.82E-2)', 'GO:0016032:viral process (qval2.84E-2)', 'GO:0044403:symbiont process (qval2.83E-2)', 'GO:0002460:adaptive immune response based on somatic recombination of immune receptors built from immunoglobulin superfamily domains (qval2.84E-2)', 'GO:0032270:positive regulation of cellular protein metabolic process (qval2.85E-2)', 'GO:0033003:regulation of mast cell activation (qval2.95E-2)', 'GO:0031401:positive regulation of protein modification process (qval2.99E-2)', 'GO:0071346:cellular response to interferon-gamma (qval3.06E-2)', 'GO:0032642:regulation of chemokine production (qval3.05E-2)', 'GO:0050854:regulation of antigen receptor-mediated signaling pathway (qval3.07E-2)', 'GO:0046635:positive regulation of alpha-beta T cell activation (qval3.06E-2)', 'GO:0090023:positive regulation of neutrophil chemotaxis (qval3.1E-2)', 'GO:0001773:myeloid dendritic cell activation (qval3.09E-2)', 'GO:0043902:positive regulation of multi-organism process (qval3.13E-2)', 'GO:0030029:actin filament-based process (qval3.25E-2)', 'GO:0043300:regulation of leukocyte degranulation (qval3.24E-2)', 'GO:0030890:positive regulation of B cell proliferation (qval3.23E-2)', 'GO:1904894:positive regulation of STAT cascade (qval3.45E-2)', 'GO:0051050:positive regulation of transport (qval3.46E-2)', 'GO:0050868:negative regulation of T cell activation (qval3.54E-2)', 'GO:0031623:receptor internalization (qval3.56E-2)', 'GO:0045670:regulation of osteoclast differentiation (qval3.55E-2)', 'GO:1905523:positive regulation of macrophage migration (qval3.56E-2)', 'GO:0070486:leukocyte aggregation (qval3.61E-2)', 'GO:0033632:regulation of cell-cell adhesion mediated by integrin (qval3.6E-2)', 'GO:1990266:neutrophil migration (qval3.63E-2)', 'GO:0007265:Ras protein signal transduction (qval3.63E-2)', 'GO:0072503:cellular divalent inorganic cation homeostasis (qval3.72E-2)']</t>
        </is>
      </c>
      <c r="V48" s="3">
        <f>hyperlink("https://spiral.technion.ac.il/results/MTAwMDA5OQ==/47/GOResultsFUNCTION","link")</f>
        <v/>
      </c>
      <c r="W48" t="inlineStr">
        <is>
          <t>['GO:0038023:signaling receptor activity (qval5.2E-5)', 'GO:0060089:molecular transducer activity (qval7.33E-5)', 'GO:0019899:enzyme binding (qval1.94E-4)', 'GO:0003779:actin binding (qval3.53E-4)', 'GO:0030695:GTPase regulator activity (qval7.62E-4)', 'GO:0004896:cytokine receptor activity (qval9.14E-4)', 'GO:0060589:nucleoside-triphosphatase regulator activity (qval1.18E-3)', 'GO:0019955:cytokine binding (qval4.03E-3)', 'GO:0004888:transmembrane signaling receptor activity (qval4.34E-3)', 'GO:0005096:GTPase activator activity (qval6.29E-3)', 'GO:0017124:SH3 domain binding (qval8.96E-3)', 'GO:0019900:kinase binding (qval8.38E-3)', 'GO:0005102:signaling receptor binding (qval1.14E-2)', 'GO:0030234:enzyme regulator activity (qval1.08E-2)', 'GO:0038187:pattern recognition receptor activity (qval1.33E-2)', 'GO:0008092:cytoskeletal protein binding (qval2.76E-2)', 'GO:0019901:protein kinase binding (qval3.08E-2)', 'GO:0044877:protein-containing complex binding (qval3.51E-2)', 'GO:0051020:GTPase binding (qval4.13E-2)', 'GO:0015026:coreceptor activity (qval3.98E-2)', 'GO:0008289:lipid binding (qval5.27E-2)', 'GO:0003823:antigen binding (qval5.84E-2)', 'GO:0042802:identical protein binding (qval7.88E-2)', 'GO:0016175:superoxide-generating NADPH oxidase activity (qval9.42E-2)', 'GO:0008047:enzyme activator activity (qval1.28E-1)', 'GO:0004875:complement receptor activity (qval1.66E-1)', 'GO:0008329:signaling pattern recognition receptor activity (qval1.6E-1)']</t>
        </is>
      </c>
      <c r="X48" s="3">
        <f>hyperlink("https://spiral.technion.ac.il/results/MTAwMDA5OQ==/47/GOResultsCOMPONENT","link")</f>
        <v/>
      </c>
      <c r="Y48" t="inlineStr">
        <is>
          <t>['GO:0005886:plasma membrane (qval7.07E-15)', 'GO:0044433:cytoplasmic vesicle part (qval1.93E-14)', 'GO:0044459:plasma membrane part (qval2.45E-14)', 'GO:0009897:external side of plasma membrane (qval6.05E-11)', 'GO:0098552:side of membrane (qval3.6E-10)', 'GO:0012506:vesicle membrane (qval1.04E-9)', 'GO:0016020:membrane (qval1.25E-9)', 'GO:0030659:cytoplasmic vesicle membrane (qval1.19E-9)', 'GO:0030667:secretory granule membrane (qval2.27E-8)', 'GO:0098805:whole membrane (qval2.44E-8)', 'GO:0044425:membrane part (qval7.76E-8)', 'GO:0031982:vesicle (qval1.28E-7)', 'GO:0030670:phagocytic vesicle membrane (qval4.84E-7)', 'GO:0042101:T cell receptor complex (qval4.54E-7)', 'GO:0098588:bounding membrane of organelle (qval5.76E-7)', 'GO:0098797:plasma membrane protein complex (qval8.43E-7)', 'GO:0098802:plasma membrane receptor complex (qval1.47E-6)', 'GO:0009986:cell surface (qval2.02E-6)', 'GO:0043235:receptor complex (qval3.63E-6)', 'GO:0030054:cell junction (qval2.01E-5)', 'GO:0044444:cytoplasmic part (qval2.49E-5)', 'GO:0070062:extracellular exosome (qval2.43E-5)', 'GO:0031226:intrinsic component of plasma membrane (qval2.74E-5)', 'GO:0001891:phagocytic cup (qval2.78E-5)', 'GO:1903561:extracellular vesicle (qval3.02E-5)', 'GO:0043230:extracellular organelle (qval2.96E-5)', 'GO:0031090:organelle membrane (qval4.91E-5)', 'GO:0070821:tertiary granule membrane (qval4.92E-5)', 'GO:0044440:endosomal part (qval6.37E-5)', 'GO:0030666:endocytic vesicle membrane (qval8.96E-5)', 'GO:0030055:cell-substrate junction (qval9.28E-5)', 'GO:0005884:actin filament (qval1.49E-4)', 'GO:0005925:focal adhesion (qval2.33E-4)', 'GO:0098857:membrane microdomain (qval2.33E-4)', 'GO:0045121:membrane raft (qval2.26E-4)', 'GO:0005887:integral component of plasma membrane (qval2.22E-4)', 'GO:0005924:cell-substrate adherens junction (qval2.26E-4)', 'GO:0098796:membrane protein complex (qval2.35E-4)', 'GO:0005768:endosome (qval2.54E-4)', 'GO:0035579:specific granule membrane (qval2.55E-4)', 'GO:0098589:membrane region (qval3.23E-4)', 'GO:0044437:vacuolar part (qval3.69E-4)', 'GO:0031410:cytoplasmic vesicle (qval8.89E-4)', 'GO:0097708:intracellular vesicle (qval9.72E-4)', 'GO:1904813:ficolin-1-rich granule lumen (qval2.41E-3)', 'GO:0031224:intrinsic component of membrane (qval2.51E-3)', 'GO:0001772:immunological synapse (qval2.69E-3)', 'GO:0005764:lysosome (qval3.74E-3)', 'GO:0000323:lytic vacuole (qval3.67E-3)', 'GO:0005856:cytoskeleton (qval3.66E-3)', 'GO:0101003:ficolin-1-rich granule membrane (qval3.6E-3)', 'GO:0010008:endosome membrane (qval4.26E-3)', 'GO:0034774:secretory granule lumen (qval6.59E-3)', 'GO:0098852:lytic vacuole membrane (qval6.81E-3)', 'GO:0005765:lysosomal membrane (qval6.69E-3)', 'GO:0005774:vacuolar membrane (qval7.67E-3)', 'GO:0044421:extracellular region part (qval9.03E-3)', 'GO:0005773:vacuole (qval8.95E-3)', 'GO:0005912:adherens junction (qval9.04E-3)', 'GO:0060205:cytoplasmic vesicle lumen (qval1E-2)', 'GO:0031983:vesicle lumen (qval1.02E-2)', 'GO:0042611:MHC protein complex (qval1.07E-2)', 'GO:0034688:integrin alphaM-beta2 complex (qval1.06E-2)', 'GO:0034687:integrin alphaL-beta2 complex (qval1.04E-2)', 'GO:0016021:integral component of membrane (qval1.03E-2)', 'GO:0045335:phagocytic vesicle (qval1.09E-2)', 'GO:0070161:anchoring junction (qval1.23E-2)', 'GO:0030139:endocytic vesicle (qval1.57E-2)', 'GO:0043020:NADPH oxidase complex (qval1.94E-2)', 'GO:0044224:juxtaparanode region of axon (qval1.91E-2)']</t>
        </is>
      </c>
    </row>
    <row r="49">
      <c r="A49" s="1" t="n">
        <v>48</v>
      </c>
      <c r="B49" t="n">
        <v>18038</v>
      </c>
      <c r="C49" t="n">
        <v>4143</v>
      </c>
      <c r="D49" t="n">
        <v>83</v>
      </c>
      <c r="E49" t="n">
        <v>6806</v>
      </c>
      <c r="F49" t="n">
        <v>920</v>
      </c>
      <c r="G49" t="n">
        <v>1654</v>
      </c>
      <c r="H49" t="n">
        <v>32</v>
      </c>
      <c r="I49" t="n">
        <v>94</v>
      </c>
      <c r="J49" s="2" t="n">
        <v>-2465</v>
      </c>
      <c r="K49" t="n">
        <v>0.533</v>
      </c>
      <c r="L49" t="inlineStr">
        <is>
          <t>A2M,ABCA6,ABCA8,ABCA9,ABCC9,ABI3BP,ACAD8,ACTA2,ACTC1,ACTN1,ACTR1A,ACVR1,ACYP2,ADAM15,ADAM33,ADAMTS1,ADAMTS10,ADARB1,ADCY3,ADCY4,ADD1,ADD2,ADGRB3,ADGRF5,ADGRL4,ADIRF,AEBP1,AFF1,AGO1,AGT,AHNAK,AIF1,AIF1L,AJAP1,AKAP12,AKAP13,AKR1B1,AKT3,ALDH16A1,ALDH1A1,ALDH1A3,AMOTL1,ANGPTL1,ANK2,ANKDD1A,ANKFY1,ANKRD11,ANXA1,ANXA6,AOC3,AOX1,APLNR,APOD,APOL1,APOL3,AQP1,ARHGAP1,ARHGAP23,ARHGEF10,ARHGEF15,ARHGEF17,ARHGEF25,ARHGEF3,ARHGEF6,ARID5B,ARL6IP5,ARMCX1,ARMCX4,ARRB1,ATL3,ATOH8,ATP2B4,ATP8B2,ATXN3,AVPR1A,AXL,B3GALNT1,BBX,BCAM,BCAR1,BCAS3,BCL2,BCL6,BEX4,BLVRA,BMP6,BOC,BOD1L1,BRSK1,BST2,C11orf68,C12orf57,C16orf89,C1QA,C1QB,C1R,C1RL,C1S,C1orf162,C1orf198,C1orf21,C1orf56,C20orf194,C2orf74,C2orf88,C3,C3AR1,C4orf3,C7,CACNB2,CADM4,CALCRL,CALD1,CALHM2,CAMK1,CAMTA2,CAP2,CAPN6,CAPZB,CAV1,CAV2,CAVIN1,CAVIN3,CBFA2T3,CBLB,CBX6,CC2D2A,CCDC102A,CCDC107,CCDC115,CCDC3,CCDC8,CCDC80,CCDC85B,CCL14,CCL2,CCM2,CCM2L,CCND3,CCNL2,CD109,CD200,CD209,CD34,CD37,CD4,CD63,CD81,CD93,CD99,CDIP1,CDIPT,CDO1,CEBPD,CEP85L,CFI,CHD3,CHFR,CHMP4A,CHRDL2,CHST1,CHSY1,CIC,CILP,CIRBP,CLCN7,CLDN5,CLEC14A,CLIC4,CNN3,CNP,CNRIP1,CNTLN,COL14A1,COL18A1,COL4A1,COL4A2,COL4A5,COL6A2,COLEC12,COMMD1,COX4I2,COX7A1,CPA3,CPE,CPEB3,CPLANE1,CPM,CPQ,CPVL,CPXM2,CRABP2,CRIP1,CRIP2,CRISPLD2,CRK,CRTC1,CRTC3,CSF1,CSPG4,CST3,CTNNA3,CTSC,CTSF,CTSG,CXCL12,CYB5R3,CYBRD1,CYP1B1,CYYR1,DAAM2,DBN1,DBP,DCTN1,DCTN3,DDX6,DEGS1,DEPP1,DIRAS3,DIXDC1,DLC1,DLG2,DNAJB6,DNAJB9,DNAJC8,DOCK10,DOCK11,DOK5,DPYD,DPYSL2,DPYSL3,DUSP23,DYNC1LI2,EBF1,EBF3,ECE1,ECHDC2,ECM2,ECSCR,EFEMP1,EFHD1,EFNA5,EGFL7,EGFLAM,EHD2,EID1,ELK3,ELN,EMP3,ENG,ENPP2,ENTPD1,EOGT,EPAS1,EPHX1,EPN2,ERCC1,ERG,ESYT2,ETV5,EVA1B,EVA1C,EVC,EVL,EXD3,F13A1,FABP3,FAM102B,FAM110B,FAM114A2,FAM126A,FAM13C,FAM20A,FAM20C,FAM50B,FBLIM1,FBLN1,FBLN5,FBLN7,FBXO33,FBXO44,FCER1A,FER,FERMT3,FES,FGD2,FGD5,FGF10,FGF7,FGFR1,FGL2,FHL3,FIGN,FKBP5,FLCN,FLI1,FLII,FLRT2,FLYWCH2,FMNL1,FMNL3,FMOD,FOLR2,FOSL2,FOXJ3,FOXS1,FPR3,FREM1,FRMD4A,FRY,FXYD1,FYB1,FYTTD1,FZD4,FZD7,GABARAP,GABARAPL2,GALNT16,GALNT17,GAMT,GAP43,GAS7,GASK1A,GATA2,GBGT1,GBP4,GDI1,GFRA1,GGT5,GIMAP1,GIMAP2,GIMAP4,GIMAP6,GIMAP7,GIMAP8,GINM1,GJA4,GLI3,GLIPR1,GLIPR2,GNAI2,GNAO1,GNAQ,GNB1,GNG11,GNG2,GNPTG,GPR135,GPR162,GPR27,GPR34,GPR4,GPS2,GPX3,GREB1,GRK5,GSN,GUCY1A1,GUCY1B1,GYG1,GYPC,GZMK,H1FX,HABP4,HACD4,HBA2,HDAC5,HDC,HDGFL3,HECA,HES4,HEY1,HHEX,HIC1,HIP1,HIPK2,HMCN2,HMGCL,HSPA12B,HSPB2,HSPB6,HSPG2,HVCN1,ID4,IDS,IFFO1,IFI27L2,IFI6,IFIT1,IGF1,IGFBP4,IGFBP5,IGFBP6,IGFBP7,IGSF21,IKZF1,IL10RB,IL16,IL18BP,IL33,ILK,INAFM1,INMT,IRF2BPL,IRF9,ISM1,ITGA2B,ITGA4,ITGA7,ITGAV,ITGB3,ITPK1,ITPR1,JADE2,JAG1,JAK1,JAK2,JAM2,JAM3,JAZF1,JPH4,KALRN,KANK2,KANK3,KAZN,KCNA5,KCNK3,KCTD12,KIAA0825,KIAA1755,KIDINS220,KIRREL1,KLC1,KLF2,KLF9,KLHL21,LAMA4,LAMB2,LAMC1,LAPTM4A,LDB3,LDOC1,LIMA1,LIX1L,LMNA,LMO2,LMO4,LMOD1,LPAR1,LRP1,LRPAP1,LRRC40,LRRC4B,LRRK2,LTBP3,LY96,MAF,MAF1,MAGEH1,MAN1A1,MAP1B,MAP3K11,MAP3K12,MAP3K3,MAP3K8,MAP7D1,MAP7D3,MAPK11,MAPK7,MAPRE2,MARCH2,MATN2,MBNL1,MCAM,MCC,MCRIP1,MDFIC,MED22,MEF2A,MEF2C,MEF2D,MEOX2,MFAP4,MFGE8,MFSD1,MGAT1,MGP,MIA,MID2,MMRN2,MN1,MOB3A,MPDZ,MPPE1,MPV17,MRAS,MRC1,MRFAP1L1,MRGPRF,MRVI1,MS4A6A,MSN,MSRB3,MTCH1,MTSS1,MTSS2,MXRA8,MYL4,MYLIP,MYOM1,MYOT,MYOZ2,NCBP3,NCKAP5L,NDST1,NEURL1B,NFATC1,NFATC4,NFIA,NFIB,NFIC,NFIX,NGFR,NHSL2,NIBAN1,NID1,NISCH,NLGN2,NLRP1,NNMT,NPDC1,NPR2,NR1D2,NR3C1,NRGN,NRN1,NT5E,NTRK2,NTRK3,NUCB1,NUDT3,NUMBL,NUPR1,OAF,OAZ2,ODF3B,OGN,OLFML1,OLFML3,OR51E1,OSBPL5,OSMR,PAFAH1B1,PALM2-AKAP2,PBX1,PBX3,PCDHB16,PCDHGB6,PCYOX1,PCYT1A,PDE1A,PDE5A,PDGFRL,PDK4,PDLIM7,PDPR,PDZRN3,PEA15,PEAK1,PEAR1,PECAM1,PELI3,PER1,PER3,PFN1,PGF,PHC2,PHC3,PHF2,PHKG1,PHLDA3,PHLDB1,PHLDB2,PHYHD1,PICALM,PIK3IP1,PINK1,PIP5K1C,PITPNA,PKD2,PLA2G2A,PLAAT4,PLEKHA4,PLEKHF1,PLEKHO1,PLPP1,PLPP3,PLPPR2,PLSCR3,PLSCR4,PLTP,PLXND1,PMP22,PNMA1,PNRC1,PODN,PODXL,POLR2A,POLR3GL,POPDC2,PPM1A,PPM1F,PPM1M,PPP1R14A,PPP1R18,PPP1R3B,PPP3CA,PPP3CB,PRAF2,PRCP,PRDM2,PRELP,PREX2,PRICKLE2,PRKACA,PRMT2,PRNP,PRPF8,PSAP,PSIP1,PSKH1,PTGDS,PTP4A3,PTPA,PTPN5,PTPRB,PTPRM,PTPRS,PTTG1IP,PYROXD2,QKI,R3HCC1,RAB34,RAB3IL1,RABAC1,RABGAP1,RAMP2,RARB,RARRES1,RASAL3,RASGRP2,RASL10B,RASL11A,RASL12,RASSF2,RASSF4,RASSF8,RBL2,RBMS3,RCAN2,RCSD1,REEP5,RELL1,RELN,RERG,RERGL,RFTN2,RGL1,RGL2,RGMA,RGS5,RHEX,RHOC,RHOJ,RHOQ,RILPL1,RILPL2,RIMKLB,RIMS3,RIPOR1,RNASE1,RNF130,RNF180,RNF19A,RNF4,ROCK1,RRAS,RTN2,RUSC2,RXRA,S100A13,S1PR1,SAMHD1,SARAF,SASH1,SAV1,SCN1B,SCN7A,SDC2,SDCBP,SEC14L1,SELENON,SEMA6B,SEPTIN4,SEPTIN6,SERINC1,SERPINA3,SERPINF1,SERPING1,SESN3,SETBP1,SFMBT2,SFRP1,SGCB,SGCD,SGCE,SGTB,SH2D3C,SH3BGRL,SH3BP5,SHANK3,SHC2,SIDT2,SIGLEC1,SIPA1,SIRPA,SIX5,SKI,SLC12A4,SLC15A3,SLC16A2,SLC22A17,SLC25A11,SLC27A1,SLC31A2,SLC38A2,SLC9A9,SLCO2B1,SLF2,SLFN11,SLFN5,SLIT2,SLIT3,SMAD4,SMAD9,SMARCD3,SMG6,SMIM14,SMOC2,SNED1,SNTA1,SNX1,SOBP,SOD3,SORBS3,SOX18,SOX5,SPARCL1,SPART,SPON1,SPRY1,SPRYD3,SPSB1,SPSB3,SSBP2,SSH1,SSPN,ST3GAL3,ST6GALNAC6,STAB1,STAT2,STAT3,STAT5A,STIM1,STIM2,STK32B,STOM,STS,STXBP1,SULT1C4,SUN2,SUSD2,SUSD6,SV2A,SWAP70,SYDE1,SYNE3,SYNGR1,SYNPO,SYT11,SZRD1,TACC1,TAF9B,TAGLN,TAX1BP3,TBC1D1,TBC1D10C,TBC1D9,TBKBP1,TBXA2R,TCEAL3,TCEAL4,TCF7L1,TESK1,TESPA1,TFPI,TGFB1I1,TGFB3,TGFBR2,TGM2,THBD,THBS3,THBS4,THRAP3,TIE1,TIMM22,TIMP2,TINF2,TLE4,TLN1,TMEM106A,TMEM109,TMEM140,TMEM167B,TMEM173,TMEM200B,TMEM204,TMEM220,TMEM229B,TMEM263,TMEM273,TMEM43,TMEM88,TMOD2,TMTC1,TMX4,TNFAIP8,TNFAIP8L3,TNFRSF1A,TNFSF10,TNFSF12,TNIP2,TNS2,TNXB,TP53,TPP1,TRABD2B,TRAPPC3,TRIB2,TRIM22,TRIM38,TRIM56,TRPS1,TRPV2,TSC22D3,TSHZ2,TSPAN11,TSPAN4,TSPYL5,TSR3,TTC7B,TTYH2,TUBB6,TUBG2,TWSG1,TXLNA,TXNIP,UBA7,UBE2E2,UBE2H,UCK1,UGDH,ULK1,UROD,USP24,VAMP2,VAMP5,VASH1,VAT1,VCL,VEGFB,VLDLR,VPS13D,WASF2,WDR81,WFDC1,WIPF1,WSB1,WTIP,WWC3,WWTR1,XPNPEP2,YPEL3,YTHDC2,ZBTB16,ZBTB45,ZBTB47,ZCCHC2,ZCCHC24,ZEB2,ZFHX3,ZFP1,ZFYVE21,ZMAT1,ZNF264,ZNF358,ZNF362,ZNF385A,ZNF428,ZNF467,ZNF580,ZNF609,ZNF671,ZNF772,ZNF83,ZNRF1,ZSCAN18,ZSCAN30,ZSWIM8,ZYX</t>
        </is>
      </c>
      <c r="M49" t="inlineStr">
        <is>
          <t>[(1, 0), (1, 15), (1, 57), (1, 75), (2, 0), (3, 0), (3, 15), (3, 31), (3, 57), (3, 75), (4, 0), (4, 15), (4, 57), (4, 75), (7, 0), (7, 15), (7, 57), (7, 75), (8, 0), (8, 15), (8, 57), (8, 75), (9, 0), (9, 15), (9, 57), (9, 75), (13, 0), (13, 15), (13, 31), (13, 57), (13, 75), (16, 0), (16, 15), (16, 57), (16, 75), (25, 0), (29, 0), (29, 15), (29, 57), (29, 75), (35, 0), (35, 15), (35, 57), (35, 75), (40, 0), (40, 15), (40, 57), (40, 75), (41, 0), (41, 15), (41, 57), (41, 75), (45, 0), (45, 15), (45, 57), (45, 75), (48, 0), (48, 15), (48, 57), (48, 75), (49, 0), (49, 15), (49, 57), (49, 75), (50, 0), (51, 0), (51, 15), (51, 57), (51, 75), (53, 0), (53, 15), (55, 0), (55, 15), (55, 57), (55, 75), (60, 0), (60, 75), (63, 0), (71, 0), (71, 15), (71, 57), (71, 75), (78, 0), (78, 15), (78, 57), (78, 75), (79, 0), (79, 15), (79, 57), (79, 75), (80, 0), (80, 15), (80, 57), (80, 75)]</t>
        </is>
      </c>
      <c r="N49" t="n">
        <v>557</v>
      </c>
      <c r="O49" t="n">
        <v>0.75</v>
      </c>
      <c r="P49" t="n">
        <v>0.9</v>
      </c>
      <c r="Q49" t="n">
        <v>3</v>
      </c>
      <c r="R49" t="n">
        <v>10000</v>
      </c>
      <c r="S49" t="inlineStr">
        <is>
          <t>15/03/2024, 21:32:50</t>
        </is>
      </c>
      <c r="T49" s="3">
        <f>hyperlink("https://spiral.technion.ac.il/results/MTAwMDA5OQ==/48/GOResultsPROCESS","link")</f>
        <v/>
      </c>
      <c r="U49" t="inlineStr">
        <is>
          <t>['GO:0030334:regulation of cell migration (qval3.64E-16)', 'GO:2000145:regulation of cell motility (qval3.73E-16)', 'GO:0022603:regulation of anatomical structure morphogenesis (qval2.81E-16)', 'GO:0040012:regulation of locomotion (qval3.7E-16)', 'GO:0051270:regulation of cellular component movement (qval4.18E-16)', 'GO:0050793:regulation of developmental process (qval3.25E-14)', 'GO:0045765:regulation of angiogenesis (qval2.76E-12)', 'GO:0009653:anatomical structure morphogenesis (qval5.13E-12)', 'GO:0001525:angiogenesis (qval1.57E-11)', 'GO:1901342:regulation of vasculature development (qval1.63E-11)', 'GO:0048646:anatomical structure formation involved in morphogenesis (qval1.5E-11)', 'GO:0048518:positive regulation of biological process (qval9.79E-11)', 'GO:0032879:regulation of localization (qval1.22E-10)', 'GO:0051239:regulation of multicellular organismal process (qval1.79E-10)', 'GO:0022610:biological adhesion (qval2.03E-10)', 'GO:0030036:actin cytoskeleton organization (qval1.98E-10)', 'GO:0048522:positive regulation of cellular process (qval2.83E-10)', 'GO:0007155:cell adhesion (qval2.75E-10)', 'GO:0032502:developmental process (qval7.57E-10)', 'GO:0042127:regulation of cell proliferation (qval1.21E-9)', 'GO:0040017:positive regulation of locomotion (qval1.65E-9)', 'GO:0030335:positive regulation of cell migration (qval1.71E-9)', 'GO:0048583:regulation of response to stimulus (qval2.2E-9)', 'GO:0030029:actin filament-based process (qval2.37E-9)', 'GO:0050789:regulation of biological process (qval2.45E-9)', 'GO:2000147:positive regulation of cell motility (qval2.58E-9)', 'GO:0051272:positive regulation of cellular component movement (qval3.31E-9)', 'GO:2000026:regulation of multicellular organismal development (qval6.44E-9)', 'GO:0042221:response to chemical (qval2.37E-8)', 'GO:0007166:cell surface receptor signaling pathway (qval2.42E-8)', 'GO:0023051:regulation of signaling (qval4.95E-8)', 'GO:2000146:negative regulation of cell motility (qval8.34E-8)', 'GO:0007165:signal transduction (qval8.12E-8)', 'GO:0010646:regulation of cell communication (qval1.05E-7)', 'GO:0010632:regulation of epithelial cell migration (qval1.42E-7)', 'GO:0030336:negative regulation of cell migration (qval1.5E-7)', 'GO:0065007:biological regulation (qval1.6E-7)', 'GO:0016525:negative regulation of angiogenesis (qval2.3E-7)', 'GO:0051271:negative regulation of cellular component movement (qval2.43E-7)', 'GO:0051093:negative regulation of developmental process (qval2.8E-7)', 'GO:0031589:cell-substrate adhesion (qval2.81E-7)', 'GO:2000181:negative regulation of blood vessel morphogenesis (qval3.17E-7)', 'GO:0051094:positive regulation of developmental process (qval3.47E-7)', 'GO:0009966:regulation of signal transduction (qval3.9E-7)', 'GO:0048856:anatomical structure development (qval4.2E-7)', 'GO:0032970:regulation of actin filament-based process (qval5.6E-7)', 'GO:0032956:regulation of actin cytoskeleton organization (qval5.63E-7)', 'GO:1901343:negative regulation of vasculature development (qval5.6E-7)', 'GO:0048584:positive regulation of response to stimulus (qval5.52E-7)', 'GO:0007010:cytoskeleton organization (qval5.97E-7)', 'GO:0048523:negative regulation of cellular process (qval7.77E-7)', 'GO:0040013:negative regulation of locomotion (qval8.16E-7)', 'GO:0032101:regulation of response to external stimulus (qval9.03E-7)', 'GO:0050794:regulation of cellular process (qval1.25E-6)', 'GO:0048519:negative regulation of biological process (qval1.3E-6)', 'GO:0051241:negative regulation of multicellular organismal process (qval1.39E-6)', 'GO:0007160:cell-matrix adhesion (qval1.37E-6)', 'GO:0035556:intracellular signal transduction (qval1.72E-6)', 'GO:0030155:regulation of cell adhesion (qval2.04E-6)', 'GO:0065009:regulation of molecular function (qval2.38E-6)', 'GO:1901700:response to oxygen-containing compound (qval2.63E-6)', 'GO:0008285:negative regulation of cell proliferation (qval3.13E-6)', 'GO:0043062:extracellular structure organization (qval3.42E-6)', 'GO:0032501:multicellular organismal process (qval3.48E-6)', 'GO:0032989:cellular component morphogenesis (qval4.23E-6)', 'GO:0001936:regulation of endothelial cell proliferation (qval4.8E-6)', 'GO:0009967:positive regulation of signal transduction (qval5.37E-6)', 'GO:0001934:positive regulation of protein phosphorylation (qval6.79E-6)', 'GO:0048589:developmental growth (qval7E-6)', 'GO:1902533:positive regulation of intracellular signal transduction (qval7.2E-6)', 'GO:0030198:extracellular matrix organization (qval7.45E-6)', 'GO:0023056:positive regulation of signaling (qval8.02E-6)', 'GO:0051129:negative regulation of cellular component organization (qval7.92E-6)', 'GO:0070887:cellular response to chemical stimulus (qval8.93E-6)', 'GO:0010647:positive regulation of cell communication (qval1.01E-5)', 'GO:0040007:growth (qval1.05E-5)', 'GO:0051128:regulation of cellular component organization (qval1.09E-5)', 'GO:0042327:positive regulation of phosphorylation (qval1.21E-5)', 'GO:0010594:regulation of endothelial cell migration (qval1.21E-5)', 'GO:1902531:regulation of intracellular signal transduction (qval1.45E-5)', 'GO:0048585:negative regulation of response to stimulus (qval1.59E-5)', 'GO:0045595:regulation of cell differentiation (qval1.58E-5)', 'GO:0007167:enzyme linked receptor protein signaling pathway (qval1.66E-5)', 'GO:0010033:response to organic substance (qval1.68E-5)', 'GO:0010810:regulation of cell-substrate adhesion (qval2E-5)', 'GO:0040011:locomotion (qval2.75E-5)', 'GO:0050678:regulation of epithelial cell proliferation (qval2.74E-5)', 'GO:0045937:positive regulation of phosphate metabolic process (qval3.09E-5)', 'GO:0010562:positive regulation of phosphorus metabolic process (qval3.05E-5)', 'GO:0051336:regulation of hydrolase activity (qval3.25E-5)', 'GO:0045766:positive regulation of angiogenesis (qval4.54E-5)', 'GO:0050790:regulation of catalytic activity (qval4.53E-5)', 'GO:0044093:positive regulation of molecular function (qval4.61E-5)', 'GO:0010634:positive regulation of epithelial cell migration (qval5.88E-5)', 'GO:0048869:cellular developmental process (qval7.15E-5)', 'GO:0010604:positive regulation of macromolecule metabolic process (qval7.13E-5)', 'GO:0051247:positive regulation of protein metabolic process (qval7.07E-5)', 'GO:0031401:positive regulation of protein modification process (qval7.47E-5)', 'GO:0003013:circulatory system process (qval7.61E-5)', 'GO:0032231:regulation of actin filament bundle assembly (qval8.42E-5)', 'GO:0022604:regulation of cell morphogenesis (qval9.98E-5)', 'GO:0110053:regulation of actin filament organization (qval9.96E-5)', 'GO:0051493:regulation of cytoskeleton organization (qval1.02E-4)', 'GO:0001932:regulation of protein phosphorylation (qval1.14E-4)', 'GO:0032103:positive regulation of response to external stimulus (qval1.22E-4)', 'GO:0032270:positive regulation of cellular protein metabolic process (qval1.25E-4)', 'GO:0051173:positive regulation of nitrogen compound metabolic process (qval1.29E-4)', 'GO:0051174:regulation of phosphorus metabolic process (qval1.28E-4)', 'GO:0019220:regulation of phosphate metabolic process (qval1.27E-4)', 'GO:0042325:regulation of phosphorylation (qval1.29E-4)', 'GO:0110020:regulation of actomyosin structure organization (qval1.28E-4)', 'GO:0006897:endocytosis (qval1.33E-4)', 'GO:0031325:positive regulation of cellular metabolic process (qval1.57E-4)', 'GO:0010942:positive regulation of cell death (qval1.59E-4)', 'GO:0051246:regulation of protein metabolic process (qval1.63E-4)', 'GO:0090287:regulation of cellular response to growth factor stimulus (qval1.64E-4)', 'GO:0043085:positive regulation of catalytic activity (qval1.91E-4)', 'GO:1902903:regulation of supramolecular fiber organization (qval1.96E-4)', 'GO:0098657:import into cell (qval1.99E-4)', 'GO:0031399:regulation of protein modification process (qval2.39E-4)', 'GO:0009719:response to endogenous stimulus (qval2.46E-4)', 'GO:0007169:transmembrane receptor protein tyrosine kinase signaling pathway (qval2.89E-4)', 'GO:0045597:positive regulation of cell differentiation (qval3E-4)', 'GO:0008015:blood circulation (qval3.26E-4)', 'GO:1904018:positive regulation of vasculature development (qval3.37E-4)', 'GO:0051240:positive regulation of multicellular organismal process (qval3.36E-4)', 'GO:0051056:regulation of small GTPase mediated signal transduction (qval3.37E-4)', 'GO:0009893:positive regulation of metabolic process (qval3.35E-4)', 'GO:0048513:animal organ development (qval3.34E-4)', 'GO:0048771:tissue remodeling (qval3.54E-4)', 'GO:0071310:cellular response to organic substance (qval3.83E-4)', 'GO:1903391:regulation of adherens junction organization (qval4.2E-4)', 'GO:0043087:regulation of GTPase activity (qval4.31E-4)', 'GO:0044087:regulation of cellular component biogenesis (qval5.04E-4)', 'GO:0043408:regulation of MAPK cascade (qval5.56E-4)', 'GO:0000902:cell morphogenesis (qval5.76E-4)', 'GO:0010035:response to inorganic substance (qval5.8E-4)', 'GO:0051492:regulation of stress fiber assembly (qval6.78E-4)', 'GO:0000904:cell morphogenesis involved in differentiation (qval6.79E-4)', 'GO:0043410:positive regulation of MAPK cascade (qval7.14E-4)', 'GO:0010812:negative regulation of cell-substrate adhesion (qval7.15E-4)', 'GO:0043068:positive regulation of programmed cell death (qval7.22E-4)', 'GO:0061299:retina vasculature morphogenesis in camera-type eye (qval8.51E-4)', 'GO:0001938:positive regulation of endothelial cell proliferation (qval8.95E-4)', 'GO:0050727:regulation of inflammatory response (qval9.32E-4)', 'GO:0009968:negative regulation of signal transduction (qval9.87E-4)', 'GO:0043065:positive regulation of apoptotic process (qval1.04E-3)', 'GO:0050896:response to stimulus (qval1.05E-3)', 'GO:0010648:negative regulation of cell communication (qval1.18E-3)', 'GO:0030154:cell differentiation (qval1.19E-3)', 'GO:0006928:movement of cell or subcellular component (qval1.19E-3)', 'GO:0060284:regulation of cell development (qval1.19E-3)', 'GO:0050680:negative regulation of epithelial cell proliferation (qval1.19E-3)', 'GO:0007528:neuromuscular junction development (qval1.18E-3)', 'GO:0071559:response to transforming growth factor beta (qval1.18E-3)', 'GO:0032268:regulation of cellular protein metabolic process (qval1.19E-3)', 'GO:0016043:cellular component organization (qval1.2E-3)', 'GO:0023057:negative regulation of signaling (qval1.23E-3)', 'GO:0002576:platelet degranulation (qval1.29E-3)', 'GO:0001952:regulation of cell-matrix adhesion (qval1.29E-3)', 'GO:1901701:cellular response to oxygen-containing compound (qval1.32E-3)', 'GO:0001570:vasculogenesis (qval1.37E-3)', 'GO:0032233:positive regulation of actin filament bundle assembly (qval1.36E-3)', 'GO:0098609:cell-cell adhesion (qval1.46E-3)', 'GO:0016477:cell migration (qval1.46E-3)', 'GO:0061061:muscle structure development (qval1.45E-3)', 'GO:0008284:positive regulation of cell proliferation (qval1.46E-3)', 'GO:0051017:actin filament bundle assembly (qval1.47E-3)', 'GO:0061572:actin filament bundle organization (qval1.46E-3)', 'GO:0003179:heart valve morphogenesis (qval1.5E-3)', 'GO:0071840:cellular component organization or biogenesis (qval1.51E-3)', 'GO:0003008:system process (qval1.51E-3)', 'GO:1903670:regulation of sprouting angiogenesis (qval1.56E-3)', 'GO:0038026:reelin-mediated signaling pathway (qval1.77E-3)', 'GO:0008360:regulation of cell shape (qval2.01E-3)', 'GO:0034446:substrate adhesion-dependent cell spreading (qval2.09E-3)', 'GO:0072376:protein activation cascade (qval2.3E-3)', 'GO:0006950:response to stress (qval2.57E-3)', 'GO:0071495:cellular response to endogenous stimulus (qval2.56E-3)', 'GO:0097435:supramolecular fiber organization (qval2.59E-3)', 'GO:0033993:response to lipid (qval2.82E-3)', 'GO:0045664:regulation of neuron differentiation (qval2.95E-3)', 'GO:0043535:regulation of blood vessel endothelial cell migration (qval2.98E-3)', 'GO:0051414:response to cortisol (qval3.11E-3)', 'GO:0048870:cell motility (qval3.1E-3)', 'GO:0042493:response to drug (qval3.14E-3)', 'GO:0030947:regulation of vascular endothelial growth factor receptor signaling pathway (qval3.26E-3)', 'GO:0051716:cellular response to stimulus (qval3.26E-3)', 'GO:1901888:regulation of cell junction assembly (qval3.33E-3)', 'GO:0009415:response to water (qval3.63E-3)', 'GO:1902904:negative regulation of supramolecular fiber organization (qval3.87E-3)', 'GO:0007264:small GTPase mediated signal transduction (qval3.96E-3)', 'GO:0007162:negative regulation of cell adhesion (qval4.08E-3)', 'GO:0051494:negative regulation of cytoskeleton organization (qval4.22E-3)', 'GO:0061138:morphogenesis of a branching epithelium (qval4.23E-3)', 'GO:0090288:negative regulation of cellular response to growth factor stimulus (qval4.49E-3)', 'GO:0016192:vesicle-mediated transport (qval4.49E-3)', 'GO:0010595:positive regulation of endothelial cell migration (qval4.67E-3)', 'GO:0001953:negative regulation of cell-matrix adhesion (qval4.9E-3)', 'GO:0014911:positive regulation of smooth muscle cell migration (qval4.88E-3)', 'GO:0007517:muscle organ development (qval5.21E-3)', 'GO:1902992:negative regulation of amyloid precursor protein catabolic process (qval5.21E-3)', 'GO:0051960:regulation of nervous system development (qval5.38E-3)', 'GO:0060055:angiogenesis involved in wound healing (qval5.38E-3)', 'GO:0051345:positive regulation of hydrolase activity (qval5.84E-3)', 'GO:0001775:cell activation (qval5.82E-3)', 'GO:0042692:muscle cell differentiation (qval5.81E-3)', 'GO:0009725:response to hormone (qval6E-3)', 'GO:0048660:regulation of smooth muscle cell proliferation (qval6.05E-3)', 'GO:0030162:regulation of proteolysis (qval6.18E-3)', 'GO:0045860:positive regulation of protein kinase activity (qval6.49E-3)', 'GO:0003012:muscle system process (qval6.47E-3)', 'GO:0009888:tissue development (qval6.76E-3)', 'GO:0090109:regulation of cell-substrate junction assembly (qval7.07E-3)', 'GO:0051893:regulation of focal adhesion assembly (qval7.03E-3)', 'GO:0001763:morphogenesis of a branching structure (qval7.12E-3)', 'GO:0030449:regulation of complement activation (qval7.16E-3)', 'GO:0090049:regulation of cell migration involved in sprouting angiogenesis (qval7.17E-3)', 'GO:0120039:plasma membrane bounded cell projection morphogenesis (qval7.15E-3)', 'GO:0007015:actin filament organization (qval7.43E-3)', 'GO:2000257:regulation of protein activation cascade (qval8.38E-3)', 'GO:0030278:regulation of ossification (qval8.5E-3)', 'GO:0051254:positive regulation of RNA metabolic process (qval8.49E-3)', 'GO:0050767:regulation of neurogenesis (qval8.6E-3)', 'GO:0030835:negative regulation of actin filament depolymerization (qval8.67E-3)', 'GO:0048858:cell projection morphogenesis (qval9.41E-3)', 'GO:0019932:second-messenger-mediated signaling (qval9.53E-3)', 'GO:0045666:positive regulation of neuron differentiation (qval9.5E-3)', 'GO:0010718:positive regulation of epithelial to mesenchymal transition (qval9.52E-3)', 'GO:0060411:cardiac septum morphogenesis (qval9.54E-3)', 'GO:0030837:negative regulation of actin filament polymerization (qval9.5E-3)', 'GO:0007265:Ras protein signal transduction (qval9.54E-3)', 'GO:0048010:vascular endothelial growth factor receptor signaling pathway (qval1.03E-2)', 'GO:0010633:negative regulation of epithelial cell migration (qval1.03E-2)', 'GO:0050679:positive regulation of epithelial cell proliferation (qval1.03E-2)', 'GO:0007229:integrin-mediated signaling pathway (qval1.03E-2)', 'GO:0033674:positive regulation of kinase activity (qval1.03E-2)', 'GO:1903508:positive regulation of nucleic acid-templated transcription (qval1.04E-2)', 'GO:0045893:positive regulation of transcription, DNA-templated (qval1.04E-2)', 'GO:1902680:positive regulation of RNA biosynthetic process (qval1.06E-2)', 'GO:0002376:immune system process (qval1.07E-2)', 'GO:0014910:regulation of smooth muscle cell migration (qval1.07E-2)', 'GO:0071902:positive regulation of protein serine/threonine kinase activity (qval1.18E-2)', 'GO:0120035:regulation of plasma membrane bounded cell projection organization (qval1.21E-2)', 'GO:0033043:regulation of organelle organization (qval1.2E-2)', 'GO:0048754:branching morphogenesis of an epithelial tube (qval1.21E-2)', 'GO:0043547:positive regulation of GTPase activity (qval1.21E-2)', 'GO:0010628:positive regulation of gene expression (qval1.21E-2)', 'GO:0010717:regulation of epithelial to mesenchymal transition (qval1.25E-2)', 'GO:0010596:negative regulation of endothelial cell migration (qval1.26E-2)', 'GO:0070613:regulation of protein processing (qval1.32E-2)', 'GO:0006898:receptor-mediated endocytosis (qval1.33E-2)', 'GO:0065008:regulation of biological quality (qval1.36E-2)', 'GO:0060429:epithelium development (qval1.37E-2)', 'GO:1902430:negative regulation of amyloid-beta formation (qval1.39E-2)', 'GO:0050926:regulation of positive chemotaxis (qval1.41E-2)', 'GO:0050927:positive regulation of positive chemotaxis (qval1.41E-2)', 'GO:0045446:endothelial cell differentiation (qval1.4E-2)', 'GO:0001568:blood vessel development (qval1.41E-2)', 'GO:0050904:diapedesis (qval1.41E-2)', 'GO:1901652:response to peptide (qval1.45E-2)', 'GO:0043549:regulation of kinase activity (qval1.46E-2)', 'GO:0043393:regulation of protein binding (qval1.46E-2)', 'GO:0045601:regulation of endothelial cell differentiation (qval1.47E-2)', 'GO:0043406:positive regulation of MAP kinase activity (qval1.48E-2)', 'GO:0044057:regulation of system process (qval1.51E-2)', 'GO:0031344:regulation of cell projection organization (qval1.51E-2)', 'GO:1903317:regulation of protein maturation (qval1.53E-2)', 'GO:0010720:positive regulation of cell development (qval1.56E-2)', 'GO:0046578:regulation of Ras protein signal transduction (qval1.58E-2)', 'GO:0045785:positive regulation of cell adhesion (qval1.59E-2)', 'GO:0045859:regulation of protein kinase activity (qval1.6E-2)', 'GO:0051496:positive regulation of stress fiber assembly (qval1.63E-2)', 'GO:0002685:regulation of leukocyte migration (qval1.63E-2)', 'GO:1901698:response to nitrogen compound (qval1.62E-2)', 'GO:0010941:regulation of cell death (qval1.7E-2)', 'GO:0045944:positive regulation of transcription by RNA polymerase II (qval1.7E-2)', 'GO:0019935:cyclic-nucleotide-mediated signaling (qval1.7E-2)', 'GO:0031102:neuron projection regeneration (qval1.69E-2)', 'GO:0071711:basement membrane organization (qval1.69E-2)', 'GO:0010639:negative regulation of organelle organization (qval1.69E-2)', 'GO:0051346:negative regulation of hydrolase activity (qval1.69E-2)', 'GO:0030030:cell projection organization (qval1.71E-2)', 'GO:0034113:heterotypic cell-cell adhesion (qval1.71E-2)', 'GO:0050921:positive regulation of chemotaxis (qval1.77E-2)', 'GO:0045321:leukocyte activation (qval1.82E-2)', 'GO:0071560:cellular response to transforming growth factor beta stimulus (qval1.83E-2)', 'GO:0050808:synapse organization (qval1.86E-2)', 'GO:0010557:positive regulation of macromolecule biosynthetic process (qval1.92E-2)', 'GO:0051130:positive regulation of cellular component organization (qval1.93E-2)', 'GO:0031099:regeneration (qval2.02E-2)', 'GO:0090066:regulation of anatomical structure size (qval2.1E-2)', 'GO:0014743:regulation of muscle hypertrophy (qval2.1E-2)', 'GO:0043405:regulation of MAP kinase activity (qval2.1E-2)', 'GO:0001101:response to acid chemical (qval2.16E-2)', 'GO:0032990:cell part morphogenesis (qval2.23E-2)', 'GO:0062043:positive regulation of cardiac epithelial to mesenchymal transition (qval2.37E-2)', 'GO:0097190:apoptotic signaling pathway (qval2.36E-2)', 'GO:0034109:homotypic cell-cell adhesion (qval2.41E-2)', 'GO:0050769:positive regulation of neurogenesis (qval2.41E-2)', 'GO:0010243:response to organonitrogen compound (qval2.43E-2)', 'GO:0006958:complement activation, classical pathway (qval2.52E-2)', 'GO:0032330:regulation of chondrocyte differentiation (qval2.51E-2)', 'GO:1903671:negative regulation of sprouting angiogenesis (qval2.55E-2)', 'GO:0060325:face morphogenesis (qval2.54E-2)', 'GO:0060412:ventricular septum morphogenesis (qval2.53E-2)', 'GO:0006936:muscle contraction (qval2.52E-2)', 'GO:0019222:regulation of metabolic process (qval2.6E-2)', 'GO:0110110:positive regulation of animal organ morphogenesis (qval2.67E-2)', 'GO:0050930:induction of positive chemotaxis (qval2.72E-2)', 'GO:0007411:axon guidance (qval2.73E-2)', 'GO:0008630:intrinsic apoptotic signaling pathway in response to DNA damage (qval2.74E-2)', 'GO:0001937:negative regulation of endothelial cell proliferation (qval2.86E-2)', 'GO:0007223:Wnt signaling pathway, calcium modulating pathway (qval2.85E-2)', 'GO:0050730:regulation of peptidyl-tyrosine phosphorylation (qval2.87E-2)', 'GO:0097485:neuron projection guidance (qval2.86E-2)', 'GO:1903392:negative regulation of adherens junction organization (qval2.85E-2)', 'GO:0031103:axon regeneration (qval2.84E-2)', 'GO:0060255:regulation of macromolecule metabolic process (qval2.92E-2)', 'GO:0050731:positive regulation of peptidyl-tyrosine phosphorylation (qval2.92E-2)', 'GO:0051049:regulation of transport (qval2.92E-2)', 'GO:0050849:negative regulation of calcium-mediated signaling (qval3.03E-2)', 'GO:0014070:response to organic cyclic compound (qval3.02E-2)', 'GO:0080134:regulation of response to stress (qval3.01E-2)', 'GO:0051338:regulation of transferase activity (qval3.02E-2)', 'GO:1902806:regulation of cell cycle G1/S phase transition (qval3.05E-2)', 'GO:0051171:regulation of nitrogen compound metabolic process (qval3.09E-2)', 'GO:0051495:positive regulation of cytoskeleton organization (qval3.13E-2)', 'GO:0055065:metal ion homeostasis (qval3.14E-2)', 'GO:0051050:positive regulation of transport (qval3.21E-2)', 'GO:0051962:positive regulation of nervous system development (qval3.33E-2)', 'GO:2001257:regulation of cation channel activity (qval3.5E-2)', 'GO:0051347:positive regulation of transferase activity (qval3.58E-2)', 'GO:0051770:positive regulation of nitric-oxide synthase biosynthetic process (qval3.62E-2)', 'GO:0106057:negative regulation of calcineurin-mediated signaling (qval3.61E-2)', 'GO:0070885:negative regulation of calcineurin-NFAT signaling cascade (qval3.6E-2)', 'GO:0062042:regulation of cardiac epithelial to mesenchymal transition (qval3.6E-2)', 'GO:0003180:aortic valve morphogenesis (qval3.59E-2)', 'GO:0055080:cation homeostasis (qval3.63E-2)', 'GO:1901654:response to ketone (qval3.66E-2)', 'GO:0032272:negative regulation of protein polymerization (qval3.71E-2)', 'GO:0045055:regulated exocytosis (qval3.75E-2)', 'GO:0009187:cyclic nucleotide metabolic process (qval3.79E-2)', 'GO:0006952:defense response (qval3.79E-2)', 'GO:0042542:response to hydrogen peroxide (qval3.82E-2)', 'GO:0048661:positive regulation of smooth muscle cell proliferation (qval3.86E-2)', 'GO:1901214:regulation of neuron death (qval3.96E-2)', 'GO:1901699:cellular response to nitrogen compound (qval3.95E-2)', 'GO:0097193:intrinsic apoptotic signaling pathway (qval4.05E-2)', 'GO:0048468:cell development (qval4.14E-2)', 'GO:0035239:tube morphogenesis (qval4.16E-2)', 'GO:0006956:complement activation (qval4.23E-2)', 'GO:0018210:peptidyl-threonine modification (qval4.24E-2)', 'GO:0010631:epithelial cell migration (qval4.23E-2)']</t>
        </is>
      </c>
      <c r="V49" s="3">
        <f>hyperlink("https://spiral.technion.ac.il/results/MTAwMDA5OQ==/48/GOResultsFUNCTION","link")</f>
        <v/>
      </c>
      <c r="W49" t="inlineStr">
        <is>
          <t>['GO:0005201:extracellular matrix structural constituent (qval2.89E-8)', 'GO:0005515:protein binding (qval3.1E-6)', 'GO:0005198:structural molecule activity (qval6.52E-5)', 'GO:0003779:actin binding (qval7.35E-5)', 'GO:0005488:binding (qval1.2E-4)', 'GO:0005539:glycosaminoglycan binding (qval2.3E-4)', 'GO:0019899:enzyme binding (qval2.4E-4)', 'GO:0008092:cytoskeletal protein binding (qval3.15E-4)', 'GO:0008201:heparin binding (qval8.58E-4)', 'GO:0005102:signaling receptor binding (qval1.32E-3)', 'GO:1901681:sulfur compound binding (qval1.55E-3)', 'GO:0019838:growth factor binding (qval2E-3)', 'GO:0050839:cell adhesion molecule binding (qval2.85E-3)', 'GO:0005178:integrin binding (qval3.93E-3)', 'GO:0015026:coreceptor activity (qval5.16E-3)', 'GO:0019900:kinase binding (qval5.16E-3)', 'GO:0050431:transforming growth factor beta binding (qval5.63E-3)', 'GO:0005509:calcium ion binding (qval7.08E-3)', 'GO:0033192:calmodulin-dependent protein phosphatase activity (qval9.12E-3)', 'GO:0044877:protein-containing complex binding (qval8.9E-3)', 'GO:0043168:anion binding (qval1.17E-2)', 'GO:0043167:ion binding (qval1.13E-2)', 'GO:0005543:phospholipid binding (qval1.99E-2)', 'GO:0019901:protein kinase binding (qval3.04E-2)', 'GO:0004723:calcium-dependent protein serine/threonine phosphatase activity (qval4.45E-2)', 'GO:0019001:guanyl nucleotide binding (qval4.66E-2)', 'GO:0032561:guanyl ribonucleotide binding (qval4.49E-2)', 'GO:0050840:extracellular matrix binding (qval4.81E-2)', 'GO:0051015:actin filament binding (qval5.02E-2)', 'GO:0042803:protein homodimerization activity (qval4.9E-2)', 'GO:0005525:GTP binding (qval5.52E-2)', 'GO:0046983:protein dimerization activity (qval5.37E-2)', 'GO:0031994:insulin-like growth factor I binding (qval5.21E-2)', 'GO:0001968:fibronectin binding (qval5.43E-2)', 'GO:0097367:carbohydrate derivative binding (qval6.12E-2)', 'GO:0032550:purine ribonucleoside binding (qval6.21E-2)', 'GO:0035091:phosphatidylinositol binding (qval6.55E-2)', 'GO:0001883:purine nucleoside binding (qval6.88E-2)', 'GO:0032549:ribonucleoside binding (qval7.06E-2)', 'GO:0098772:molecular function regulator (qval7.14E-2)', 'GO:0001882:nucleoside binding (qval9.09E-2)', 'GO:0008289:lipid binding (qval9.06E-2)', 'GO:0004180:carboxypeptidase activity (qval9.18E-2)', 'GO:0017124:SH3 domain binding (qval9.74E-2)']</t>
        </is>
      </c>
      <c r="X49" s="3">
        <f>hyperlink("https://spiral.technion.ac.il/results/MTAwMDA5OQ==/48/GOResultsCOMPONENT","link")</f>
        <v/>
      </c>
      <c r="Y49" t="inlineStr">
        <is>
          <t>['GO:0062023:collagen-containing extracellular matrix (qval2.48E-16)', 'GO:0031012:extracellular matrix (qval2.16E-12)', 'GO:0030054:cell junction (qval1.58E-12)', 'GO:0070161:anchoring junction (qval8.69E-12)', 'GO:0005912:adherens junction (qval1.35E-11)', 'GO:0030055:cell-substrate junction (qval1.87E-11)', 'GO:0005925:focal adhesion (qval2.45E-11)', 'GO:0005924:cell-substrate adherens junction (qval2.73E-11)', 'GO:0044421:extracellular region part (qval1.5E-10)', 'GO:0031982:vesicle (qval1.78E-10)', 'GO:0070062:extracellular exosome (qval4.72E-10)', 'GO:1903561:extracellular vesicle (qval4.95E-10)', 'GO:0043230:extracellular organelle (qval4.77E-10)', 'GO:0005615:extracellular space (qval2.92E-8)', 'GO:0005856:cytoskeleton (qval6.66E-8)', 'GO:0005886:plasma membrane (qval5.74E-5)', 'GO:0044459:plasma membrane part (qval1.08E-4)', 'GO:0072562:blood microparticle (qval1.07E-4)', 'GO:0005604:basement membrane (qval1.12E-4)', 'GO:0042383:sarcolemma (qval2.06E-4)', 'GO:0044444:cytoplasmic part (qval3.49E-4)', 'GO:0044437:vacuolar part (qval7.45E-4)', 'GO:0044449:contractile fiber part (qval9.79E-4)', 'GO:0009986:cell surface (qval1.2E-3)', 'GO:0030027:lamellipodium (qval1.25E-3)', 'GO:0015629:actin cytoskeleton (qval1.73E-3)', 'GO:0071953:elastic fiber (qval2.69E-3)', 'GO:0044291:cell-cell contact zone (qval3.5E-3)', 'GO:0005911:cell-cell junction (qval3.77E-3)', 'GO:0005576:extracellular region (qval3.9E-3)', 'GO:0005901:caveola (qval4.24E-3)', 'GO:0044853:plasma membrane raft (qval4.71E-3)', 'GO:0001726:ruffle (qval6.97E-3)', 'GO:0044420:extracellular matrix component (qval6.93E-3)', 'GO:0031410:cytoplasmic vesicle (qval7.97E-3)', 'GO:0098857:membrane microdomain (qval8.65E-3)', 'GO:0045121:membrane raft (qval8.41E-3)', 'GO:0097708:intracellular vesicle (qval8.66E-3)', 'GO:0031226:intrinsic component of plasma membrane (qval1.49E-2)', 'GO:0098589:membrane region (qval1.49E-2)', 'GO:0098590:plasma membrane region (qval1.72E-2)', 'GO:0005737:cytoplasm (qval2.35E-2)', 'GO:0035867:alphav-beta3 integrin-IGF-1-IGF1R complex (qval2.57E-2)', 'GO:0016528:sarcoplasm (qval3.51E-2)', 'GO:0045202:synapse (qval3.45E-2)']</t>
        </is>
      </c>
    </row>
    <row r="50">
      <c r="A50" s="1" t="n">
        <v>49</v>
      </c>
      <c r="B50" t="n">
        <v>18038</v>
      </c>
      <c r="C50" t="n">
        <v>4143</v>
      </c>
      <c r="D50" t="n">
        <v>83</v>
      </c>
      <c r="E50" t="n">
        <v>6806</v>
      </c>
      <c r="F50" t="n">
        <v>1730</v>
      </c>
      <c r="G50" t="n">
        <v>1897</v>
      </c>
      <c r="H50" t="n">
        <v>39</v>
      </c>
      <c r="I50" t="n">
        <v>119</v>
      </c>
      <c r="J50" s="2" t="n">
        <v>-4300</v>
      </c>
      <c r="K50" t="n">
        <v>0.534</v>
      </c>
      <c r="L50" t="inlineStr">
        <is>
          <t>AADAT,ABCC3,ABCC5,ABCD3,ABCF1,ABHD11,ABHD13,ABHD17C,ABLIM2,ABT1,ACACA,ACADS,ACAT2,ACE,ACE2,ACOT4,ACOX1,ACP1,ACSL3,ACSL5,ACSL6,ACTG1,ACTL6A,ACTN4,ACTR3,ACTR5,ACVR1C,ACY3,ADAMTSL5,ADCK2,ADCK5,ADGRG1,ADGRG6,ADH5,ADORA2B,ADRM1,AEN,AFDN,AFTPH,AGFG1,AGMAT,AGO2,AGPAT2,AGPAT5,AGR2,AGR3,AHCY,AIFM1,AKAP11,AKAP17A,AKAP8L,AKR1E2,AKT2,ALDH18A1,ALDH3A2,ALDOC,ALG3,ALG5,ALKBH2,ALKBH7,ALKBH8,AMACR,AMBRA1,AMMECR1,AMOT,ANAPC1,ANAPC16,ANK3,ANKDD1B,ANKEF1,ANKRD13B,ANKRD16,ANKRD22,ANKRD39,ANKRD40CL,ANKS4B,ANO10,ANO8,ANO9,ANXA2,ANXA4,AOC1,AP1M2,AP3M1,AP4E1,APCDD1,APIP,APOBEC1,ARAP3,AREG,ARF5,ARFGEF3,ARHGAP26,ARHGAP32,ARHGAP8,ARHGEF35,ARID1B,ARID3A,ARL5B,ARL6IP1,ARMC10,ARSE,ASB9,ASCL2,ASH2L,ASL,ASPHD1,ASTE1,ATG12,ATG5,ATIC,ATMIN,ATP10B,ATP13A3,ATP1A1,ATP1B1,ATP2C2,ATP5F1D,ATP5F1E,ATP5MC3,ATP5MPL,ATP6V1C2,ATP8A1,ATP8B1,ATP9A,AXIN1,AXIN2,AZGP1,B3GNT2,B3GNT3,B3GNT8,B4GALNT3,B4GALT6,BAHD1,BAIAP2L1,BAIAP2L2,BAK1,BCL11A,BCL2L1,BCL9,BCLAF3,BCS1L,BDH1,BICDL2,BIK,BIRC2,BLACAT1,BLCAP,BLM,BLOC1S4,BLOC1S6,BMP4,BMP7,BMS1,BMT2,BNIP1,BNIP5,BOLA3,BOP1,BRCA2,BROX,BRSK2,BRWD3,BSPRY,BTBD3,BTD,BTG3,BZW2,C10orf99,C12orf4,C12orf49,C12orf75,C15orf48,C16orf91,C17orf53,C18orf21,C19orf33,C1QBP,C1orf112,C2CD4A,C4BPB,C4orf19,C6orf141,C6orf223,C6orf47,C7orf26,CAAP1,CAB39L,CACUL1,CAD,CALML4,CAMK2N1,CAMKMT,CAMSAP3,CANT1,CAPN1,CAPN12,CAPN5,CAPN8,CARD10,CARHSP1,CARM1,CARS2,CASK,CAST,CAT,CBFA2T2,CBLC,CCDC88B,CCL15,CCL20,CCNB1IP1,CCNC,CCND1,CCNF,CCNI2,CCSAP,CCT6A,CCZ1,CD151,CD164,CD46,CD55,CD9,CDC34,CDC42EP5,CDC6,CDCA3,CDCA4,CDCA7,CDCA8,CDCP1,CDH1,CDH17,CDHR2,CDHR5,CDK12,CDK16,CDK8,CDKN2AIP,CDKN2AIPNL,CDS1,CDX1,CDX2,CEACAM1,CEACAM5,CEACAM6,CEBPA,CELSR1,CENPA,CENPF,CENPH,CENPK,CENPM,CENPV,CEP57,CEP85,CERS6,CETN3,CFL1,CFTR,CGN,CHCHD2,CHCHD3,CHCHD7,CHD1,CHD7,CHDH,CHEK2,CHMP4B,CIAO1,CIAPIN1,CISD3,CKAP2L,CKAP5,CKMT2,CLDN1,CLDN12,CLDN3,CLDN4,CLDN7,CLIC1,CLN3,CLRN3,CLTB,CMAS,CMTM4,CMTM8,CNKSR3,CNNM3,CNNM4,CNOT11,CNOT7,COA1,COA3,COASY,COBL,COG2,COG3,COG7,COL17A1,COL9A3,COMMD10,COPS9,CORO2A,COX19,COX7C,CPEB3,CPNE7,CPT1B,CRAMP1,CRB3,CRYBG1,CSNK2A1,CSNK2B,CSTF2,CTBP2,CTNNB1,CTNND1,CTSV,CUL3,CUL4A,CXADR,CXXC4,CXXC5,CXorf56,CYFIP2,CYP2B6,CYP2J2,CYP2S1,CYP2W1,CYP3A5,CYP4F11,CYP4F3,CYP51A1,CYTH2,DACH1,DAD1,DAGLA,DAPK2,DAXX,DAZAP2,DBF4B,DBI,DBNDD1,DBNDD2,DBNL,DCP1A,DCTPP1,DCUN1D1,DDA1,DDI2,DDR1,DDX18,DDX21,DDX39B,DDX3X,DDX42,DDX46,DDX51,DDX55,DEFB1,DEK,DEPDC1B,DEPDC5,DERA,DGCR2,DHCR24,DHPS,DHRS1,DHRSX,DHX33,DHX57,DIAPH3,DIDO1,DIS3L2,DKC1,DLD,DLG3,DMRT1,DMTN,DNAAF5,DNAJA3,DNAJC2,DNAJC22,DNALI1,DNMBP,DNPEP,DNTTIP1,DOLPP1,DOP1A,DPAGT1,DPEP1,DPH3,DPM1,DPY19L1,DQX1,DROSHA,DSC2,DSG2,DSP,DTL,DTX2,DUS1L,DUS4L,DUSP12,DUSP16,DUSP18,DYNLRB1,E2F5,E2F8,EAF1,EEF1AKMT3,EEF1B2,EEF1E1,EEF1G,EEF2KMT,EFNA1,EFNA2,EFNA3,EFNA4,EFNB2,EHF,EIF1,EIF2A,EIF2B5,EIF2S3,EIF3B,EIF3G,EIF4A2,EIF4B,EIF4E2,EIF4G2,EIF5A2,EIF6,ELF3,ELF4,ELOVL7,EMD,ENPP3,ENPP4,ENTPD2,ENTPD6,EPB41L1,EPB41L4B,EPB41L5,EPCAM,EPHA2,EPHB1,EPHB3,EPHX4,EPOP,EPPK1,EPS8,EPS8L1,EPS8L2,EPS8L3,ERAP1,ERAP2,ERBB2,ERBB3,EREG,ERF,ERN2,ERP29,ESPL1,ESRP1,ESRP2,ESRRA,ETF1,EVPL,EXO1,EXOSC10,F11R,F2RL1,FA2H,FAAH2,FABP1,FADD,FAM104A,FAM120A,FAM122B,FAM126B,FAM136A,FAM160A1,FAM160A2,FAM161A,FAM192A,FAM3A,FAM3B,FAM3D,FAM83B,FAM83F,FAM83H,FAM98B,FANCI,FARP1,FARP2,FARSA,FASTKD3,FAT1,FBXL12,FBXL17,FBXL4,FBXO2,FBXO36,FCHSD1,FCSK,FDFT1,FEM1A,FERMT1,FGFR1OP,FGFR4,FLAD1,FLNB,FN3KRP,FNBP1L,FOPNL,FOXA1,FOXA2,FOXD2,FOXP4,FOXQ1,FRMD1,FRYL,FTCDNL1,FUCA2,FUNDC1,FUS,FUT3,FUT4,FXYD3,FXYD5,FZD5,FZR1,G2E3,GABRE,GALE,GALK1,GALNT4,GAR1,GATA6,GATD1,GCDH,GDF15,GDI2,GDPGP1,GEMIN6,GGCT,GGH,GID8,GIGYF1,GINS2,GINS3,GINS4,GJB3,GLCE,GLO1,GLOD4,GLRX2,GLRX3,GMCL1,GMDS,GMPS,GNG4,GNG5,GNL3,GNPDA2,GOLGA7B,GOLIM4,GPATCH4,GPR143,GPR160,GPR180,GPR35,GPR39,GPR63,GPRC5A,GPSM2,GPT2,GPX2,GRAMD2A,GRAMD4,GRB7,GRHL2,GRIN2B,GRIN2D,GRM8,GRSF1,GSE1,GSK3A,GSK3B,GSR,GSTP1,GTF2H1,GTF2IRD1,GTPBP2,GUCY2C,GYG2,HACD3,HASPIN,HAUS1,HCN3,HDAC2,HDDC2,HDHD3,HEBP2,HELZ2,HERC2,HES1,HES2,HID1,HIGD2A,HINFP,HINT1,HIST1H1B,HIST1H1E,HIST1H2AE,HIST1H2BB,HIST1H2BH,HKDC1,HMGA1,HMGCR,HMGN1,HMGN5,HMGXB3,HNF1A,HNF4A,HNF4G,HNRNPA0,HNRNPD,HNRNPK,HNRNPUL1,HOOK1,HOOK2,HOXA11,HOXA2,HOXA9,HOXB5,HOXB9,HOXD8,HPCAL1,HRAS,HSD11B2,HSF2,HUNK,IARS2,IBA57,ICE2,ICK,IER3,IFI27,IFNLR1,IFRD2,IFT88,IGF2BP2,IGSF3,IHH,IL13RA1,IL17RB,IL20RA,IL22RA1,IL7,ILDR1,ILF3,IMMT,INAVA,INPP4B,INPP5F,INPP5J,IPO8,IQANK1,IRAK1BP1,IRF2BP2,IRF6,ISY1,ITGA2,ITGB4,ITGB6,ITM2C,ITPRID2,IVD,IYD,JAGN1,JMJD8,JPH1,JTB,JUP,KAT2A,KBTBD2,KBTBD3,KCNK1,KCNK5,KCNK6,KCNQ1,KCTD5,KDF1,KDM4B,KDM6A,KEAP1,KHSRP,KIAA0586,KIAA1211L,KIAA1257,KIAA1328,KIAA1522,KIF12,KIF18A,KIF18B,KIF20A,KIF21B,KIF2A,KIF2C,KIF4A,KIFC1,KLF10,KLF16,KLF5,KLHL12,KLHL29,KNSTRN,KPNA3,KRI1,KRT19,KRT40,KRT8,KRTCAP3,LAD1,LAGE3,LAMB3,LAMC2,LAMTOR3,LARGE2,LARP1,LBR,LCMT1,LCMT2,LCN2,LDHB,LEFTY1,LFNG,LGALS4,LGALS9,LGR5,LIMK2,LIN52,LIN7C,LIPG,LLGL2,LLPH,LMLN,LMNB1,LMNTD2,LMO7,LMTK3,LNX1,LNX2,LPAR5,LRATD1,LRATD2,LRBA,LRCH1,LRFN4,LRP10,LRP11,LRP8,LRPPRC,LRR1,LRRC31,LRRC37A3,LRRC8B,LSM14A,LSM4,LSM7,LSR,LTB4R,LY75,LYPD6,LYRM4,LYSMD4,LZTS3,MAB21L4,MACC1,MAD2L1,MAGI3,MAGT1,MAL2,MAML1,MANBAL,MANSC1,MAP1LC3A,MAP1S,MAP3K21,MAP3K7,MAP7,MAPK3,MAPK8,MAPK8IP1,MARC1,MARCH9,MARS,MARVELD2,MAZ,MBTPS2,MCF2L,MCM2,MCM4,MCM9,MCRIP2,MCTS1,MCUR1,MED13,MED19,MED24,MED4,MELK,MELTF,MEN1,MET,METTL15,METTL18,METTL23,METTL26,METTL7B,MEX3A,MFSD12,MFSD3,MGAM2,MGAT4B,MGST1,MGST2,MICOS10,MICU2,MIF,MINDY4,MIS18A,MISP,MKS1,MLEC,MLXIPL,MMAB,MMS22L,MNX1,MOAP1,MOGAT2,MOGAT3,MPC2,MPHOSPH9,MPND,MPST,MPZL3,MRGBP,MROH1,MRTO4,MSH2,MST1R,MSX2,MT-ATP6,MT-CO2,MT-CO3,MT-CYB,MT-ND1,MT-ND2,MT-ND3,MT-ND4,MT-ND4L,MT-ND5,MT-ND6,MTHFD1L,MTIF2,MTIF3,MTRF1,MTRF1L,MTX1,MUC12,MUC13,MVP,MYB,MYBL2,MYC,MYCBP,MYDGF,MYEOV,MYH14,MYL5,MYO10,MYO1A,MYO1E,MYO5B,MYO6,MYO7B,MYOM3,MYRF,MZT1,NAA16,NAA25,NAA35,NAALADL2,NAGS,NAPRT,NBDY,NCEH1,NCK2,NCKAP5,NCLN,NCOA7,NDFIP2,NDNF,NDUFA11,NDUFA4,NDUFA7,NDUFA9,NDUFAF3,NDUFAF8,NDUFB10,NDUFB6,NDUFB7,NDUFS3,NDUFS8,NEBL,NECTIN1,NECTIN4,NEK2,NEK3,NELFCD,NELFE,NEURL1,NFE2L3,NFYA,NGRN,NHP2,NHSL1,NIF3L1,NIFK,NIPA1,NIPA2,NIPAL1,NIPAL3,NIPSNAP2,NKD1,NKD2,NLE1,NME2,NMI,NOL10,NOL3,NOL4L,NOLC1,NOP16,NOSIP,NOTUM,NOX1,NOXA1,NOXO1,NPAS2,NPC1L1,NPM3,NR2C2AP,NR5A2,NR6A1,NRARP,NREP,NRM,NSD1,NSD2,NSDHL,NSUN5,NSUN7,NT5DC1,NTHL1,NTMT1,NUDT19,NUDT5,NUDT8,NUP107,NVL,NXT1,OAZ1,OBSL1,OCIAD2,OCLN,ODC1,OFD1,OPLAH,ORC1,ORC4,ORC6,OSER1,OSGEP,OSGIN2,OTUB1,OTUB2,OTUD6B,OTULINL,OVOL2,OXLD1,OXSR1,OXTR,P4HTM,PA2G4,PAFAH1B2,PAICS,PAIP1,PAN3,PANK3,PANK4,PAPOLA,PAQR5,PAQR8,PARD6B,PARPBP,PATJ,PATL1,PAWR,PBLD,PCBD1,PCBP1,PCBP2,PCDHGA10,PCGF1,PCGF2,PCLO,PCMTD2,PCSK4,PCSK6,PCSK9,PCYT2,PDCD11,PDCD2L,PDCD6,PDGFA,PDHA1,PDIA3,PDIA6,PDX1,PDZD3,PDZD8,PERP,PEX11B,PEX2,PEX26,PEX3,PEX5,PEX7,PFDN1,PFDN2,PFDN5,PGAM5,PGAP3,PGBD1,PGM3,PGP,PHF10,PHGR1,PHLDA2,PHRF1,PI4K2B,PIDD1,PIGA,PIGH,PIGP,PIGR,PIGT,PIGW,PIGZ,PITX1,PIWIL4,PKM,PKMYT1,PKP2,PKP3,PLA2G4B,PLA2G4F,PLA2R1,PLAAT3,PLAC8,PLAGL2,PLCB3,PLCB4,PLCD3,PLEK2,PLEKHA6,PLEKHG6,PLEKHJ1,PLEKHS1,PLP2,PLPP2,PLS1,PLXNB1,PMEPA1,PMFBP1,PMM2,PMPCA,PMS2,PODXL2,POF1B,POFUT1,POLA2,POLD2,POLDIP3,POLE2,POLQ,POLR1A,POLR1B,POLR1D,POLR2K,POMP,PON2,POP1,POP5,POU6F2,PPAN,PPARA,PPARG,PPARGC1A,PPDPF,PPIA,PPIL4,PPL,PPM1B,PPM1H,PPP1CC,PPP1R14C,PPP1R14D,PPP1R1B,PPP4R3B,PPP6R3,PPWD1,PRAC1,PRAP1,PRDM11,PRDM4,PRDX5,PRELID2,PRELID3B,PREP,PRKAB1,PRKAR1B,PRKAR2A,PRKCI,PRKCQ,PRMT3,PROM1,PROSER1,PRPF19,PRPF3,PRPF4B,PRPF6,PRR11,PRR12,PRR14,PRR15,PRR15L,PRR36,PRRC2A,PRRC2C,PRRG4,PRSS12,PRSS22,PRSS8,PRXL2B,PSMA2,PSMA7,PSMB1,PSMB8,PSMC2,PSMD13,PSMG1,PTBP3,PTCH1,PTK6,PTPN3,PTPRH,PTPRK,PUM2,PUS10,PVR,PXMP2,PYCARD,PYCR3,RAB10,RAB11FIP1,RAB15,RAB1A,RAB22A,RAB25,RAB3IP,RAB4A,RAB5A,RAB5IF,RAB6A,RABGGTB,RAC3,RACK1,RAD51AP1,RAD54B,RALA,RALGAPB,RANBP6,RAP2A,RAPGEF5,RARS2,RASEF,RBBP8NL,RBCK1,RBIS,RBM17,RBM26,RBM38,RBMX,RBMXL1,RCBTB1,RCHY1,RCN1,RCN2,REEP6,RELCH,RELL2,REPIN1,RFC2,RFC5,RFLNA,RGL3,RHOU,RHPN2,RIDA,RIOX1,RIPK4,RIPPLY3,RLIM,RMI1,RMI2,RMND1,RMND5A,RNASE4,RNASEH2B,RNF114,RNF128,RNF138,RNF145,RNF186,RNF5,RNF7,RNFT2,RNPS1,RPA2,RPA3,RPH3AL,RPIA,RPRD1A,RRAS2,RRM2B,RRNAD1,RSL1D1,RTL8A,RUBCNL,RUVBL1,RWDD4,S100A10,S100A11,S100A14,S100A6,SAMD10,SAMD12,SAMD5,SAP18,SATB2,SBDS,SCAF8,SCAI,SCAPER,SCARB1,SCD,SCFD2,SCNN1A,SDCBP2,SDSL,SEC11A,SEC16B,SEC31B,SEC61G,SELENBP1,SEM1,SEMA4F,SEMA4G,SEMA7A,SENP2,SEPTIN2,SERINC5,SERP2,SERPINB5,SESN1,SEZ6L2,SF1,SFI1,SFMBT1,SFN,SFT2D1,SGK2,SGPP2,SH2D3A,SH3BGRL2,SH3TC2,SHANK2,SHLD3,SHROOM1,SIM2,SIPA1L3,SKA3,SLC12A2,SLC12A7,SLC16A5,SLC1A1,SLC22A18,SLC22A18AS,SLC22A23,SLC22A5,SLC25A10,SLC25A15,SLC25A33,SLC25A40,SLC26A2,SLC26A6,SLC27A2,SLC29A2,SLC2A12,SLC2A4RG,SLC30A9,SLC35B1,SLC35E1,SLC35E3,SLC35E4,SLC35F2,SLC35F5,SLC37A1,SLC37A4,SLC38A1,SLC39A4,SLC39A5,SLC3A1,SLC41A2,SLC44A1,SLC44A3,SLC44A4,SLC46A1,SLC4A11,SLC52A2,SLC52A3,SLC5A1,SLC5A6,SLC6A6,SLC7A1,SLCO4A1,SMAD6,SMAGP,SMARCD2,SMC2,SMG8,SMIM15,SMIM22,SMIM24,SMIM30,SMPD2,SMPD3,SMS,SMUG1,SMYD5,SNAP29,SNAPC5,SNCAIP,SNORC,SNRNP200,SNRPA,SNRPB2,SNRPC,SNRPD2,SNRPE,SNRPF,SNRPG,SNW1,SNX15,SNX5,SOD1,SORL1,SORT1,SOWAHA,SOWAHB,SOWAHC,SOX9,SP1,SP140L,SP6,SPA17,SPAG1,SPAST,SPATA2,SPATA24,SPATA33,SPATS2,SPCS1,SPDL1,SPG11,SPHK2,SPINK1,SPINT1,SPINT2,SPIRE2,SPPL2B,SPTBN1,SPTBN2,SQLE,SRC,SRCIN1,SRGAP3,SRI,SRMS,SRPK1,SRRM2,SRSF2,SRSF3,ST14,ST6GALNAC1,STAG2,STAMBP,STAMBPL1,STAP2,STARD10,STAU1,STEAP3,STK11,STK24,STK32C,STK38,STK38L,STK39,STOML2,STRIP1,STX1A,STX3,STYXL1,SUCLG1,SUGT1,SULT2B1,SUOX,SUPT4H1,SVIP,SYNE4,SYNGR2,SYPL1,SYT1,TADA1,TAF10,TAF1A,TAF4,TAF9,TAP1,TARS,TASOR2,TBC1D16,TBC1D25,TBC1D30,TBC1D32,TBCC,TBRG4,TC2N,TCERG1,TCF7,TCFL5,TCTN2,TDRKH,TECR,TESC,TFAP4,TFB1M,TFCP2L1,TFDP1,TFF3,TFRC,TGFA,TGFBI,THAP12,THAP4,THEM6,THOC2,THOC7,THRA,THSD4,TICAM1,TIMM13,TIMM17A,TIMM17B,TIMM23,TIMM8A,TIMM8B,TINAG,TINAGL1,TIPIN,TJP3,TKT,TLCD1,TLR3,TM4SF20,TM4SF5,TM7SF2,TM9SF2,TM9SF3,TMA7,TMC5,TMC7,TMCO6,TMEM123,TMEM128,TMEM141,TMEM144,TMEM150B,TMEM168,TMEM171,TMEM177,TMEM183A,TMEM184A,TMEM184C,TMEM189,TMEM216,TMEM238L,TMEM254,TMEM258,TMEM267,TMEM30B,TMEM33,TMEM45B,TMEM54,TMEM63A,TMEM63C,TMEM69,TMEM81,TMEM87A,TMEM8A,TMEM92,TMEM99,TMEM9B,TMPO,TMPRSS2,TMPRSS3,TMPRSS4,TMPRSS5,TMTC3,TMTC4,TNFRSF11A,TNNC2,TNS4,TOB1,TOB2,TOMM22,TOMM34,TOMM6,TOP2A,TOP2B,TOX3,TP53BP1,TPMT,TPX2,TRABD2A,TRAF4,TRAF6,TRAF7,TRAIP,TRAPPC6A,TREML2,TRIM11,TRIM15,TRIM16,TRIM2,TRIM29,TRIM31,TRIP13,TRMT10C,TRMT2B,TRMT44,TROAP,TRPM6,TRPV1,TSPAN1,TSPAN12,TSPAN6,TSPAN8,TSTD1,TTC19,TTC39A,TTC5,TTI1,TTLL12,TUBA1C,TUBB,TUBB4B,TUBGCP4,TUFT1,TWF1,TWISTNB,TYW1,U2SURP,UBA2,UBE2C,UBE2L3,UBE2R2,UBE2V1,UBL5,UBR3,UBXN1,UCHL5,UGT2A3,UGT8,UMPS,UNC5CL,UQCC3,UQCRC2,UQCRH,UQCRQ,USF3,USH1C,USP30,UTP14A,UTP6,VANGL2,VARS,VAV2,VAV3,VDAC1,VDAC2,VEGFA,VEZF1,VIL1,VMP1,VPS13A,VPS25,VPS26A,VPS36,VRK2,VWA2,VWA8,WDR27,WDR35,WDR43,WDR48,WDR5B,WDR75,WDR92,WDYHV1,WNK2,WNT11,WRNIP1,WSB2,WWC1,XDH,XK,XPO4,XPOT,XRCC5,XRCC6,YEATS4,YJU2,YOD1,YTHDF1,YWHAB,YWHAE,YWHAZ,YY1AP1,ZBTB44,ZCCHC4,ZDHHC12,ZDHHC2,ZDHHC6,ZDHHC9,ZFAND4,ZFP90,ZG16B,ZKSCAN1,ZKSCAN5,ZMAT2,ZMYM2,ZMYM5,ZNF12,ZNF131,ZNF146,ZNF16,ZNF174,ZNF177,ZNF182,ZNF207,ZNF217,ZNF234,ZNF235,ZNF239,ZNF260,ZNF280B,ZNF282,ZNF296,ZNF3,ZNF449,ZNF57,ZNF574,ZNF587,ZNF608,ZNF629,ZNF639,ZNF653,ZNF655,ZNF664,ZNF678,ZNF69,ZNF703,ZNF717,ZNF720,ZNF766,ZNF776,ZNF786,ZNF787,ZNF8,ZNF800,ZNF805,ZNF816,ZNF852,ZNF888,ZNRD1,ZNRF2,ZNRF3,ZP3,ZSCAN2,ZSCAN29,ZSWIM1,ZW10</t>
        </is>
      </c>
      <c r="M50" t="inlineStr">
        <is>
          <t>[(22, 1), (22, 3), (22, 4), (22, 7), (22, 8), (22, 9), (22, 13), (22, 16), (22, 25), (22, 28), (22, 29), (22, 35), (22, 40), (22, 41), (22, 42), (22, 45), (22, 48), (22, 49), (22, 50), (22, 51), (22, 55), (22, 60), (22, 62), (22, 63), (22, 65), (22, 67), (22, 71), (22, 72), (22, 78), (22, 79), (22, 80), (26, 1), (26, 3), (26, 4), (26, 7), (26, 8), (26, 9), (26, 16), (26, 25), (26, 28), (26, 29), (26, 35), (26, 40), (26, 41), (26, 42), (26, 45), (26, 48), (26, 49), (26, 50), (26, 51), (26, 55), (26, 60), (26, 62), (26, 63), (26, 65), (26, 71), (26, 72), (26, 78), (26, 79), (26, 80), (36, 1), (36, 3), (36, 4), (36, 7), (36, 8), (36, 9), (36, 12), (36, 13), (36, 16), (36, 17), (36, 25), (36, 28), (36, 29), (36, 34), (36, 35), (36, 40), (36, 41), (36, 42), (36, 45), (36, 48), (36, 49), (36, 50), (36, 51), (36, 53), (36, 55), (36, 60), (36, 62), (36, 63), (36, 65), (36, 67), (36, 71), (36, 72), (36, 78), (36, 79), (36, 80), (70, 1), (70, 3), (70, 4), (70, 7), (70, 8), (70, 9), (70, 16), (70, 25), (70, 29), (70, 35), (70, 40), (70, 41), (70, 45), (70, 48), (70, 49), (70, 50), (70, 51), (70, 55), (70, 60), (70, 63), (70, 65), (70, 78), (70, 79), (70, 80)]</t>
        </is>
      </c>
      <c r="N50" t="n">
        <v>261</v>
      </c>
      <c r="O50" t="n">
        <v>0.5</v>
      </c>
      <c r="P50" t="n">
        <v>0.9</v>
      </c>
      <c r="Q50" t="n">
        <v>3</v>
      </c>
      <c r="R50" t="n">
        <v>10000</v>
      </c>
      <c r="S50" t="inlineStr">
        <is>
          <t>15/03/2024, 21:33:06</t>
        </is>
      </c>
      <c r="T50" s="3">
        <f>hyperlink("https://spiral.technion.ac.il/results/MTAwMDA5OQ==/49/GOResultsPROCESS","link")</f>
        <v/>
      </c>
      <c r="U50" t="inlineStr">
        <is>
          <t>['GO:0008152:metabolic process (qval2.3E-12)', 'GO:0034641:cellular nitrogen compound metabolic process (qval2.04E-12)', 'GO:0044237:cellular metabolic process (qval2.36E-12)', 'GO:0006139:nucleobase-containing compound metabolic process (qval3.26E-11)', 'GO:0046483:heterocycle metabolic process (qval4.14E-10)', 'GO:0090304:nucleic acid metabolic process (qval5.94E-10)', 'GO:0006807:nitrogen compound metabolic process (qval6.72E-10)', 'GO:0071704:organic substance metabolic process (qval2.83E-9)', 'GO:0044238:primary metabolic process (qval2.78E-9)', 'GO:1901360:organic cyclic compound metabolic process (qval3.21E-9)', 'GO:0006725:cellular aromatic compound metabolic process (qval4.69E-9)', 'GO:0016070:RNA metabolic process (qval1.11E-8)', 'GO:0043170:macromolecule metabolic process (qval2.82E-8)', 'GO:0009058:biosynthetic process (qval9.99E-8)', 'GO:0044271:cellular nitrogen compound biosynthetic process (qval1.16E-7)', 'GO:1901576:organic substance biosynthetic process (qval2.52E-7)', 'GO:0034654:nucleobase-containing compound biosynthetic process (qval8.49E-7)', 'GO:0044249:cellular biosynthetic process (qval1.03E-6)', 'GO:0022607:cellular component assembly (qval3.25E-6)', 'GO:0006396:RNA processing (qval3.44E-6)', 'GO:0018130:heterocycle biosynthetic process (qval7.67E-6)', 'GO:0022618:ribonucleoprotein complex assembly (qval1.17E-5)', 'GO:0006996:organelle organization (qval1.24E-5)', 'GO:1901362:organic cyclic compound biosynthetic process (qval1.24E-5)', 'GO:0071826:ribonucleoprotein complex subunit organization (qval1.26E-5)', 'GO:0019438:aromatic compound biosynthetic process (qval1.63E-5)', 'GO:0006413:translational initiation (qval4.39E-5)', 'GO:0034250:positive regulation of cellular amide metabolic process (qval7.33E-5)', 'GO:0009059:macromolecule biosynthetic process (qval1.22E-4)', 'GO:0016043:cellular component organization (qval1.23E-4)', 'GO:0071840:cellular component organization or biogenesis (qval1.41E-4)', 'GO:1903047:mitotic cell cycle process (qval1.84E-4)', 'GO:0010557:positive regulation of macromolecule biosynthetic process (qval2.26E-4)', 'GO:0010628:positive regulation of gene expression (qval2.66E-4)', 'GO:0016071:mRNA metabolic process (qval4.29E-4)', 'GO:0006397:mRNA processing (qval4.49E-4)', 'GO:0032774:RNA biosynthetic process (qval5.48E-4)', 'GO:0044260:cellular macromolecule metabolic process (qval5.68E-4)', 'GO:0009987:cellular process (qval7.86E-4)', 'GO:0045727:positive regulation of translation (qval7.7E-4)', 'GO:0034622:cellular protein-containing complex assembly (qval7.52E-4)', 'GO:0065003:protein-containing complex assembly (qval1.06E-3)', 'GO:0031328:positive regulation of cellular biosynthetic process (qval1.35E-3)', 'GO:0034330:cell junction organization (qval1.39E-3)', 'GO:0034645:cellular macromolecule biosynthetic process (qval1.43E-3)', 'GO:0086042:cardiac muscle cell-cardiac muscle cell adhesion (qval1.73E-3)', 'GO:0022402:cell cycle process (qval2.4E-3)', 'GO:0009891:positive regulation of biosynthetic process (qval2.53E-3)', 'GO:0043933:protein-containing complex subunit organization (qval2.55E-3)', 'GO:0008380:RNA splicing (qval2.67E-3)', 'GO:0048524:positive regulation of viral process (qval3.37E-3)', 'GO:0010604:positive regulation of macromolecule metabolic process (qval3.8E-3)', 'GO:0006417:regulation of translation (qval5.82E-3)', 'GO:0043902:positive regulation of multi-organism process (qval6.11E-3)', 'GO:0019222:regulation of metabolic process (qval6.3E-3)', 'GO:0060255:regulation of macromolecule metabolic process (qval6.86E-3)', 'GO:0044770:cell cycle phase transition (qval7.31E-3)', 'GO:0010608:posttranscriptional regulation of gene expression (qval9.24E-3)', 'GO:0009893:positive regulation of metabolic process (qval1.04E-2)', 'GO:0050892:intestinal absorption (qval1.14E-2)', 'GO:0086073:bundle of His cell-Purkinje myocyte adhesion involved in cell communication (qval1.16E-2)', 'GO:0000819:sister chromatid segregation (qval1.15E-2)', 'GO:0002934:desmosome organization (qval1.28E-2)', 'GO:0030855:epithelial cell differentiation (qval1.38E-2)', 'GO:0051338:regulation of transferase activity (qval1.4E-2)', 'GO:0034248:regulation of cellular amide metabolic process (qval1.43E-2)', 'GO:0120192:tight junction assembly (qval1.55E-2)', 'GO:0051276:chromosome organization (qval1.63E-2)', 'GO:0051173:positive regulation of nitrogen compound metabolic process (qval1.67E-2)', 'GO:0032530:regulation of microvillus organization (qval1.73E-2)', 'GO:0120193:tight junction organization (qval1.84E-2)', 'GO:0042256:mature ribosome assembly (qval1.85E-2)', 'GO:0051179:localization (qval1.85E-2)', 'GO:0008150:biological_process (qval1.88E-2)', 'GO:0031323:regulation of cellular metabolic process (qval1.86E-2)', 'GO:0045216:cell-cell junction organization (qval1.86E-2)', 'GO:1903508:positive regulation of nucleic acid-templated transcription (qval1.98E-2)', 'GO:0045893:positive regulation of transcription, DNA-templated (qval1.95E-2)', 'GO:1902680:positive regulation of RNA biosynthetic process (qval2E-2)', 'GO:0034329:cell junction assembly (qval2.12E-2)', 'GO:0044772:mitotic cell cycle phase transition (qval2.17E-2)', 'GO:0051171:regulation of nitrogen compound metabolic process (qval2.63E-2)', 'GO:0032532:regulation of microvillus length (qval2.75E-2)', 'GO:0051246:regulation of protein metabolic process (qval2.72E-2)', 'GO:0000375:RNA splicing, via transesterification reactions (qval2.72E-2)', 'GO:0051254:positive regulation of RNA metabolic process (qval2.82E-2)', 'GO:0034660:ncRNA metabolic process (qval2.81E-2)', 'GO:0031325:positive regulation of cellular metabolic process (qval2.83E-2)', 'GO:0045815:positive regulation of gene expression, epigenetic (qval2.81E-2)', 'GO:0080090:regulation of primary metabolic process (qval2.91E-2)', 'GO:0098813:nuclear chromosome segregation (qval3.07E-2)', 'GO:0016072:rRNA metabolic process (qval3.12E-2)', 'GO:0007005:mitochondrion organization (qval3.11E-2)', 'GO:0000398:mRNA splicing, via spliceosome (qval3.16E-2)', 'GO:0000377:RNA splicing, via transesterification reactions with bulged adenosine as nucleophile (qval3.12E-2)', 'GO:0034470:ncRNA processing (qval3.17E-2)', 'GO:0010468:regulation of gene expression (qval3.44E-2)', 'GO:0051641:cellular localization (qval3.42E-2)', 'GO:0006364:rRNA processing (qval3.48E-2)', 'GO:0009892:negative regulation of metabolic process (qval3.57E-2)', 'GO:0090307:mitotic spindle assembly (qval3.55E-2)', 'GO:0045935:positive regulation of nucleobase-containing compound metabolic process (qval3.56E-2)', 'GO:0035633:maintenance of permeability of blood-brain barrier (qval3.7E-2)', 'GO:0010605:negative regulation of macromolecule metabolic process (qval3.77E-2)', 'GO:0051052:regulation of DNA metabolic process (qval3.89E-2)', 'GO:0030260:entry into host cell (qval4.05E-2)', 'GO:0051806:entry into cell of other organism involved in symbiotic interaction (qval4.01E-2)', 'GO:0051828:entry into other organism involved in symbiotic interaction (qval3.97E-2)', 'GO:0044409:entry into host (qval3.93E-2)', 'GO:0042127:regulation of cell proliferation (qval3.99E-2)', 'GO:0032268:regulation of cellular protein metabolic process (qval3.98E-2)', 'GO:1902850:microtubule cytoskeleton organization involved in mitosis (qval3.97E-2)', 'GO:0007059:chromosome segregation (qval3.93E-2)', 'GO:0033866:nucleoside bisphosphate biosynthetic process (qval4.12E-2)', 'GO:0034030:ribonucleoside bisphosphate biosynthetic process (qval4.09E-2)', 'GO:0034033:purine nucleoside bisphosphate biosynthetic process (qval4.05E-2)', 'GO:0035635:entry of bacterium into host cell (qval4.79E-2)', 'GO:0014807:regulation of somitogenesis (qval4.75E-2)', 'GO:1903902:positive regulation of viral life cycle (qval5.58E-2)', 'GO:0007006:mitochondrial membrane organization (qval5.66E-2)', 'GO:0070131:positive regulation of mitochondrial translation (qval5.66E-2)', 'GO:0000070:mitotic sister chromatid segregation (qval5.78E-2)', 'GO:1901564:organonitrogen compound metabolic process (qval5.75E-2)', 'GO:0000245:spliceosomal complex assembly (qval6.07E-2)', 'GO:2000278:regulation of DNA biosynthetic process (qval6.15E-2)', 'GO:0045070:positive regulation of viral genome replication (qval6.48E-2)', 'GO:0070830:bicellular tight junction assembly (qval6.93E-2)', 'GO:0001889:liver development (qval6.9E-2)', 'GO:0043604:amide biosynthetic process (qval7.33E-2)', 'GO:0007019:microtubule depolymerization (qval7.46E-2)', 'GO:0071103:DNA conformation change (qval7.42E-2)', 'GO:0003382:epithelial cell morphogenesis (qval7.83E-2)', 'GO:0051726:regulation of cell cycle (qval7.8E-2)', 'GO:0006695:cholesterol biosynthetic process (qval7.84E-2)', 'GO:1902653:secondary alcohol biosynthetic process (qval7.78E-2)', 'GO:0033554:cellular response to stress (qval7.73E-2)', 'GO:2000116:regulation of cysteine-type endopeptidase activity (qval7.77E-2)', 'GO:0009880:embryonic pattern specification (qval7.98E-2)', 'GO:0031324:negative regulation of cellular metabolic process (qval8.13E-2)', 'GO:0048522:positive regulation of cellular process (qval8.49E-2)', 'GO:0048518:positive regulation of biological process (qval8.54E-2)', 'GO:0007052:mitotic spindle organization (qval8.51E-2)', 'GO:2000573:positive regulation of DNA biosynthetic process (qval8.5E-2)', 'GO:0006351:transcription, DNA-templated (qval8.77E-2)', 'GO:0044281:small molecule metabolic process (qval9.07E-2)', 'GO:0006352:DNA-templated transcription, initiation (qval9.12E-2)', 'GO:0097659:nucleic acid-templated transcription (qval9.22E-2)', 'GO:0051972:regulation of telomerase activity (qval9.25E-2)', 'GO:0060672:epithelial cell morphogenesis involved in placental branching (qval9.25E-2)', 'GO:1904970:brush border assembly (qval9.19E-2)', 'GO:0044346:fibroblast apoptotic process (qval9.13E-2)', 'GO:0043154:negative regulation of cysteine-type endopeptidase activity involved in apoptotic process (qval9.53E-2)', 'GO:0030050:vesicle transport along actin filament (qval9.52E-2)', 'GO:2001235:positive regulation of apoptotic signaling pathway (qval9.61E-2)', 'GO:0061097:regulation of protein tyrosine kinase activity (qval9.68E-2)']</t>
        </is>
      </c>
      <c r="V50" s="3">
        <f>hyperlink("https://spiral.technion.ac.il/results/MTAwMDA5OQ==/49/GOResultsFUNCTION","link")</f>
        <v/>
      </c>
      <c r="W50" t="inlineStr">
        <is>
          <t>['GO:0005515:protein binding (qval4.14E-10)', 'GO:0003723:RNA binding (qval1.63E-8)', 'GO:0045296:cadherin binding (qval9.1E-8)', 'GO:1901363:heterocyclic compound binding (qval2.39E-6)', 'GO:0097159:organic cyclic compound binding (qval3.82E-6)', 'GO:0005488:binding (qval6.53E-6)', 'GO:0050839:cell adhesion molecule binding (qval8.84E-6)', 'GO:0008135:translation factor activity, RNA binding (qval1.8E-5)', 'GO:0003676:nucleic acid binding (qval8.42E-5)', 'GO:0043021:ribonucleoprotein complex binding (qval2.28E-3)', 'GO:0003824:catalytic activity (qval2.46E-3)', 'GO:0086083:cell adhesive protein binding involved in bundle of His cell-Purkinje myocyte communication (qval3.25E-3)', 'GO:0044877:protein-containing complex binding (qval3.38E-3)', 'GO:0000166:nucleotide binding (qval4.5E-3)', 'GO:1901265:nucleoside phosphate binding (qval4.2E-3)', 'GO:0003743:translation initiation factor activity (qval4.66E-3)', 'GO:0005524:ATP binding (qval8.07E-3)', 'GO:0032559:adenyl ribonucleotide binding (qval1.17E-2)', 'GO:0030554:adenyl nucleotide binding (qval1.24E-2)', 'GO:0036094:small molecule binding (qval1.62E-2)', 'GO:0003674:molecular_function (qval1.73E-2)', 'GO:0042802:identical protein binding (qval2.01E-2)', 'GO:0008144:drug binding (qval3.31E-2)', 'GO:0019899:enzyme binding (qval3.37E-2)', 'GO:0043022:ribosome binding (qval4.35E-2)', 'GO:0086080:protein binding involved in heterotypic cell-cell adhesion (qval4.35E-2)', 'GO:0098632:cell-cell adhesion mediator activity (qval5.12E-2)', 'GO:0035639:purine ribonucleoside triphosphate binding (qval5.59E-2)', 'GO:0034513:box H/ACA snoRNA binding (qval6.43E-2)', 'GO:0004386:helicase activity (qval6.3E-2)', 'GO:0098631:cell adhesion mediator activity (qval7.04E-2)', 'GO:0032553:ribonucleotide binding (qval7.9E-2)', 'GO:0043168:anion binding (qval8.05E-2)', 'GO:0003729:mRNA binding (qval7.94E-2)', 'GO:0032555:purine ribonucleotide binding (qval7.86E-2)', 'GO:0003678:DNA helicase activity (qval7.99E-2)', 'GO:0140098:catalytic activity, acting on RNA (qval7.94E-2)', 'GO:0098641:cadherin binding involved in cell-cell adhesion (qval7.75E-2)', 'GO:0017076:purine nucleotide binding (qval8.1E-2)', 'GO:0034236:protein kinase A catalytic subunit binding (qval8.86E-2)', 'GO:0016300:tRNA (uracil) methyltransferase activity (qval1.02E-1)']</t>
        </is>
      </c>
      <c r="X50" s="3">
        <f>hyperlink("https://spiral.technion.ac.il/results/MTAwMDA5OQ==/49/GOResultsCOMPONENT","link")</f>
        <v/>
      </c>
      <c r="Y50" t="inlineStr">
        <is>
          <t>['GO:0044424:intracellular part (qval2.93E-17)', 'GO:0043226:organelle (qval1.61E-13)', 'GO:0043229:intracellular organelle (qval2.33E-13)', 'GO:0044428:nuclear part (qval2.62E-13)', 'GO:0044422:organelle part (qval6.27E-13)', 'GO:0044446:intracellular organelle part (qval7.81E-13)', 'GO:0044444:cytoplasmic part (qval3.64E-11)', 'GO:0043227:membrane-bounded organelle (qval1.19E-10)', 'GO:0005654:nucleoplasm (qval2.8E-9)', 'GO:0043231:intracellular membrane-bounded organelle (qval9.66E-9)', 'GO:0032991:protein-containing complex (qval1.09E-8)', 'GO:0030054:cell junction (qval1.73E-6)', 'GO:0016328:lateral plasma membrane (qval2.38E-6)', 'GO:0005911:cell-cell junction (qval2.83E-6)', 'GO:0043228:non-membrane-bounded organelle (qval4.17E-6)', 'GO:0043232:intracellular non-membrane-bounded organelle (qval3.94E-6)', 'GO:0070160:tight junction (qval1.05E-5)', 'GO:0016324:apical plasma membrane (qval1.48E-5)', 'GO:0005829:cytosol (qval4.71E-5)', 'GO:0070062:extracellular exosome (qval5.43E-5)', 'GO:1903561:extracellular vesicle (qval7.54E-5)', 'GO:0043230:extracellular organelle (qval7.5E-5)', 'GO:0005730:nucleolus (qval7.85E-5)', 'GO:1902494:catalytic complex (qval1.66E-4)', 'GO:0005923:bicellular tight junction (qval2.67E-4)', 'GO:0098590:plasma membrane region (qval3.81E-4)', 'GO:0044429:mitochondrial part (qval4.7E-4)', 'GO:1990904:ribonucleoprotein complex (qval5.13E-4)', 'GO:0044464:cell part (qval5.13E-4)', 'GO:0005737:cytoplasm (qval4.97E-4)', 'GO:0044452:nucleolar part (qval5.52E-4)', 'GO:0005634:nucleus (qval7.43E-4)', 'GO:0070161:anchoring junction (qval1.34E-3)', 'GO:0005739:mitochondrion (qval1.47E-3)', 'GO:0031090:organelle membrane (qval1.71E-3)', 'GO:0031903:microbody membrane (qval2.27E-3)', 'GO:0005778:peroxisomal membrane (qval2.21E-3)', 'GO:0031966:mitochondrial membrane (qval2.28E-3)', 'GO:0016327:apicolateral plasma membrane (qval2.26E-3)', 'GO:0030057:desmosome (qval2.84E-3)', 'GO:0005912:adherens junction (qval3.47E-3)', 'GO:0061689:tricellular tight junction (qval4.04E-3)', 'GO:0031970:organelle envelope lumen (qval6.64E-3)', 'GO:0098798:mitochondrial protein complex (qval6.8E-3)', 'GO:0016323:basolateral plasma membrane (qval6.97E-3)', 'GO:0031982:vesicle (qval7.42E-3)', 'GO:0098800:inner mitochondrial membrane protein complex (qval7.28E-3)', 'GO:0016020:membrane (qval1.05E-2)', 'GO:0042579:microbody (qval1.05E-2)', 'GO:0098862:cluster of actin-based cell projections (qval1.2E-2)', 'GO:0044439:peroxisomal part (qval1.24E-2)', 'GO:0044438:microbody part (qval1.22E-2)', 'GO:0005758:mitochondrial intermembrane space (qval1.25E-2)', 'GO:0005903:brush border (qval1.35E-2)', 'GO:0031429:box H/ACA snoRNP complex (qval1.42E-2)', 'GO:0016363:nuclear matrix (qval1.54E-2)', 'GO:0097526:spliceosomal tri-snRNP complex (qval1.58E-2)', 'GO:0046540:U4/U6 x U5 tri-snRNP complex (qval1.55E-2)', 'GO:1990204:oxidoreductase complex (qval1.55E-2)', 'GO:0031528:microvillus membrane (qval1.6E-2)', 'GO:0031253:cell projection membrane (qval2.08E-2)', 'GO:0005664:nuclear origin of replication recognition complex (qval2.38E-2)', 'GO:0000808:origin recognition complex (qval2.34E-2)', 'GO:0005736:RNA polymerase I complex (qval2.32E-2)', 'GO:0097525:spliceosomal snRNP complex (qval2.53E-2)', 'GO:0071944:cell periphery (qval2.64E-2)', 'GO:0044455:mitochondrial membrane part (qval2.7E-2)', 'GO:0005685:U1 snRNP (qval2.73E-2)']</t>
        </is>
      </c>
    </row>
    <row r="51">
      <c r="A51" s="1" t="n">
        <v>50</v>
      </c>
      <c r="B51" t="n">
        <v>18038</v>
      </c>
      <c r="C51" t="n">
        <v>4143</v>
      </c>
      <c r="D51" t="n">
        <v>83</v>
      </c>
      <c r="E51" t="n">
        <v>6806</v>
      </c>
      <c r="F51" t="n">
        <v>415</v>
      </c>
      <c r="G51" t="n">
        <v>1579</v>
      </c>
      <c r="H51" t="n">
        <v>31</v>
      </c>
      <c r="I51" t="n">
        <v>94</v>
      </c>
      <c r="J51" s="2" t="n">
        <v>-1275</v>
      </c>
      <c r="K51" t="n">
        <v>0.534</v>
      </c>
      <c r="L51" t="inlineStr">
        <is>
          <t>A2M,A4GALT,ABCA8,ABCA9,ABI3BP,ADAMTS1,ADAMTS10,ADAMTSL1,ADAMTSL4,ADARB1,ADCY3,ADGRL4,ADPRH,AGT,AHCYL1,AIF1,AIF1L,AKAP13,AKNA,AKT1,ALDH1A1,ALDH1A3,APOD,APOL3,ARHGDIB,ARHGEF15,ARHGEF17,ARHGEF25,ARHGEF3,ARHGEF6,ARPC1B,ARTN,ATOH8,ATP8B2,BCAM,BEX4,BHLHE22,BIN2,BLVRA,BMP6,BST2,BTBD19,C12orf57,C16orf54,C1QA,C1R,C1S,C1orf216,C3,CADM3,CAPN2,CARD6,CAVIN3,CBX6,CCDC107,CCDC3,CCDC80,CCL5,CCND3,CD163,CD34,CD37,CD4,CD74,CD8A,CD93,CD99,CDH23,CDH5,CDIPT,CDK14,CEP85L,CFD,CFH,CHFR,CIC,CIDEB,CIRBP,CLEC2D,CLIC2,CLSTN3,CMKLR1,CMTM7,CNR1,CNRIP1,COL14A1,COL18A1,COL4A2,CPE,CPLANE1,CRADD,CRIP1,CRIP2,CRISPLD2,CSF1,CSF1R,CST3,CTSG,CXCL12,CYBRD1,CYGB,CYP1B1,CZIB,DCLK1,DCN,DEPP1,DGKG,DLG2,DLG4,DOCK11,DPYD,DPYSL2,EBF3,ECSCR,EGFL7,EGFLAM,EHD2,EID1,ELN,EMP1,ENG,ENPP2,ENTPD1,EPB41L3,EPHA3,EPN2,ERCC1,ETAA1,F13A1,FAM126A,FAM20A,FAM20C,FBLN1,FBLN2,FBLN5,FBN1,FCER1A,FES,FGF7,FGFR1,FHL3,FKBP7,FLI1,FLII,FMNL3,FMOD,FOLR2,FRY,FRZB,FXYD1,FYB1,FZD4,GABARAP,GALNT16,GAMT,GAREM2,GAS7,GASK1B,GBGT1,GGT5,GIMAP1,GIMAP4,GIMAP7,GJA4,GLIPR1,GNB4,GNG11,GNG2,GNPTG,GPR20,GPR68,GRID1,GSN,GUCY1A1,GYG1,H1FX,HABP4,HAPLN3,HBP1,HEYL,HGSNAT,HSPA12B,IDS,IFI16,IFI44,IGF1,IGFBP4,IGFBP7,IGHD,IL10RA,IL33,ISYNA1,ITGA4,ITGB3,JAG1,JAM2,KAZN,KBTBD4,KCNAB2,KCTD12,KLF7,KLF9,LAMB2,LAMC1,LDOC1,LEPR,LHFPL6,LIPA,LIX1L,LMO4,LPAR1,LRP1,LRRC10B,LTB,LZTS1,MAP3K7CL,MCAM,MCTP1,MEDAG,MEF2A,MEF2C,METTL7A,MFAP4,MGP,MILR1,MKRN2,MN1,MOB3A,MSN,MSR1,MYOM1,NDST1,NEIL2,NFATC4,NID1,NISCH,NNMT,NOTCH2,NOTCH3,NPC2,NR2F2,NR3C1,NRP1,NUCB1,ODF3B,OGN,OLFML3,PAPLN,PARD6G,PARVG,PBX3,PCSK5,PDE1A,PDE7B,PDGFRB,PDZD4,PEA15,PEAK1,PECAM1,PHLDB1,PINLYP,PLAC9,PLD3,PLEKHA4,PLEKHO2,PLP1,PLPP1,PLPP3,PLSCR4,PLTP,PML,PMP22,PNMA1,PODN,PPM1F,PPM1L,PPM1M,PPP1R16B,PPP3CA,PRCP,PREX1,PREX2,PRG4,PRICKLE1,PRKAR1A,PRNP,PROK1,PSAP,PSKH1,PTGDS,PTPRS,RAB34,RARB,RASL11A,RASSF2,RBMS3,RCSD1,REEP5,RELL1,RERG,RGL1,RGMA,RGS11,RHOC,RNF152,RNF180,ROCK1,S1PR2,SAMHD1,SAT2,SCPEP1,SDC2,SELENON,SEMA6B,SEPTIN1,SERINC1,SERPINE2,SERPING1,SESN3,SFMBT2,SFRP1,SH3BGRL,SH3BP5,SH3KBP1,SIK2,SIPA1,SKI,SLA,SLC15A3,SLC30A7,SLC31A2,SLC7A2,SLC9A1,SLFN11,SLFN12L,SLIT3,SMAD9,SMAP2,SMCHD1,SMG6,SNED1,SNRK,SOX18,SOX5,SPARCL1,SPTLC3,SRPX,SSBP2,SSH1,SSPN,STAT2,STEAP4,STOM,SUN2,SUSD6,SWAP70,TACC1,TBC1D10A,TBC1D17,TBKBP1,TBX18,TCF25,TDRP,TFPI,TGFB3,TGM2,THBD,TMC8,TMEM109,TMEM140,TMEM173,TMEM204,TMEM43,TMEM50A,TMTC1,TNFSF8,TNKS1BP1,TNS2,TNXB,TP53,TPPP3,TRIB2,TRIM22,TSC22D3,TSHZ2,TSPAN4,TSPAN7,TSPYL5,TTC7B,TTI2,TTN,TUSC1,VAMP2,VASH1,VASN,VAT1,VEGFC,VIM,VIT,VPS13D,VSIG4,WASF2,WBP1L,WDR81,WIPF1,WRAP53,WWTR1,XPC,YPEL5,ZBTB16,ZEB2,ZFYVE28,ZNF141,ZNF441,ZSCAN18</t>
        </is>
      </c>
      <c r="M51" t="inlineStr">
        <is>
          <t>[(1, 0), (1, 22), (1, 69), (1, 75), (3, 0), (3, 15), (3, 22), (3, 69), (3, 75), (4, 0), (4, 22), (4, 69), (4, 75), (7, 0), (7, 22), (7, 69), (7, 75), (8, 0), (8, 22), (8, 69), (8, 75), (9, 0), (9, 22), (9, 69), (9, 75), (13, 0), (13, 15), (13, 22), (13, 69), (13, 75), (16, 0), (16, 22), (16, 69), (16, 75), (25, 0), (25, 75), (29, 0), (29, 22), (29, 69), (29, 75), (35, 0), (35, 22), (35, 69), (35, 75), (40, 0), (40, 22), (40, 69), (40, 75), (41, 0), (41, 69), (41, 75), (45, 0), (45, 22), (45, 69), (45, 75), (48, 0), (48, 22), (48, 69), (48, 75), (49, 0), (49, 22), (49, 69), (49, 75), (50, 0), (50, 75), (51, 0), (51, 69), (51, 75), (53, 0), (53, 69), (53, 75), (55, 0), (55, 22), (55, 69), (55, 75), (60, 0), (60, 75), (63, 0), (63, 75), (71, 0), (71, 69), (71, 75), (78, 0), (78, 22), (78, 69), (78, 75), (79, 0), (79, 22), (79, 69), (79, 75), (80, 0), (80, 22), (80, 69), (80, 75)]</t>
        </is>
      </c>
      <c r="N51" t="n">
        <v>1492</v>
      </c>
      <c r="O51" t="n">
        <v>1</v>
      </c>
      <c r="P51" t="n">
        <v>0.9</v>
      </c>
      <c r="Q51" t="n">
        <v>3</v>
      </c>
      <c r="R51" t="n">
        <v>10000</v>
      </c>
      <c r="S51" t="inlineStr">
        <is>
          <t>15/03/2024, 21:33:19</t>
        </is>
      </c>
      <c r="T51" s="3">
        <f>hyperlink("https://spiral.technion.ac.il/results/MTAwMDA5OQ==/50/GOResultsPROCESS","link")</f>
        <v/>
      </c>
      <c r="U51" t="inlineStr">
        <is>
          <t>['GO:0030334:regulation of cell migration (qval9.86E-10)', 'GO:2000145:regulation of cell motility (qval6.7E-10)', 'GO:0040012:regulation of locomotion (qval1.06E-9)', 'GO:0048583:regulation of response to stimulus (qval8.62E-10)', 'GO:0009653:anatomical structure morphogenesis (qval2.03E-9)', 'GO:0051270:regulation of cellular component movement (qval6.63E-9)', 'GO:0043062:extracellular structure organization (qval2.6E-8)', 'GO:0030198:extracellular matrix organization (qval5.52E-8)', 'GO:0002252:immune effector process (qval1.36E-7)', 'GO:0048518:positive regulation of biological process (qval1.63E-7)', 'GO:0032502:developmental process (qval2.2E-7)', 'GO:0072376:protein activation cascade (qval1.13E-6)', 'GO:0065007:biological regulation (qval1.23E-6)', 'GO:0002376:immune system process (qval1.31E-6)', 'GO:0042127:regulation of cell proliferation (qval1.36E-6)', 'GO:0050793:regulation of developmental process (qval1.43E-6)', 'GO:0010942:positive regulation of cell death (qval1.75E-6)', 'GO:0030335:positive regulation of cell migration (qval1.66E-6)', 'GO:0001775:cell activation (qval1.7E-6)', 'GO:0050789:regulation of biological process (qval1.94E-6)', 'GO:0030155:regulation of cell adhesion (qval2.22E-6)', 'GO:2000147:positive regulation of cell motility (qval3.53E-6)', 'GO:0045321:leukocyte activation (qval3.75E-6)', 'GO:0040017:positive regulation of locomotion (qval3.95E-6)', 'GO:0022603:regulation of anatomical structure morphogenesis (qval3.81E-6)', 'GO:0048646:anatomical structure formation involved in morphogenesis (qval4.96E-6)', 'GO:0048522:positive regulation of cellular process (qval5.61E-6)', 'GO:0048584:positive regulation of response to stimulus (qval5.66E-6)', 'GO:0051272:positive regulation of cellular component movement (qval5.71E-6)', 'GO:0007165:signal transduction (qval5.94E-6)', 'GO:0043065:positive regulation of apoptotic process (qval7.37E-6)', 'GO:0043068:positive regulation of programmed cell death (qval9.39E-6)', 'GO:0032956:regulation of actin cytoskeleton organization (qval1.08E-5)', 'GO:0023051:regulation of signaling (qval1.05E-5)', 'GO:0048523:negative regulation of cellular process (qval1.25E-5)', 'GO:0032879:regulation of localization (qval1.35E-5)', 'GO:0040011:locomotion (qval1.42E-5)', 'GO:0010646:regulation of cell communication (qval1.68E-5)', 'GO:0007155:cell adhesion (qval1.76E-5)', 'GO:0009888:tissue development (qval1.88E-5)', 'GO:0009966:regulation of signal transduction (qval1.87E-5)', 'GO:0022610:biological adhesion (qval2.01E-5)', 'GO:0040013:negative regulation of locomotion (qval2.07E-5)', 'GO:0051239:regulation of multicellular organismal process (qval2.39E-5)', 'GO:0014911:positive regulation of smooth muscle cell migration (qval2.97E-5)', 'GO:0051271:negative regulation of cellular component movement (qval3.15E-5)', 'GO:0035556:intracellular signal transduction (qval3.22E-5)', 'GO:0051241:negative regulation of multicellular organismal process (qval4.04E-5)', 'GO:0032970:regulation of actin filament-based process (qval5.45E-5)', 'GO:0001525:angiogenesis (qval5.44E-5)', 'GO:2000146:negative regulation of cell motility (qval5.71E-5)', 'GO:0030336:negative regulation of cell migration (qval8.42E-5)', 'GO:0032103:positive regulation of response to external stimulus (qval8.45E-5)', 'GO:0048856:anatomical structure development (qval1.01E-4)', 'GO:0065009:regulation of molecular function (qval1.01E-4)', 'GO:0048519:negative regulation of biological process (qval1.08E-4)', 'GO:0010810:regulation of cell-substrate adhesion (qval1.09E-4)', 'GO:0002274:myeloid leukocyte activation (qval1.09E-4)', 'GO:0048869:cellular developmental process (qval1.11E-4)', 'GO:0032101:regulation of response to external stimulus (qval1.29E-4)', 'GO:0050790:regulation of catalytic activity (qval1.37E-4)', 'GO:0002263:cell activation involved in immune response (qval1.64E-4)', 'GO:0014910:regulation of smooth muscle cell migration (qval1.92E-4)', 'GO:0051128:regulation of cellular component organization (qval2.03E-4)', 'GO:0050921:positive regulation of chemotaxis (qval2.09E-4)', 'GO:0006956:complement activation (qval2.56E-4)', 'GO:0001936:regulation of endothelial cell proliferation (qval2.66E-4)', 'GO:0008285:negative regulation of cell proliferation (qval3.21E-4)', 'GO:0045055:regulated exocytosis (qval3.28E-4)', 'GO:0051129:negative regulation of cellular component organization (qval3.46E-4)', 'GO:0002366:leukocyte activation involved in immune response (qval3.57E-4)', 'GO:0006952:defense response (qval3.68E-4)', 'GO:0032270:positive regulation of cellular protein metabolic process (qval3.7E-4)', 'GO:2000026:regulation of multicellular organismal development (qval3.92E-4)', 'GO:0048585:negative regulation of response to stimulus (qval4.6E-4)', 'GO:0050896:response to stimulus (qval4.57E-4)', 'GO:0050794:regulation of cellular process (qval5.31E-4)', 'GO:0048870:cell motility (qval5.67E-4)', 'GO:0045597:positive regulation of cell differentiation (qval6.46E-4)', 'GO:0045595:regulation of cell differentiation (qval6.85E-4)', 'GO:0032940:secretion by cell (qval6.86E-4)', 'GO:0051493:regulation of cytoskeleton organization (qval7.3E-4)', 'GO:0032989:cellular component morphogenesis (qval7.47E-4)', 'GO:0002682:regulation of immune system process (qval7.74E-4)', 'GO:0060284:regulation of cell development (qval7.78E-4)', 'GO:0030029:actin filament-based process (qval8.62E-4)', 'GO:0016477:cell migration (qval9.23E-4)', 'GO:1901700:response to oxygen-containing compound (qval1.04E-3)', 'GO:1903391:regulation of adherens junction organization (qval1.08E-3)', 'GO:0042692:muscle cell differentiation (qval1.07E-3)', 'GO:0048589:developmental growth (qval1.14E-3)', 'GO:0048660:regulation of smooth muscle cell proliferation (qval1.17E-3)', 'GO:0006887:exocytosis (qval1.19E-3)', 'GO:0007166:cell surface receptor signaling pathway (qval1.22E-3)', 'GO:0006928:movement of cell or subcellular component (qval1.34E-3)', 'GO:0051247:positive regulation of protein metabolic process (qval1.39E-3)', 'GO:0110020:regulation of actomyosin structure organization (qval1.4E-3)', 'GO:0040007:growth (qval1.39E-3)', 'GO:0045937:positive regulation of phosphate metabolic process (qval1.41E-3)', 'GO:0010562:positive regulation of phosphorus metabolic process (qval1.39E-3)', 'GO:0051094:positive regulation of developmental process (qval1.47E-3)', 'GO:0051093:negative regulation of developmental process (qval1.54E-3)', 'GO:0002064:epithelial cell development (qval1.55E-3)', 'GO:0104004:cellular response to environmental stimulus (qval1.81E-3)', 'GO:0071214:cellular response to abiotic stimulus (qval1.79E-3)', 'GO:0048513:animal organ development (qval2.12E-3)', 'GO:0007162:negative regulation of cell adhesion (qval2.1E-3)', 'GO:0001558:regulation of cell growth (qval2.19E-3)', 'GO:0090109:regulation of cell-substrate junction assembly (qval2.29E-3)', 'GO:0051893:regulation of focal adhesion assembly (qval2.27E-3)', 'GO:0032231:regulation of actin filament bundle assembly (qval2.28E-3)', 'GO:0071840:cellular component organization or biogenesis (qval2.41E-3)', 'GO:0043085:positive regulation of catalytic activity (qval2.39E-3)', 'GO:0002685:regulation of leukocyte migration (qval2.41E-3)', 'GO:0016043:cellular component organization (qval2.46E-3)', 'GO:0009605:response to external stimulus (qval2.59E-3)', 'GO:0050679:positive regulation of epithelial cell proliferation (qval2.58E-3)', 'GO:0010647:positive regulation of cell communication (qval2.58E-3)', 'GO:0002275:myeloid cell activation involved in immune response (qval2.61E-3)', 'GO:0009719:response to endogenous stimulus (qval2.71E-3)', 'GO:0050730:regulation of peptidyl-tyrosine phosphorylation (qval2.9E-3)', 'GO:0023056:positive regulation of signaling (qval2.9E-3)', 'GO:0002576:platelet degranulation (qval2.91E-3)', 'GO:0008283:cell proliferation (qval2.9E-3)', 'GO:0048468:cell development (qval2.99E-3)', 'GO:0036230:granulocyte activation (qval3.07E-3)', 'GO:0051492:regulation of stress fiber assembly (qval3.1E-3)', 'GO:0014742:positive regulation of muscle hypertrophy (qval3.12E-3)', 'GO:0010613:positive regulation of cardiac muscle hypertrophy (qval3.09E-3)', 'GO:0050731:positive regulation of peptidyl-tyrosine phosphorylation (qval3.23E-3)', 'GO:0051338:regulation of transferase activity (qval3.24E-3)', 'GO:0001934:positive regulation of protein phosphorylation (qval3.3E-3)', 'GO:0043299:leukocyte degranulation (qval3.37E-3)', 'GO:0046903:secretion (qval3.43E-3)', 'GO:0001932:regulation of protein phosphorylation (qval3.51E-3)', 'GO:0001938:positive regulation of endothelial cell proliferation (qval3.58E-3)', 'GO:0009967:positive regulation of signal transduction (qval3.56E-3)', 'GO:0042327:positive regulation of phosphorylation (qval4.03E-3)', 'GO:0010604:positive regulation of macromolecule metabolic process (qval4.04E-3)', 'GO:0030449:regulation of complement activation (qval4.03E-3)', 'GO:0110053:regulation of actin filament organization (qval4.23E-3)', 'GO:0031325:positive regulation of cellular metabolic process (qval4.23E-3)', 'GO:0051173:positive regulation of nitrogen compound metabolic process (qval4.31E-3)', 'GO:2000257:regulation of protein activation cascade (qval4.49E-3)', 'GO:0034446:substrate adhesion-dependent cell spreading (qval4.46E-3)', 'GO:0045859:regulation of protein kinase activity (qval4.47E-3)', 'GO:0007167:enzyme linked receptor protein signaling pathway (qval4.44E-3)', 'GO:0071310:cellular response to organic substance (qval4.55E-3)', 'GO:0050920:regulation of chemotaxis (qval4.56E-3)', 'GO:0031401:positive regulation of protein modification process (qval4.53E-3)', 'GO:0071495:cellular response to endogenous stimulus (qval4.59E-3)', 'GO:0051246:regulation of protein metabolic process (qval4.74E-3)', 'GO:0048729:tissue morphogenesis (qval4.79E-3)', 'GO:0060411:cardiac septum morphogenesis (qval4.8E-3)', 'GO:0009893:positive regulation of metabolic process (qval4.82E-3)', 'GO:0050678:regulation of epithelial cell proliferation (qval4.94E-3)', 'GO:1902903:regulation of supramolecular fiber organization (qval5.55E-3)', 'GO:0045657:positive regulation of monocyte differentiation (qval5.61E-3)', 'GO:0042119:neutrophil activation (qval5.6E-3)', 'GO:0045860:positive regulation of protein kinase activity (qval5.65E-3)', 'GO:0070613:regulation of protein processing (qval5.66E-3)', 'GO:0043549:regulation of kinase activity (qval5.63E-3)', 'GO:0031399:regulation of protein modification process (qval5.67E-3)', 'GO:0051146:striated muscle cell differentiation (qval5.69E-3)', 'GO:0045655:regulation of monocyte differentiation (qval5.94E-3)', 'GO:0032268:regulation of cellular protein metabolic process (qval5.93E-3)', 'GO:0030036:actin cytoskeleton organization (qval6.03E-3)', 'GO:0033043:regulation of organelle organization (qval6.06E-3)', 'GO:1903317:regulation of protein maturation (qval6.37E-3)', 'GO:2000401:regulation of lymphocyte migration (qval6.38E-3)', 'GO:0097435:supramolecular fiber organization (qval6.53E-3)', 'GO:0051174:regulation of phosphorus metabolic process (qval6.52E-3)', 'GO:0019220:regulation of phosphate metabolic process (qval6.48E-3)', 'GO:0042221:response to chemical (qval6.55E-3)', 'GO:0060429:epithelium development (qval6.69E-3)', 'GO:0002687:positive regulation of leukocyte migration (qval7.16E-3)', 'GO:0003179:heart valve morphogenesis (qval7.13E-3)', 'GO:0061299:retina vasculature morphogenesis in camera-type eye (qval7.68E-3)', 'GO:0032233:positive regulation of actin filament bundle assembly (qval7.72E-3)', 'GO:1901888:regulation of cell junction assembly (qval7.73E-3)', 'GO:0033674:positive regulation of kinase activity (qval7.76E-3)', 'GO:0031589:cell-substrate adhesion (qval7.92E-3)', 'GO:0042325:regulation of phosphorylation (qval8.17E-3)', 'GO:0040008:regulation of growth (qval8.39E-3)', 'GO:0010033:response to organic substance (qval8.37E-3)', 'GO:0030030:cell projection organization (qval8.51E-3)', 'GO:0044093:positive regulation of molecular function (qval8.51E-3)', 'GO:0072009:nephron epithelium development (qval8.77E-3)', 'GO:0045601:regulation of endothelial cell differentiation (qval8.83E-3)', 'GO:0001952:regulation of cell-matrix adhesion (qval9.1E-3)', 'GO:0010811:positive regulation of cell-substrate adhesion (qval9.05E-3)', 'GO:0045765:regulation of angiogenesis (qval9.87E-3)', 'GO:0006950:response to stress (qval9.91E-3)', 'GO:0051414:response to cortisol (qval1E-2)', 'GO:0051347:positive regulation of transferase activity (qval1.02E-2)', 'GO:0000902:cell morphogenesis (qval1.05E-2)', 'GO:0065008:regulation of biological quality (qval1.06E-2)', 'GO:0046579:positive regulation of Ras protein signal transduction (qval1.23E-2)', 'GO:0033993:response to lipid (qval1.25E-2)', 'GO:0090287:regulation of cellular response to growth factor stimulus (qval1.36E-2)', 'GO:0051496:positive regulation of stress fiber assembly (qval1.42E-2)', 'GO:0051336:regulation of hydrolase activity (qval1.42E-2)', 'GO:0070887:cellular response to chemical stimulus (qval1.44E-2)', 'GO:0045785:positive regulation of cell adhesion (qval1.46E-2)', 'GO:0030162:regulation of proteolysis (qval1.49E-2)', 'GO:0009607:response to biotic stimulus (qval1.52E-2)', 'GO:0002684:positive regulation of immune system process (qval1.72E-2)', 'GO:0002690:positive regulation of leukocyte chemotaxis (qval1.72E-2)', 'GO:0051960:regulation of nervous system development (qval1.72E-2)', 'GO:0010632:regulation of epithelial cell migration (qval1.72E-2)', 'GO:0072073:kidney epithelium development (qval1.73E-2)', 'GO:0043312:neutrophil degranulation (qval1.76E-2)', 'GO:0050767:regulation of neurogenesis (qval1.82E-2)', 'GO:0045664:regulation of neuron differentiation (qval1.97E-2)', 'GO:0002009:morphogenesis of an epithelium (qval1.96E-2)', 'GO:0002283:neutrophil activation involved in immune response (qval1.96E-2)', 'GO:0048813:dendrite morphogenesis (qval2.01E-2)', 'GO:0010712:regulation of collagen metabolic process (qval2E-2)', 'GO:0051057:positive regulation of small GTPase mediated signal transduction (qval2.05E-2)', 'GO:0032501:multicellular organismal process (qval2.12E-2)', 'GO:1902533:positive regulation of intracellular signal transduction (qval2.11E-2)', 'GO:0061028:establishment of endothelial barrier (qval2.18E-2)', 'GO:0030947:regulation of vascular endothelial growth factor receptor signaling pathway (qval2.17E-2)', 'GO:0000904:cell morphogenesis involved in differentiation (qval2.23E-2)', 'GO:0006955:immune response (qval2.32E-2)', 'GO:0006957:complement activation, alternative pathway (qval2.32E-2)', 'GO:0014009:glial cell proliferation (qval2.31E-2)', 'GO:0060055:angiogenesis involved in wound healing (qval2.3E-2)', 'GO:0045603:positive regulation of endothelial cell differentiation (qval2.29E-2)', 'GO:0006954:inflammatory response (qval2.32E-2)', 'GO:0034103:regulation of tissue remodeling (qval2.34E-2)', 'GO:0006935:chemotaxis (qval2.34E-2)', 'GO:0035239:tube morphogenesis (qval2.39E-2)', 'GO:0035051:cardiocyte differentiation (qval2.49E-2)', 'GO:0042330:taxis (qval2.5E-2)', 'GO:0010594:regulation of endothelial cell migration (qval2.51E-2)', 'GO:1901701:cellular response to oxygen-containing compound (qval2.57E-2)', 'GO:0002673:regulation of acute inflammatory response (qval2.68E-2)', 'GO:0002920:regulation of humoral immune response (qval2.72E-2)', 'GO:0003158:endothelium development (qval2.73E-2)', 'GO:0046836:glycolipid transport (qval2.72E-2)', 'GO:0120039:plasma membrane bounded cell projection morphogenesis (qval2.71E-2)', 'GO:0009725:response to hormone (qval2.87E-2)', 'GO:0048145:regulation of fibroblast proliferation (qval2.91E-2)', 'GO:0006027:glycosaminoglycan catabolic process (qval2.91E-2)', 'GO:0044087:regulation of cellular component biogenesis (qval2.92E-2)', 'GO:0043207:response to external biotic stimulus (qval2.93E-2)', 'GO:0030278:regulation of ossification (qval2.93E-2)', 'GO:0019222:regulation of metabolic process (qval2.94E-2)', 'GO:0051240:positive regulation of multicellular organismal process (qval3.01E-2)', 'GO:1901342:regulation of vasculature development (qval3.06E-2)', 'GO:0071496:cellular response to external stimulus (qval3.11E-2)', 'GO:0071559:response to transforming growth factor beta (qval3.13E-2)', 'GO:0048858:cell projection morphogenesis (qval3.13E-2)', 'GO:0120035:regulation of plasma membrane bounded cell projection organization (qval3.19E-2)', 'GO:0014070:response to organic cyclic compound (qval3.24E-2)', 'GO:0002683:negative regulation of immune system process (qval3.27E-2)', 'GO:0048514:blood vessel morphogenesis (qval3.28E-2)', 'GO:0001868:regulation of complement activation, lectin pathway (qval3.29E-2)', 'GO:0001869:negative regulation of complement activation, lectin pathway (qval3.28E-2)', 'GO:0010759:positive regulation of macrophage chemotaxis (qval3.37E-2)', 'GO:0009987:cellular process (qval3.47E-2)', 'GO:0035023:regulation of Rho protein signal transduction (qval3.5E-2)', 'GO:0001568:blood vessel development (qval3.52E-2)', 'GO:0009968:negative regulation of signal transduction (qval3.54E-2)', 'GO:0007568:aging (qval3.6E-2)', 'GO:0052547:regulation of peptidase activity (qval3.61E-2)', 'GO:0006958:complement activation, classical pathway (qval3.61E-2)', 'GO:0001885:endothelial cell development (qval3.6E-2)', 'GO:0035025:positive regulation of Rho protein signal transduction (qval3.59E-2)', 'GO:0003180:aortic valve morphogenesis (qval3.57E-2)', 'GO:0010941:regulation of cell death (qval3.58E-2)', 'GO:1902531:regulation of intracellular signal transduction (qval3.62E-2)', 'GO:0031344:regulation of cell projection organization (qval3.63E-2)', 'GO:0030154:cell differentiation (qval3.7E-2)', 'GO:0022408:negative regulation of cell-cell adhesion (qval3.73E-2)', 'GO:2000258:negative regulation of protein activation cascade (qval3.72E-2)', 'GO:0045916:negative regulation of complement activation (qval3.71E-2)', 'GO:0061517:macrophage proliferation (qval3.69E-2)', 'GO:0061518:microglial cell proliferation (qval3.68E-2)', 'GO:0030203:glycosaminoglycan metabolic process (qval3.69E-2)', 'GO:0045600:positive regulation of fat cell differentiation (qval3.79E-2)', 'GO:0071675:regulation of mononuclear cell migration (qval3.85E-2)', 'GO:0055007:cardiac muscle cell differentiation (qval3.91E-2)', 'GO:0045598:regulation of fat cell differentiation (qval3.94E-2)', 'GO:0008015:blood circulation (qval3.96E-2)', 'GO:0022604:regulation of cell morphogenesis (qval3.99E-2)', 'GO:0046649:lymphocyte activation (qval4E-2)', 'GO:0008284:positive regulation of cell proliferation (qval4.13E-2)', 'GO:0070663:regulation of leukocyte proliferation (qval4.14E-2)', 'GO:0010975:regulation of neuron projection development (qval4.17E-2)', 'GO:0010648:negative regulation of cell communication (qval4.22E-2)', 'GO:0008630:intrinsic apoptotic signaling pathway in response to DNA damage (qval4.4E-2)', 'GO:0006026:aminoglycan catabolic process (qval4.39E-2)', 'GO:0023057:negative regulation of signaling (qval4.4E-2)', 'GO:1903318:negative regulation of protein maturation (qval4.45E-2)', 'GO:0010955:negative regulation of protein processing (qval4.43E-2)', 'GO:0032880:regulation of protein localization (qval4.54E-2)', 'GO:0030308:negative regulation of cell growth (qval4.92E-2)', 'GO:0009612:response to mechanical stimulus (qval4.91E-2)', 'GO:0032060:bleb assembly (qval5.04E-2)']</t>
        </is>
      </c>
      <c r="V51" s="3">
        <f>hyperlink("https://spiral.technion.ac.il/results/MTAwMDA5OQ==/50/GOResultsFUNCTION","link")</f>
        <v/>
      </c>
      <c r="W51" t="inlineStr">
        <is>
          <t>['GO:0005201:extracellular matrix structural constituent (qval2.53E-7)', 'GO:0097493:structural molecule activity conferring elasticity (qval1.64E-4)', 'GO:0005539:glycosaminoglycan binding (qval2.73E-4)', 'GO:0005509:calcium ion binding (qval4.51E-4)', 'GO:0044877:protein-containing complex binding (qval5.95E-4)', 'GO:0030023:extracellular matrix constituent conferring elasticity (qval6.53E-4)', 'GO:0019955:cytokine binding (qval2.18E-3)', 'GO:0005102:signaling receptor binding (qval2.36E-3)', 'GO:0005198:structural molecule activity (qval2.79E-3)', 'GO:0015026:coreceptor activity (qval4.27E-3)', 'GO:0008201:heparin binding (qval7.07E-3)', 'GO:0098772:molecular function regulator (qval1.1E-2)', 'GO:0005515:protein binding (qval1.99E-2)', 'GO:0005178:integrin binding (qval3.62E-2)', 'GO:0070051:fibrinogen binding (qval3.92E-2)', 'GO:0050840:extracellular matrix binding (qval5.4E-2)', 'GO:1901681:sulfur compound binding (qval5.24E-2)', 'GO:0019838:growth factor binding (qval7.35E-2)', 'GO:0030234:enzyme regulator activity (qval7.34E-2)', 'GO:0050839:cell adhesion molecule binding (qval7.52E-2)', 'GO:0008083:growth factor activity (qval7.18E-2)', 'GO:0042803:protein homodimerization activity (qval7.21E-2)', 'GO:0019899:enzyme binding (qval7.03E-2)', 'GO:0005488:binding (qval1.38E-1)', 'GO:0002020:protease binding (qval1.36E-1)', 'GO:0042802:identical protein binding (qval1.49E-1)']</t>
        </is>
      </c>
      <c r="X51" s="3">
        <f>hyperlink("https://spiral.technion.ac.il/results/MTAwMDA5OQ==/50/GOResultsCOMPONENT","link")</f>
        <v/>
      </c>
      <c r="Y51" t="inlineStr">
        <is>
          <t>['GO:0062023:collagen-containing extracellular matrix (qval1.78E-13)', 'GO:0031012:extracellular matrix (qval1.48E-12)', 'GO:0044421:extracellular region part (qval5.97E-12)', 'GO:0005615:extracellular space (qval4.23E-8)', 'GO:0005576:extracellular region (qval9.08E-8)', 'GO:0031982:vesicle (qval2.74E-6)', 'GO:1903561:extracellular vesicle (qval7.17E-6)', 'GO:0043230:extracellular organelle (qval6.42E-6)', 'GO:0070062:extracellular exosome (qval3.42E-5)', 'GO:0030054:cell junction (qval9.04E-5)', 'GO:0044420:extracellular matrix component (qval9.89E-5)', 'GO:0005614:interstitial matrix (qval1.37E-4)', 'GO:0009986:cell surface (qval2.12E-4)', 'GO:0071953:elastic fiber (qval2.11E-4)', 'GO:0005925:focal adhesion (qval2.19E-4)', 'GO:0072562:blood microparticle (qval2.2E-4)', 'GO:0005924:cell-substrate adherens junction (qval2.13E-4)', 'GO:0043202:lysosomal lumen (qval2.36E-4)', 'GO:0044459:plasma membrane part (qval2.39E-4)', 'GO:0030055:cell-substrate junction (qval2.32E-4)', 'GO:0005886:plasma membrane (qval2.6E-4)', 'GO:0070161:anchoring junction (qval2.62E-4)', 'GO:0005912:adherens junction (qval3.77E-4)', 'GO:0005775:vacuolar lumen (qval6.86E-4)', 'GO:0044437:vacuolar part (qval9.43E-4)', 'GO:0031974:membrane-enclosed lumen (qval2.24E-3)', 'GO:0070013:intracellular organelle lumen (qval2.16E-3)', 'GO:0043233:organelle lumen (qval2.08E-3)', 'GO:0044224:juxtaparanode region of axon (qval3.89E-3)', 'GO:0005788:endoplasmic reticulum lumen (qval5.86E-3)', 'GO:0044444:cytoplasmic part (qval6.68E-3)', 'GO:0005856:cytoskeleton (qval1.31E-2)', 'GO:0019898:extrinsic component of membrane (qval1.61E-2)', 'GO:0044433:cytoplasmic vesicle part (qval2.56E-2)', 'GO:0015629:actin cytoskeleton (qval3.04E-2)', 'GO:1990682:CSF1-CSF1R complex (qval3.02E-2)', 'GO:0031093:platelet alpha granule lumen (qval3.67E-2)', 'GO:0005604:basement membrane (qval3.64E-2)', 'GO:0016528:sarcoplasm (qval4.95E-2)']</t>
        </is>
      </c>
    </row>
  </sheetData>
  <conditionalFormatting sqref="F2:F51">
    <cfRule type="colorScale" priority="1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G2:G51">
    <cfRule type="colorScale" priority="2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K2:K51">
    <cfRule type="colorScale" priority="3">
      <colorScale>
        <cfvo type="percentile" val="10"/>
        <cfvo type="percentile" val="50"/>
        <cfvo type="percentile" val="90"/>
        <color rgb="0000FF00"/>
        <color rgb="00FF6600"/>
        <color rgb="00FF0000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2024-03-15T21:39:28Z</dcterms:created>
  <dcterms:modified xmlns:dcterms="http://purl.org/dc/terms/" xmlns:xsi="http://www.w3.org/2001/XMLSchema-instance" xsi:type="dcterms:W3CDTF">2024-03-15T21:39:28Z</dcterms:modified>
</cp:coreProperties>
</file>