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3">
    <font>
      <name val="Calibri"/>
      <family val="2"/>
      <color theme="1"/>
      <sz val="11"/>
      <scheme val="minor"/>
    </font>
    <font>
      <b val="1"/>
    </font>
    <font>
      <color rgb="000000FF"/>
      <u val="single"/>
    </font>
  </fonts>
  <fills count="3">
    <fill>
      <patternFill/>
    </fill>
    <fill>
      <patternFill patternType="gray125"/>
    </fill>
    <fill>
      <patternFill patternType="solid">
        <fgColor rgb="0099CC00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  <xf numFmtId="0" fontId="0" fillId="2" borderId="0" pivotButton="0" quotePrefix="0" xfId="0"/>
    <xf numFmtId="0" fontId="2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Y51"/>
  <sheetViews>
    <sheetView workbookViewId="0">
      <selection activeCell="A1" sqref="A1"/>
    </sheetView>
  </sheetViews>
  <sheetFormatPr baseColWidth="8" defaultRowHeight="15"/>
  <sheetData>
    <row r="1">
      <c r="B1" s="1" t="inlineStr">
        <is>
          <t>num_genes</t>
        </is>
      </c>
      <c r="C1" s="1" t="inlineStr">
        <is>
          <t>num_spots</t>
        </is>
      </c>
      <c r="D1" s="1" t="inlineStr">
        <is>
          <t>num_repcells</t>
        </is>
      </c>
      <c r="E1" s="1" t="inlineStr">
        <is>
          <t>num_repcell_pairs</t>
        </is>
      </c>
      <c r="F1" s="1" t="inlineStr">
        <is>
          <t>num_genes_in_struct</t>
        </is>
      </c>
      <c r="G1" s="1" t="inlineStr">
        <is>
          <t>num_spots_in_struct</t>
        </is>
      </c>
      <c r="H1" s="1" t="inlineStr">
        <is>
          <t>num_repcells_in_struct</t>
        </is>
      </c>
      <c r="I1" s="1" t="inlineStr">
        <is>
          <t>num_repcell_pairs_in_struct</t>
        </is>
      </c>
      <c r="J1" s="1" t="inlineStr">
        <is>
          <t>log10_corrected_pval</t>
        </is>
      </c>
      <c r="K1" s="1" t="inlineStr">
        <is>
          <t>structure_average_std</t>
        </is>
      </c>
      <c r="L1" s="1" t="inlineStr">
        <is>
          <t>genes</t>
        </is>
      </c>
      <c r="M1" s="1" t="inlineStr">
        <is>
          <t>repcell_pairs</t>
        </is>
      </c>
      <c r="N1" s="1" t="inlineStr">
        <is>
          <t>old_struct_num</t>
        </is>
      </c>
      <c r="O1" s="1" t="inlineStr">
        <is>
          <t>num_stds_thresh</t>
        </is>
      </c>
      <c r="P1" s="1" t="inlineStr">
        <is>
          <t>mu</t>
        </is>
      </c>
      <c r="Q1" s="1" t="inlineStr">
        <is>
          <t>path_len</t>
        </is>
      </c>
      <c r="R1" s="1" t="inlineStr">
        <is>
          <t>num_iters</t>
        </is>
      </c>
      <c r="S1" s="1" t="inlineStr">
        <is>
          <t>Gorilla_access_time</t>
        </is>
      </c>
      <c r="T1" s="1" t="inlineStr">
        <is>
          <t>proc_link</t>
        </is>
      </c>
      <c r="U1" s="1" t="inlineStr">
        <is>
          <t>proc_GOterms_below_0.001</t>
        </is>
      </c>
      <c r="V1" s="1" t="inlineStr">
        <is>
          <t>func_link</t>
        </is>
      </c>
      <c r="W1" s="1" t="inlineStr">
        <is>
          <t>func_GOterms_below_0.001</t>
        </is>
      </c>
      <c r="X1" s="1" t="inlineStr">
        <is>
          <t>comp_link</t>
        </is>
      </c>
      <c r="Y1" s="1" t="inlineStr">
        <is>
          <t>comp_GOterms_below_0.001</t>
        </is>
      </c>
    </row>
    <row r="2">
      <c r="A2" s="1" t="n">
        <v>1</v>
      </c>
      <c r="B2" t="n">
        <v>18365</v>
      </c>
      <c r="C2" t="n">
        <v>4951</v>
      </c>
      <c r="D2" t="n">
        <v>75</v>
      </c>
      <c r="E2" t="n">
        <v>5550</v>
      </c>
      <c r="F2" t="n">
        <v>760</v>
      </c>
      <c r="G2" t="n">
        <v>4601</v>
      </c>
      <c r="H2" t="n">
        <v>67</v>
      </c>
      <c r="I2" t="n">
        <v>567</v>
      </c>
      <c r="J2" s="2" t="n">
        <v>-5785</v>
      </c>
      <c r="K2" t="n">
        <v>0.294</v>
      </c>
      <c r="L2" t="inlineStr">
        <is>
          <t>2210016L21Rik,5330417C22Rik,A830018L16Rik,AI837181,Aasdhppt,Abcc5,Abhd2,Ablim2,Abr,Acd,Ackr1,Acsl4,Actl6b,Actr3,Actr8,Adam22,Adar,Adck2,Adcy6,Adgrl1,Adprh,Afdn,Agpat1,Agrn,Agtpbp1,Akap11,Akap5,Akap7,Alas1,Alkbh5,Anapc4,Ankhd1,Ankrd11,Ankrd13c,Ankrd34a,Ankrd46,Ankrd52,Ap1g1,Ap2a1,Ap3b2,Apba2,Apbb3,Apc,Api5,Appl1,Aprt,Arf6,Arfgef1,Arfip2,Arhgap21,Arhgap44,Arhgef1,Arhgef7,Arl1,Armc2,Armcx1,Arpc1a,Arpc4,Arpp19,Arpp21,Arrb2,Arsb,Asah1,Asna1,Asphd1,Atg9a,Atmin,Atn1,Atp11b,Atp13a3,Atp5mpl,Atp6v0e2,Atxn7l3,Atxn7l3b,Aurkaip1,Auts2,Azi2,B3gat1,B4galt2,B4galt3,Basp1,Bcr,Brap,Bri3,Brinp2,C2cd5,Cacna1b,Cacna1e,Cacnb1,Cacng3,Calm2,Calu,Camk1g,Camk4,Capn15,Caprin1,Cars,Cbx5,Cbx6,Ccdc12,Ccdc149,Ccdc6,Ccdc85c,Ccdc9,Cckbr,Ccnc,Ccnd1,Cct5,Cdk13,Cdk5r1,Cdk5r2,Cdk9,Cdkl5,Cdkn2d,Cds2,Celf2,Celsr3,Cep170b,Chchd3,Chfr,Chmp2b,Chmp4b,Chmp6,Chrm1,Chtf8,Ciapin1,Cinp,Clasp1,Clec11a,Clpb,Clptm1l,Clstn1,Cmas,Cmtm4,Cnnm4,Cnot2,Cnot4,Cnpy3,Cntnap5a,Coa3,Cobl,Commd7,Comt,Coro7,Cpe,Cplx2,Cpne5,Crk,Crlf2,Crtc1,Cry2,Csnk1d,Csnk1e,Csnk1g1,Csnk2a1,Csrnp2,Ctbp1,Ctc1,Ctdnep1,Ctdspl,Ctnnd2,Ctsf,Cul4a,Cyp46a1,D1Ertd622e,D430041D05Rik,D6Wsu163e,Dab2ip,Dact2,Dapk3,Dclk1,Ddx10,Ddx3x,Ddx42,Ddx5,Dedd2,Dennd1a,Dennd4a,Dennd4b,Dennd6b,Dhx30,Dhx38,Diras1,Dlg1,Dlgap1,Dlk2,Dmxl2,Dnajb14,Dnajb4,Dnajc13,Dnajc16,Dnajc6,Dock3,Dpf1,Dpp10,Dtd1,Dtx3,Dusp11,Dvl1,Dync1li2,Dzip1l,Edc4,Edrf1,Eef1a2,Efnb2,Egr3,Egr4,Ehbp1,Ehbp1l1,Ehd1,Eif1,Eif2ak1,Eif3h,Elavl1,Elavl3,Elmo2,Elp1,Emc10,Ensa,Epm2a,Epm2aip1,Epn1,Ercc6,Erf,Erlin1,Etv3,Etv5,Exd2,Exoc4,Exoc5,Exosc9,Extl2,Fabp3,Faim2,Fam117b,Fam122a,Fam126b,Fam160a2,Fam185a,Fam204a,Fam219a,Fam220a,Fam78b,Fam81a,Fat3,Fbll1,Fbxl17,Fbxl19,Fbxo16,Fbxo22,Fbxo3,Fbxo41,Fcho1,Fdx2,Fem1a,Fkbp2,Fkbp8,Fmnl1,Fndc10,Fosb,Frmd6,Fscn1,Fto,Fxyd7,Fzd3,G3bp2,Gabrb2,Gar1,Gcc2,Gdap2,Gemin5,Gfpt1,Gga2,Gigyf1,Glt1d1,Gm42517,Gnao1,Gnaz,Gnb2,Gng3,Golt1b,Gpatch2,Gpatch8,Gpr26,Gpr27,Gpr89,Gria2,Grik5,Gripap1,Grk2,Grk3,Grk6,Grm5,Gtdc1,Gtf2h2,Gucy1a2,Hagh,Hcn1,Hdac4,Hdgf,Hdhd5,Hdlbp,Heatr1,Hectd1,Hint1,Hira,Hivep3,Hmgcr,Hmgxb3,Hnrnpd,Hnrnpl,Hnrnpul2,Hsbp1,Hspa14,Iffo2,Igf1r,Ikbkb,Il34,Ilf3,Impdh1,Inafm2,Inpp1,Inpp4a,Ip6k2,Ipo5,Ipo9,Irf2bpl,Jak1,Jmjd8,Kcna2,Kcnb1,Kcnh3,Kcnj4,Kcnj6,Kcnq5,Kcnt1,Kcnv1,Kdm5b,Kdm7a,Khdc4,Khdrbs1,Kif2a,Kif5c,Klc2,Klf12,Klhl23,Kpna3,Kpnb1,Krba1,Leprotl1,Lgalsl,Lhfpl4,Lin7b,Lingo1,Lmtk2,Lonrf2,Lpcat1,Lrfn1,Lrfn3,Lrp1,Lrp3,Lrp8,Lrrc4b,Lrrc59,Lrrtm3,Lsm14b,Mafb,Maged1,Magi3,Map1b,Map2k1,Map2k5,Map3k4,Mapre2,Marc2,March5,March6,Marcks,Mark1,Mark2,Maz,Mbd5,Mbnl1,Mcf2l,Mchr1,Med14,Mef2c,Mef2d,Megf9,Memo1,Metap1,Mfhas1,Mfn2,Mga,Mgat3,Mical3,Micos10,Micu3,Mink1,Mllt6,Mmp24,Mogs,Mpv17,Mras,Msl2,Mtif3,Mtmr4,Mtmr6,Mtpn,Myef2,Mypop,Naa15,Nat8l,Nbea,Ncan,Ndor1,Ndufa11,Ndufa12,Ndufa6,Ndufa7,Ndufaf5,Ndufs1,Ndufs5,Necap1,Nek4,Neto2,Nf1,Nfx1,Ngef,Nipsnap1,Nlk,Nog,Nova2,Npas2,Nptn,Npy1r,Nr1d1,Nrbp1,Nrg1,Nrgn,Nsd3,Ntm,Nucb1,Nucks1,Nudt3,Nufip1,Odf2,Ogdhl,Ogt,Olfm1,Olfm2,Opa1,Osbp2,Osbpl10,Otud3,Otud4,Pafah1b1,Palm,Pank2,Pbx1,Pcbp1,Pcdh1,Pcnx3,Pcsk2,Pde4d,Pdhb,Pex16,Pex19,Pex5,Pfkp,Pfn2,Pgam5,Pgm2l1,Pgp,Phactr1,Phf24,Phka2,Phlda1,Pi4k2a,Pi4kb,Pianp,Pigt,Pik3cb,Pik3r2,Pin1,Pip5k1c,Pitpnm3,Plcb1,Plekhb2,Plekho1,Plppr2,Plscr3,Plxna2,Plxnc1,Pop5,Porcn,Ppp1r12b,Ppp1r12c,Ppp1r1a,Ppp1r37,Ppp1r9a,Ppp1r9b,Ppp2cb,Ppp3cb,Ppp6r1,Ppp6r2,Prcc,Prdm10,Prdm2,Prep,Prkag1,Prkar1b,Prkci,Prpf19,Prpf6,Prrt1,Psd3,Psmb5,Psmc1,Psmd2,Psmd5,Ptcd3,Ptk2b,Ptms,Ptp4a3,Ptprt,Ptrh1,Pum1,Pum2,Purg,Pusl1,R3hdm4,Rab11fip2,Rab11fip4,Rab2a,Rab35,Rab5c,Rab6b,Rabif,Rad23b,Raf1,Ramac,Rap1gap2,Rasal2,Rasgef1c,Rbbp4,Rbbp7,Rbck1,Rbfox3,Rbx1,Rcan1,Rce1,Relch,Repin1,Rhobtb2,Ric8b,Rilpl2,Rimbp2,Ripor1,Ripor2,Rmnd5b,Rnaseh2c,Rnf103,Rnf121,Rnf19b,Rprd1a,Rragc,Rtl8b,Rtn1,Ryr2,S100a10,Sacm1l,Safb,Samd8,Sar1a,Saraf,Scamp1,Schip1,Scoc,Scrn1,Sdc3,Sec22b,Sema4a,Sestd1,Sez6l,Sfmbt1,Sgtb,Sh2b3,Sh2d5,Sh3pxd2a,Shc2,Shisa4,Shoc2,Shprh,Sidt1,Sirt6,Sirt7,Skil,Slc16a7,Slc36a1,Slc39a10,Slc45a1,Slc4a10,Slc4a1ap,Slc4a3,Slc8a2,Slitrk1,Smarca1,Smarca2,Snapc3,Snph,Snrnp70,Snrpa,Snrpd3,Sorbs2,Sorcs3,Spin1,Spred1,Spred2,Spred3,Spryd3,Sptbn4,Srcap,Srebf2,Srp54a,Srp68,Srr,Srrm2,Srsf2,Ssrp1,Sstr3,St6gal2,Strap,Strbp,Strip1,Strn4,Stx1a,Stx7,Stxbp5,Suds3,Sumo3,Sun1,Svop,Sympk,Syn1,Syne1,Synj1,Syt1,Syt16,Syt5,Syvn1,Szt2,Taf6,Tbc1d25,Tbl3,Tbpl1,Tceal5,Tceal9,Tent4b,Tex2,Tgoln1,Tia1,Timm17a,Tiprl,Tmem121b,Tmem132b,Tmem135,Tmem151b,Tmem198,Tmem203,Tmem222,Tmem240,Tmem50a,Tmem65,Tmx1,Tnik,Tnks2,Tnrc18,Tom1l2,Tomm22,Tpm1,Trappc6b,Trim3,Trim32,Trim33,Trim37,Trim44,Trim46,Trim8,Trip12,Trp53bp1,Trpc4ap,Tsc22d1,Tsc22d2,Tspyl5,Ttll1,Ttyh3,Tvp23a,Tyro3,Ubap2l,Ube2j2,Ube2ql1,Ube2v1,Ube3a,Ubl4a,Ubn1,Ubr2,Ubtd2,Unc13a,Unc80,Usf1,Usf2,Uso1,Usp22,Usp27x,Usp4,Usp45,Usp7,Vars,Vars2,Vezt,Vgf,Vkorc1l1,Vps50,Vps51,Vps53,Vstm2l,Vti1b,Washc4,Wasl,Wbp11,Wdr70,Wdr82,Wipf2,Xpr1,Ydjc,Yme1l1,Zbtb38,Zc2hc1a,Zdhhc18,Zdhhc24,Zfand3,Zfp12,Zfp207,Zfp280d,Zfp292,Zfp398,Zfp428,Zfp445,Zfp655,Zfp667,Zfp810,Zfpl1,Zfyve28,Zfyve9,Zmiz2,Znhit2,Zpr1,Zrsr1,Zswim8</t>
        </is>
      </c>
      <c r="M2" t="inlineStr">
        <is>
          <t>[(0, 4), (0, 8), (0, 10), (0, 11), (0, 12), (0, 14), (0, 27), (0, 52), (0, 53), (0, 56), (0, 58), (0, 60), (0, 63), (0, 69), (0, 70), (0, 72), (1, 4), (1, 8), (1, 10), (1, 11), (1, 12), (1, 14), (1, 27), (1, 52), (1, 53), (1, 56), (1, 58), (1, 60), (1, 63), (1, 69), (1, 70), (1, 72), (2, 4), (2, 8), (2, 10), (2, 11), (2, 12), (2, 14), (2, 16), (2, 27), (2, 45), (2, 52), (2, 53), (2, 56), (2, 58), (2, 60), (2, 61), (2, 63), (2, 69), (2, 70), (2, 71), (2, 72), (3, 10), (3, 11), (3, 14), (5, 4), (5, 8), (5, 10), (5, 11), (5, 12), (5, 14), (5, 16), (5, 27), (5, 45), (5, 52), (5, 53), (5, 56), (5, 58), (5, 60), (5, 63), (5, 69), (5, 70), (5, 71), (5, 72), (6, 4), (6, 8), (6, 10), (6, 11), (6, 12), (6, 14), (6, 27), (6, 52), (6, 53), (6, 56), (6, 58), (6, 60), (6, 63), (6, 69), (6, 70), (6, 72), (7, 4), (7, 8), (7, 10), (7, 11), (7, 12), (7, 14), (7, 27), (7, 52), (7, 53), (7, 56), (7, 58), (7, 60), (7, 63), (7, 69), (7, 70), (7, 72), (9, 10), (9, 11), (9, 12), (9, 14), (9, 27), (9, 53), (9, 56), (9, 58), (9, 63), (9, 69), (9, 70), (9, 72), (13, 10), (13, 11), (13, 12), (13, 14), (13, 27), (13, 56), (13, 58), (17, 4), (17, 8), (17, 10), (17, 11), (17, 12), (17, 14), (17, 27), (17, 53), (17, 56), (17, 58), (17, 60), (17, 63), (17, 69), (17, 70), (17, 72), (18, 10), (18, 11), (18, 12), (18, 14), (18, 27), (18, 56), (18, 58), (18, 70), (18, 72), (19, 4), (19, 8), (19, 10), (19, 11), (19, 12), (19, 14), (19, 27), (19, 52), (19, 53), (19, 56), (19, 58), (19, 60), (19, 63), (19, 69), (19, 70), (19, 72), (20, 10), (20, 11), (20, 12), (20, 27), (21, 10), (22, 4), (22, 8), (22, 10), (22, 11), (22, 12), (22, 14), (22, 16), (22, 27), (22, 45), (22, 52), (22, 53), (22, 56), (22, 58), (22, 60), (22, 63), (22, 69), (22, 70), (22, 71), (22, 72), (23, 4), (23, 8), (23, 10), (23, 11), (23, 12), (23, 14), (23, 16), (23, 27), (23, 45), (23, 52), (23, 53), (23, 56), (23, 58), (23, 60), (23, 61), (23, 63), (23, 69), (23, 70), (23, 71), (23, 72), (24, 4), (24, 10), (24, 11), (24, 12), (24, 14), (24, 27), (24, 56), (24, 58), (25, 4), (25, 8), (25, 10), (25, 11), (25, 12), (25, 14), (25, 27), (25, 52), (25, 53), (25, 56), (25, 58), (25, 63), (25, 69), (25, 70), (25, 72), (26, 4), (26, 8), (26, 10), (26, 11), (26, 12), (26, 14), (26, 27), (26, 52), (26, 53), (26, 56), (26, 58), (26, 60), (26, 63), (26, 69), (26, 70), (26, 72), (29, 4), (29, 8), (29, 10), (29, 11), (29, 12), (29, 14), (29, 16), (29, 27), (29, 45), (29, 52), (29, 53), (29, 56), (29, 58), (29, 60), (29, 61), (29, 63), (29, 69), (29, 70), (29, 71), (29, 72), (30, 10), (30, 11), (30, 12), (30, 14), (30, 27), (30, 56), (30, 58), (31, 4), (31, 10), (31, 11), (31, 12), (31, 14), (31, 27), (31, 52), (31, 53), (31, 56), (31, 58), (31, 63), (31, 69), (31, 70), (31, 72), (32, 4), (32, 8), (32, 10), (32, 11), (32, 12), (32, 14), (32, 27), (32, 52), (32, 53), (32, 56), (32, 58), (32, 60), (32, 63), (32, 69), (32, 70), (32, 72), (33, 4), (33, 10), (33, 11), (33, 12), (33, 14), (33, 27), (33, 56), (33, 58), (35, 4), (35, 8), (35, 10), (35, 11), (35, 12), (35, 14), (35, 16), (35, 27), (35, 52), (35, 53), (35, 56), (35, 58), (35, 60), (35, 63), (35, 69), (35, 70), (35, 71), (35, 72), (36, 4), (36, 10), (36, 11), (36, 12), (36, 14), (36, 27), (36, 53), (36, 56), (36, 58), (36, 63), (36, 69), (36, 70), (36, 72), (37, 10), (38, 10), (38, 11), (38, 12), (38, 14), (38, 27), (38, 56), (38, 58), (39, 4), (39, 8), (39, 10), (39, 11), (39, 12), (39, 14), (39, 27), (39, 52), (39, 53), (39, 56), (39, 58), (39, 60), (39, 63), (39, 69), (39, 70), (39, 72), (40, 10), (40, 11), (40, 12), (40, 14), (40, 27), (40, 56), (40, 70), (41, 10), (41, 11), (41, 12), (41, 14), (41, 27), (41, 56), (43, 10), (43, 11), (46, 4), (46, 8), (46, 10), (46, 11), (46, 12), (46, 14), (46, 27), (46, 52), (46, 53), (46, 56), (46, 58), (46, 60), (46, 63), (46, 69), (46, 70), (46, 72), (48, 10), (48, 11), (48, 12), (48, 14), (48, 27), (48, 56), (49, 4), (49, 10), (49, 11), (49, 12), (49, 14), (49, 27), (49, 53), (49, 56), (49, 58), (49, 63), (49, 69), (49, 70), (49, 72), (51, 4), (51, 8), (51, 10), (51, 11), (51, 12), (51, 14), (51, 27), (51, 52), (51, 53), (51, 56), (51, 58), (51, 60), (51, 63), (51, 69), (51, 70), (51, 72), (54, 3), (54, 4), (54, 8), (54, 10), (54, 11), (54, 12), (54, 14), (54, 16), (54, 27), (54, 44), (54, 45), (54, 52), (54, 53), (54, 56), (54, 58), (54, 60), (54, 61), (54, 63), (54, 69), (54, 70), (54, 71), (54, 72), (55, 4), (55, 10), (55, 11), (55, 12), (55, 14), (55, 27), (55, 53), (55, 56), (55, 58), (55, 63), (55, 69), (55, 70), (55, 72), (57, 4), (57, 10), (57, 11), (57, 12), (57, 14), (57, 27), (57, 53), (57, 56), (57, 58), (57, 63), (57, 69), (57, 72), (59, 4), (59, 10), (59, 11), (59, 12), (59, 14), (59, 27), (59, 53), (59, 56), (59, 58), (59, 63), (59, 69), (59, 70), (59, 72), (62, 4), (62, 10), (62, 11), (62, 12), (62, 14), (62, 27), (62, 53), (62, 56), (62, 58), (62, 63), (62, 69), (62, 70), (62, 72), (64, 10), (64, 11), (64, 12), (64, 14), (64, 27), (64, 56), (67, 4), (67, 8), (67, 10), (67, 11), (67, 12), (67, 14), (67, 27), (67, 52), (67, 53), (67, 56), (67, 58), (67, 60), (67, 63), (67, 69), (67, 70), (67, 72), (68, 4), (68, 10), (68, 11), (68, 12), (68, 14), (68, 27), (68, 56), (68, 58), (68, 72), (73, 4), (73, 8), (73, 10), (73, 11), (73, 12), (73, 14), (73, 16), (73, 27), (73, 44), (73, 52), (73, 53), (73, 56), (73, 58), (73, 60), (73, 63), (73, 69), (73, 70), (73, 71), (73, 72), (74, 4), (74, 10), (74, 11), (74, 12), (74, 14), (74, 27), (74, 56), (74, 58), (74, 60), (74, 72)]</t>
        </is>
      </c>
      <c r="N2" t="n">
        <v>550</v>
      </c>
      <c r="O2" t="n">
        <v>0.5</v>
      </c>
      <c r="P2" t="n">
        <v>0.9</v>
      </c>
      <c r="Q2" t="n">
        <v>3</v>
      </c>
      <c r="R2" t="n">
        <v>10000</v>
      </c>
      <c r="S2" t="inlineStr">
        <is>
          <t>07/05/2024, 13:56:56</t>
        </is>
      </c>
      <c r="T2" s="3">
        <f>hyperlink("https://spiral.technion.ac.il/results/MTAwMDAwOA==/1/GOResultsPROCESS","link")</f>
        <v/>
      </c>
      <c r="U2" t="inlineStr">
        <is>
          <t>['GO:0008104:protein localization (qval7.2E-10)', 'GO:0033036:macromolecule localization (qval4.43E-10)', 'GO:0051179:localization (qval7.82E-10)', 'GO:0051641:cellular localization (qval2.8E-9)', 'GO:0015833:peptide transport (qval4.07E-7)', 'GO:0015031:protein transport (qval3.82E-7)', 'GO:0016192:vesicle-mediated transport (qval5.37E-7)', 'GO:0042886:amide transport (qval8.12E-7)', 'GO:0034613:cellular protein localization (qval7.51E-7)', 'GO:0051649:establishment of localization in cell (qval8.8E-7)', 'GO:0070727:cellular macromolecule localization (qval1.02E-6)', 'GO:0045184:establishment of protein localization (qval1.24E-6)', 'GO:0006810:transport (qval1.19E-6)', 'GO:0046907:intracellular transport (qval2.11E-6)', 'GO:0051234:establishment of localization (qval3.8E-6)', 'GO:0060341:regulation of cellular localization (qval6.69E-6)', 'GO:0051128:regulation of cellular component organization (qval2.78E-5)', 'GO:0072657:protein localization to membrane (qval3.8E-5)', 'GO:0065007:biological regulation (qval5.83E-5)', 'GO:0006886:intracellular protein transport (qval6.16E-5)', 'GO:0032879:regulation of localization (qval7.66E-5)', 'GO:0010975:regulation of neuron projection development (qval7.33E-5)', 'GO:0050789:regulation of biological process (qval8.35E-5)', 'GO:0050794:regulation of cellular process (qval1.15E-4)', 'GO:0071705:nitrogen compound transport (qval1.31E-4)', 'GO:0044267:cellular protein metabolic process (qval1.67E-4)', 'GO:0120035:regulation of plasma membrane bounded cell projection organization (qval2.66E-4)', 'GO:0051049:regulation of transport (qval3.69E-4)', 'GO:0031344:regulation of cell projection organization (qval3.72E-4)', 'GO:0006464:cellular protein modification process (qval3.74E-4)', 'GO:0036211:protein modification process (qval3.62E-4)', 'GO:1905475:regulation of protein localization to membrane (qval3.84E-4)', 'GO:1904375:regulation of protein localization to cell periphery (qval4.17E-4)', 'GO:0050773:regulation of dendrite development (qval4.43E-4)', 'GO:0033365:protein localization to organelle (qval5.54E-4)', 'GO:0045664:regulation of neuron differentiation (qval6.09E-4)', 'GO:0051960:regulation of nervous system development (qval6.12E-4)', 'GO:0050807:regulation of synapse organization (qval7.28E-4)', 'GO:0071840:cellular component organization or biogenesis (qval8.02E-4)', 'GO:0016043:cellular component organization (qval8.08E-4)', 'GO:0071702:organic substance transport (qval9.48E-4)', 'GO:0023051:regulation of signaling (qval1.01E-3)', 'GO:0043412:macromolecule modification (qval1.02E-3)', 'GO:0010646:regulation of cell communication (qval1.13E-3)', 'GO:1903827:regulation of cellular protein localization (qval1.13E-3)', 'GO:1903076:regulation of protein localization to plasma membrane (qval1.17E-3)', 'GO:0065008:regulation of biological quality (qval1.17E-3)', 'GO:0048522:positive regulation of cellular process (qval1.25E-3)', 'GO:0050767:regulation of neurogenesis (qval1.63E-3)', 'GO:0031323:regulation of cellular metabolic process (qval1.64E-3)', 'GO:0035303:regulation of dephosphorylation (qval1.67E-3)', 'GO:0060998:regulation of dendritic spine development (qval1.67E-3)', 'GO:0046578:regulation of Ras protein signal transduction (qval1.85E-3)', 'GO:0031346:positive regulation of cell projection organization (qval1.91E-3)', 'GO:0050804:modulation of chemical synaptic transmission (qval2.22E-3)', 'GO:0099177:regulation of trans-synaptic signaling (qval2.29E-3)', 'GO:0022604:regulation of cell morphogenesis (qval2.6E-3)', 'GO:0048518:positive regulation of biological process (qval2.83E-3)', 'GO:0060284:regulation of cell development (qval3.03E-3)', 'GO:0044260:cellular macromolecule metabolic process (qval3.19E-3)', 'GO:0006897:endocytosis (qval3.31E-3)', 'GO:0033043:regulation of organelle organization (qval3.86E-3)', 'GO:0045666:positive regulation of neuron differentiation (qval3.82E-3)', 'GO:0010976:positive regulation of neuron projection development (qval4.03E-3)', 'GO:0035020:regulation of Rac protein signal transduction (qval4.04E-3)', 'GO:0019538:protein metabolic process (qval4.15E-3)', 'GO:0007399:nervous system development (qval4.74E-3)', 'GO:0051962:positive regulation of nervous system development (qval4.68E-3)', 'GO:0051056:regulation of small GTPase mediated signal transduction (qval4.81E-3)', 'GO:0051130:positive regulation of cellular component organization (qval5.66E-3)', 'GO:0043170:macromolecule metabolic process (qval5.89E-3)', 'GO:0032940:secretion by cell (qval6.09E-3)', 'GO:0045936:negative regulation of phosphate metabolic process (qval6.79E-3)', 'GO:0010563:negative regulation of phosphorus metabolic process (qval6.7E-3)', 'GO:0010557:positive regulation of macromolecule biosynthetic process (qval6.86E-3)', 'GO:0030036:actin cytoskeleton organization (qval6.88E-3)', 'GO:0006612:protein targeting to membrane (qval8.34E-3)', 'GO:0009987:cellular process (qval9.3E-3)', 'GO:0061001:regulation of dendritic spine morphogenesis (qval9.49E-3)', 'GO:0044237:cellular metabolic process (qval9.85E-3)', 'GO:0002029:desensitization of G protein-coupled receptor signaling pathway (qval9.81E-3)', 'GO:0022401:negative adaptation of signaling pathway (qval9.69E-3)', 'GO:0035304:regulation of protein dephosphorylation (qval9.78E-3)', 'GO:0019222:regulation of metabolic process (qval9.85E-3)', 'GO:0044238:primary metabolic process (qval1.04E-2)', 'GO:0010769:regulation of cell morphogenesis involved in differentiation (qval1.07E-2)', 'GO:0050769:positive regulation of neurogenesis (qval1.09E-2)', 'GO:0006996:organelle organization (qval1.09E-2)', 'GO:0016055:Wnt signaling pathway (qval1.37E-2)', 'GO:0099175:regulation of postsynapse organization (qval1.41E-2)', 'GO:0045927:positive regulation of growth (qval1.4E-2)', 'GO:0035305:negative regulation of dephosphorylation (qval1.45E-2)', 'GO:0006605:protein targeting (qval1.44E-2)', 'GO:0010720:positive regulation of cell development (qval1.46E-2)', 'GO:0016567:protein ubiquitination (qval1.53E-2)', 'GO:0032386:regulation of intracellular transport (qval1.56E-2)', 'GO:0030029:actin filament-based process (qval1.59E-2)', 'GO:0051640:organelle localization (qval1.61E-2)', 'GO:0046903:secretion (qval1.59E-2)', 'GO:0022603:regulation of anatomical structure morphogenesis (qval1.63E-2)', 'GO:0032446:protein modification by small protein conjugation (qval1.89E-2)', 'GO:0016197:endosomal transport (qval1.92E-2)', 'GO:0051603:proteolysis involved in cellular protein catabolic process (qval1.91E-2)', 'GO:0090150:establishment of protein localization to membrane (qval1.92E-2)', 'GO:0000209:protein polyubiquitination (qval1.94E-2)', 'GO:0023058:adaptation of signaling pathway (qval1.94E-2)', 'GO:0021819:layer formation in cerebral cortex (qval1.93E-2)', 'GO:0010921:regulation of phosphatase activity (qval1.91E-2)', 'GO:0032456:endocytic recycling (qval1.9E-2)', 'GO:0060255:regulation of macromolecule metabolic process (qval1.89E-2)', 'GO:1905114:cell surface receptor signaling pathway involved in cell-cell signaling (qval1.88E-2)', 'GO:0044087:regulation of cellular component biogenesis (qval1.88E-2)', 'GO:1902531:regulation of intracellular signal transduction (qval1.88E-2)', 'GO:0032880:regulation of protein localization (qval1.96E-2)', 'GO:0009891:positive regulation of biosynthetic process (qval1.94E-2)', 'GO:0070647:protein modification by small protein conjugation or removal (qval1.93E-2)', 'GO:0031328:positive regulation of cellular biosynthetic process (qval2.04E-2)', 'GO:0043632:modification-dependent macromolecule catabolic process (qval2.11E-2)', 'GO:0006511:ubiquitin-dependent protein catabolic process (qval2.18E-2)', 'GO:0045935:positive regulation of nucleobase-containing compound metabolic process (qval2.18E-2)', 'GO:0099072:regulation of postsynaptic membrane neurotransmitter receptor levels (qval2.24E-2)', 'GO:0072594:establishment of protein localization to organelle (qval2.25E-2)', 'GO:0051668:localization within membrane (qval2.36E-2)', 'GO:0009966:regulation of signal transduction (qval2.36E-2)', 'GO:0007030:Golgi organization (qval2.43E-2)', 'GO:0038026:reelin-mediated signaling pathway (qval2.43E-2)', 'GO:0016050:vesicle organization (qval2.42E-2)', 'GO:0016310:phosphorylation (qval2.61E-2)', 'GO:0048814:regulation of dendrite morphogenesis (qval2.6E-2)', 'GO:0098657:import into cell (qval2.6E-2)', 'GO:0030307:positive regulation of cell growth (qval2.58E-2)', 'GO:0031400:negative regulation of protein modification process (qval2.56E-2)', 'GO:0006793:phosphorus metabolic process (qval2.56E-2)', 'GO:0080090:regulation of primary metabolic process (qval2.58E-2)', 'GO:0051171:regulation of nitrogen compound metabolic process (qval2.74E-2)', 'GO:0008152:metabolic process (qval2.77E-2)', 'GO:0019941:modification-dependent protein catabolic process (qval2.79E-2)', 'GO:0042176:regulation of protein catabolic process (qval2.85E-2)', 'GO:0098916:anterograde trans-synaptic signaling (qval2.99E-2)', 'GO:0007268:chemical synaptic transmission (qval2.96E-2)', 'GO:0099643:signal release from synapse (qval3.35E-2)', 'GO:1903508:positive regulation of nucleic acid-templated transcription (qval3.34E-2)', 'GO:0045893:positive regulation of transcription, DNA-templated (qval3.32E-2)', 'GO:2000058:regulation of ubiquitin-dependent protein catabolic process (qval3.33E-2)', 'GO:1902680:positive regulation of RNA biosynthetic process (qval3.35E-2)', 'GO:0040008:regulation of growth (qval3.41E-2)', 'GO:0006887:exocytosis (qval3.43E-2)', 'GO:0098693:regulation of synaptic vesicle cycle (qval3.53E-2)', 'GO:0065009:regulation of molecular function (qval3.57E-2)', 'GO:0006468:protein phosphorylation (qval3.66E-2)', 'GO:0048511:rhythmic process (qval3.69E-2)', 'GO:0043087:regulation of GTPase activity (qval3.75E-2)', 'GO:0051254:positive regulation of RNA metabolic process (qval3.85E-2)', 'GO:0006807:nitrogen compound metabolic process (qval4.03E-2)', 'GO:1900006:positive regulation of dendrite development (qval4.27E-2)', 'GO:0007010:cytoskeleton organization (qval4.36E-2)', 'GO:0035308:negative regulation of protein dephosphorylation (qval4.78E-2)', 'GO:0050808:synapse organization (qval4.86E-2)', 'GO:1904377:positive regulation of protein localization to cell periphery (qval4.95E-2)', 'GO:0006796:phosphate-containing compound metabolic process (qval4.97E-2)', 'GO:0051489:regulation of filopodium assembly (qval5.32E-2)', 'GO:0071704:organic substance metabolic process (qval5.37E-2)', 'GO:0097479:synaptic vesicle localization (qval6.13E-2)', 'GO:0048523:negative regulation of cellular process (qval6.54E-2)', 'GO:0030866:cortical actin cytoskeleton organization (qval6.55E-2)', 'GO:1902747:negative regulation of lens fiber cell differentiation (qval6.68E-2)', 'GO:0060999:positive regulation of dendritic spine development (qval6.66E-2)', 'GO:0030865:cortical cytoskeleton organization (qval6.62E-2)', 'GO:0001764:neuron migration (qval6.84E-2)', 'GO:0099537:trans-synaptic signaling (qval7.1E-2)', 'GO:0001558:regulation of cell growth (qval7.42E-2)', 'GO:1903362:regulation of cellular protein catabolic process (qval7.42E-2)', 'GO:0007163:establishment or maintenance of cell polarity (qval7.47E-2)', 'GO:1903050:regulation of proteolysis involved in cellular protein catabolic process (qval7.59E-2)', 'GO:1990778:protein localization to cell periphery (qval7.67E-2)', 'GO:0010498:proteasomal protein catabolic process (qval8.12E-2)', 'GO:1903078:positive regulation of protein localization to plasma membrane (qval8.08E-2)', 'GO:0023061:signal release (qval8.13E-2)', 'GO:0032990:cell part morphogenesis (qval8.37E-2)', 'GO:0010801:negative regulation of peptidyl-threonine phosphorylation (qval8.36E-2)']</t>
        </is>
      </c>
      <c r="V2" s="3">
        <f>hyperlink("https://spiral.technion.ac.il/results/MTAwMDAwOA==/1/GOResultsFUNCTION","link")</f>
        <v/>
      </c>
      <c r="W2" t="inlineStr">
        <is>
          <t>['GO:0019899:enzyme binding (qval1.07E-9)', 'GO:0005515:protein binding (qval5.91E-8)', 'GO:0005488:binding (qval7.99E-8)', 'GO:0047485:protein N-terminus binding (qval5.07E-5)', 'GO:0051020:GTPase binding (qval4.47E-5)', 'GO:0019901:protein kinase binding (qval1.61E-4)', 'GO:0019902:phosphatase binding (qval3.92E-4)', 'GO:0019900:kinase binding (qval5.4E-4)', 'GO:0140096:catalytic activity, acting on a protein (qval6.35E-4)', 'GO:0019208:phosphatase regulator activity (qval8.97E-4)', 'GO:0019888:protein phosphatase regulator activity (qval2.86E-3)', 'GO:0031267:small GTPase binding (qval1.13E-2)', 'GO:0003729:mRNA binding (qval1.56E-2)', 'GO:0019903:protein phosphatase binding (qval1.61E-2)', 'GO:0003723:RNA binding (qval1.6E-2)', "GO:0003730:mRNA 3'-UTR binding (qval1.92E-2)", 'GO:0019787:ubiquitin-like protein transferase activity (qval2.75E-2)', 'GO:0008092:cytoskeletal protein binding (qval2.75E-2)', 'GO:0004864:protein phosphatase inhibitor activity (qval2.62E-2)', 'GO:0005048:signal sequence binding (qval3.73E-2)', 'GO:0097159:organic cyclic compound binding (qval4.03E-2)', 'GO:0008022:protein C-terminus binding (qval4.41E-2)', 'GO:0004674:protein serine/threonine kinase activity (qval4.25E-2)', 'GO:1901363:heterocyclic compound binding (qval4.19E-2)', 'GO:0004842:ubiquitin-protein transferase activity (qval4.23E-2)', 'GO:0019212:phosphatase inhibitor activity (qval4.18E-2)', 'GO:0044877:protein-containing complex binding (qval4.13E-2)', 'GO:0047696:beta-adrenergic receptor kinase activity (qval4.82E-2)', 'GO:0005173:stem cell factor receptor binding (qval4.66E-2)', 'GO:0003712:transcription coregulator activity (qval5.56E-2)', "GO:0035925:mRNA 3'-UTR AU-rich region binding (qval5.97E-2)", 'GO:0017091:AU-rich element binding (qval5.79E-2)', 'GO:0016773:phosphotransferase activity, alcohol group as acceptor (qval5.7E-2)', 'GO:0043021:ribonucleoprotein complex binding (qval5.74E-2)', 'GO:0043167:ion binding (qval6.83E-2)', 'GO:0016740:transferase activity (qval7.53E-2)', 'GO:0016301:kinase activity (qval8.46E-2)', 'GO:0060090:molecular adaptor activity (qval9.3E-2)', 'GO:0000149:SNARE binding (qval1.03E-1)', 'GO:0043168:anion binding (qval1.01E-1)', 'GO:0032553:ribonucleotide binding (qval1.09E-1)']</t>
        </is>
      </c>
      <c r="X2" s="3">
        <f>hyperlink("https://spiral.technion.ac.il/results/MTAwMDAwOA==/1/GOResultsCOMPONENT","link")</f>
        <v/>
      </c>
      <c r="Y2" t="inlineStr">
        <is>
          <t>['GO:0044456:synapse part (qval4.59E-19)', 'GO:0045202:synapse (qval6.25E-19)', 'GO:0044424:intracellular part (qval1.13E-16)', 'GO:0097458:neuron part (qval6.23E-16)', 'GO:0043226:organelle (qval2.71E-14)', 'GO:0044464:cell part (qval2.48E-13)', 'GO:0044422:organelle part (qval7.43E-13)', 'GO:0043229:intracellular organelle (qval1.9E-12)', 'GO:0043227:membrane-bounded organelle (qval3.02E-12)', 'GO:0044446:intracellular organelle part (qval4.68E-11)', 'GO:0044444:cytoplasmic part (qval7.44E-11)', 'GO:0098978:glutamatergic synapse (qval7.56E-11)', 'GO:0043005:neuron projection (qval1.23E-10)', 'GO:0030425:dendrite (qval2.29E-9)', 'GO:0043231:intracellular membrane-bounded organelle (qval2.22E-9)', 'GO:0032991:protein-containing complex (qval2.53E-9)', 'GO:0014069:postsynaptic density (qval1.02E-8)', 'GO:0042995:cell projection (qval1.09E-8)', 'GO:0099572:postsynaptic specialization (qval1.7E-8)', 'GO:0005737:cytoplasm (qval7.55E-8)', 'GO:0044297:cell body (qval8.49E-8)', 'GO:0044428:nuclear part (qval3.12E-7)', 'GO:0043025:neuronal cell body (qval6.09E-7)', 'GO:0097060:synaptic membrane (qval8.59E-7)', 'GO:0016020:membrane (qval1.67E-6)', 'GO:0120025:plasma membrane bounded cell projection (qval1.92E-6)', 'GO:0120038:plasma membrane bounded cell projection part (qval3.91E-6)', 'GO:0044463:cell projection part (qval3.77E-6)', 'GO:0030658:transport vesicle membrane (qval5.53E-6)', 'GO:0005829:cytosol (qval5.98E-6)', 'GO:0005634:nucleus (qval6.52E-6)', 'GO:0030424:axon (qval1.12E-5)', 'GO:1990904:ribonucleoprotein complex (qval1.12E-5)', 'GO:0030054:cell junction (qval1.3E-5)', 'GO:0044433:cytoplasmic vesicle part (qval3.68E-5)', 'GO:0030427:site of polarized growth (qval3.99E-5)', 'GO:0098685:Schaffer collateral - CA1 synapse (qval5.33E-5)', 'GO:0099061:integral component of postsynaptic density membrane (qval5.19E-5)', 'GO:0030426:growth cone (qval7.22E-5)', 'GO:0005654:nucleoplasm (qval1.18E-4)', 'GO:0099146:intrinsic component of postsynaptic density membrane (qval1.16E-4)', 'GO:0044451:nucleoplasm part (qval1.16E-4)', 'GO:0098794:postsynapse (qval1.29E-4)', 'GO:1902494:catalytic complex (qval1.8E-4)', 'GO:0099501:exocytic vesicle membrane (qval5.13E-4)', 'GO:0030672:synaptic vesicle membrane (qval5.02E-4)', 'GO:0034703:cation channel complex (qval4.97E-4)', 'GO:0016604:nuclear body (qval7.26E-4)', 'GO:0033267:axon part (qval8.99E-4)', 'GO:0034702:ion channel complex (qval1.03E-3)', 'GO:0099060:integral component of postsynaptic specialization membrane (qval1.02E-3)', 'GO:0098948:intrinsic component of postsynaptic specialization membrane (qval1.77E-3)', 'GO:1902495:transmembrane transporter complex (qval2.32E-3)', 'GO:0099055:integral component of postsynaptic membrane (qval2.45E-3)', 'GO:0098590:plasma membrane region (qval2.87E-3)', 'GO:0098588:bounding membrane of organelle (qval2.94E-3)', 'GO:0098796:membrane protein complex (qval3.22E-3)', 'GO:0031090:organelle membrane (qval3.92E-3)', 'GO:0098936:intrinsic component of postsynaptic membrane (qval4.28E-3)', 'GO:1990351:transporter complex (qval4.33E-3)', 'GO:0099699:integral component of synaptic membrane (qval4.92E-3)', 'GO:0031410:cytoplasmic vesicle (qval5.57E-3)', 'GO:0097708:intracellular vesicle (qval6.4E-3)', 'GO:0005840:ribosome (qval6.5E-3)', 'GO:0030659:cytoplasmic vesicle membrane (qval7.27E-3)', 'GO:0044309:neuron spine (qval7.48E-3)', 'GO:0098805:whole membrane (qval7.4E-3)', 'GO:0008328:ionotropic glutamate receptor complex (qval8.96E-3)', 'GO:0012506:vesicle membrane (qval1.28E-2)', 'GO:0043197:dendritic spine (qval1.3E-2)', 'GO:0099240:intrinsic component of synaptic membrane (qval1.3E-2)', 'GO:0099568:cytoplasmic region (qval1.36E-2)', 'GO:0005802:trans-Golgi network (qval1.53E-2)', 'GO:0098878:neurotransmitter receptor complex (qval1.9E-2)', 'GO:0055037:recycling endosome (qval2.1E-2)', 'GO:0030117:membrane coat (qval2.1E-2)', 'GO:1990234:transferase complex (qval2.27E-2)', 'GO:0005768:endosome (qval2.31E-2)', 'GO:0010494:cytoplasmic stress granule (qval2.29E-2)', 'GO:0032281:AMPA glutamate receptor complex (qval2.4E-2)']</t>
        </is>
      </c>
    </row>
    <row r="3">
      <c r="A3" s="1" t="n">
        <v>2</v>
      </c>
      <c r="B3" t="n">
        <v>18365</v>
      </c>
      <c r="C3" t="n">
        <v>4951</v>
      </c>
      <c r="D3" t="n">
        <v>75</v>
      </c>
      <c r="E3" t="n">
        <v>5550</v>
      </c>
      <c r="F3" t="n">
        <v>503</v>
      </c>
      <c r="G3" t="n">
        <v>3580</v>
      </c>
      <c r="H3" t="n">
        <v>52</v>
      </c>
      <c r="I3" t="n">
        <v>405</v>
      </c>
      <c r="J3" s="2" t="n">
        <v>-3627</v>
      </c>
      <c r="K3" t="n">
        <v>0.31</v>
      </c>
      <c r="L3" t="inlineStr">
        <is>
          <t>2210016L21Rik,2900026A02Rik,A830018L16Rik,Aasdhppt,Abi1,Abi2,Ablim2,Abr,Ackr1,Acsl4,Actl6b,Actn1,Actr3,Adam22,Adcy9,Adgrb2,Adgrl1,Adprh,Agap2,Agpat1,Agtpbp1,Akap11,Akap5,Akt3,Anapc4,Ankhd1,Ankrd13c,Ankrd33b,Ankrd34a,Ankrd46,Ap2a1,Apba2,Apc,Api5,Arf3,Arf6,Arfgef1,Arfip2,Arhgap21,Arhgef7,Arpc1a,Arpc4,Arpp19,Arpp21,Asna1,Asphd1,Atg9a,Atn1,Atp6v0e2,Atxn7l3,Atxn7l3b,Auts2,B3gat1,B4galt2,B4galt3,Baiap2,Basp1,Bcr,Brap,Brinp2,Cacna1b,Cacna1e,Cacnb1,Cacng3,Calm2,Caln1,Camk2a,Camk4,Camkk2,Camkv,Cbx5,Cbx6,Ccdc149,Ccdc6,Ccdc85c,Ccdc9,Cckbr,Cct5,Cdk17,Cdk5r1,Cdk5r2,Cdk9,Cdkl5,Cdkn2d,Cds2,Celf2,Celf5,Cep170b,Chgb,Chmp4b,Chn1,Chrm1,Chst1,Cinp,Clasp1,Clptm1l,Clstn1,Cnksr2,Cnot4,Cnpy3,Cnrip1,Coa3,Cobl,Col19a1,Coq8a,Cplx2,Cpne5,Crk,Crlf2,Crtc1,Cry2,Csnk1g1,Csrnp2,Ctdnep1,Ctnnd2,Ctxn1,Cyfip2,Cyp46a1,D430041D05Rik,Dact2,Dclk1,Ddn,Dgkz,Dlg1,Dlgap1,Dlgap2,Dlk2,Dmxl2,Dnajb5,Dnajc16,Dnajc6,Dock3,Dpf1,Dpp10,Dtx3,Dzip1l,Eef1a2,Efnb2,Egr3,Egr4,Eif2ak1,Elfn2,Elmo2,Elp1,Emx1,Enc1,Ensa,Epn1,Epop,Etv5,Exd2,Exoc4,Extl1,Extl2,Fabp3,Faim2,Fam117b,Fam126b,Fam131a,Fam163b,Fam78b,Fam81a,Fbxl16,Fbxl19,Fbxo31,Fbxo41,Fcho1,Fdx2,Fem1a,Fhl2,Fkbp8,Fmnl1,Fosb,Fscn1,Fxyd7,Fzd3,Gabrb2,Gal3st3,Gar1,Gcc2,Gda,Gm42517,Gnao1,Gpm6a,Gpr22,Gpr26,Gpr27,Gprin1,Grasp,Gria2,Grik5,Gripap1,Grk2,Grk3,Grm5,Gtdc1,Gucy1a2,Hagh,Hcfc2,Hcn1,Hdac4,Hdgf,Hectd1,Hgf,Hivep3,Hmgxb3,Hnrnpl,Hnrnpul2,Homer1,Hpcal4,Icam5,Igf1r,Il34,Impdh1,Inafm2,Inka2,Ip6k2,Ipo5,Ipo9,Iqsec2,Irf2bpl,Itpka,Jak1,Josd1,Junb,Kbtbd11,Kcna2,Kcnb1,Kcnh3,Kcnh7,Kcnj4,Kcnj6,Kcnq2,Kcnq5,Kcnv1,Khdrbs1,Kif1bp,Kif2a,Klhl23,Kpna3,Large1,Lhfpl4,Lin7b,Lingo1,Lmo4,Lmtk2,Lrfn1,Lrfn3,Lrp1,Lrp8,Lrrc4b,Lrrtm3,Lzts1,Map2k1,Mapk1,March6,Marcks,Mark1,Mark2,Mat2b,Maz,Mcf2l,Mchr1,Med14,Mef2c,Mef2d,Megf9,Mfn2,Mfsd4a,Mgat3,Mical3,Micu3,Mink1,Mllt6,Mmd,Mras,Mrtfb,Mtmr12,Mtmr6,Mtpn,Naa15,Nab2,Nbea,Ncald,Ncan,Ndufa12,Neurod2,Ngef,Nipsnap1,Nlk,Nol4,Nova2,Npas2,Nptn,Nptx1,Nptxr,Npy1r,Nr1d1,Nr4a1,Nrcam,Nrgn,Ntm,Nucks1,Nudt3,Olfm1,Opa1,Osbp2,Otud3,Palm,Parp6,Pbx1,Pcbp1,Pcdh1,Pcdhgc5,Pcsk2,Pde4d,Pdhb,Pex5,Pfkp,Pfn2,Pgam5,Pgm2l1,Phactr1,Phf24,Phyhip,Pik3r2,Pin1,Pip5k1c,Pitpnm2,Pitpnm3,Pknox2,Plcb1,Plk2,Plppr2,Plppr4,Plxna2,Pop5,Porcn,Ppp1r12c,Ppp1r1a,Ppp1r9a,Ppp1r9b,Ppp2cb,Ppp3ca,Ppp3cb,Ppp3r1,Ppp6r1,Prkar1b,Prkce,Prkci,Prrc2a,Prrt1,Prrt2,Psd3,Psmb5,Ptk2b,Ptms,Ptp4a3,Ptprs,Pum1,Pum2,Purg,R3hdm4,Rab15,Rab2a,Rab35,Rab6b,Rap1gap2,Rap2b,Rasal2,Rasgef1a,Rasgef1c,Rasl10b,Rbbp7,Rbfox3,Rcan1,Relch,Rhobtb2,Rimbp2,Ripor1,Ripor2,Rmnd5b,Rnf10,Rprd1a,Rprml,Rtn1,Rtn4rl2,Ryr2,Samd12,Sar1a,Saraf,Scamp1,Schip1,Scn8a,Sdc3,Sept9,Sez6l,Sgtb,Sh3pxd2a,Sh3rf3,Sidt1,Sirpa,Sirt6,Skil,Slc16a7,Slc17a7,Slc30a3,Slc36a1,Slc39a10,Slc4a10,Slc4a3,Slc8a2,Slitrk1,Smarca2,Snph,Snrnp70,Sorbs2,Sorcs3,Sox5,Speg,Sphkap,Spin1,Spred1,Spred2,Spred3,Spryd3,Sptbn2,Sptbn4,Srr,Srrm2,Ssrp1,Sstr3,St6gal2,Strap,Strbp,Strip1,Strn4,Stx1a,Stxbp5,Suds3,Sun1,Svop,Syn1,Syngap1,Synj1,Synpo,Syt1,Syt16,Tacc1,Tbl3,Tbpl1,Tbr1,Tceal5,Tceal9,Tex2,Tiprl,Tmem121b,Tmem132a,Tmem132b,Tmem151b,Tmem178,Tmem198,Tmem240,Tmem65,Tnrc18,Tom1l2,Tpm1,Trim37,Trim44,Trim46,Trip12,Tspan5,Tspan7,Tspyl5,Ttc9b,Ttpal,Ttyh3,Ubap2l,Ube2ql1,Ube2v1,Ubl4a,Ubn1,Ubtd2,Unc13a,Unc13b,Unc80,Usf2,Uso1,Usp4,Usp7,Vipr1,Vps51,Vti1b,Wasl,Wbp11,Xpr1,Yme1l1,Zbtb18,Zc2hc1a,Zfp428,Zfyve28,Zfyve9,Zmiz2</t>
        </is>
      </c>
      <c r="M3" t="inlineStr">
        <is>
          <t>[(0, 4), (0, 8), (0, 10), (0, 11), (0, 12), (0, 14), (0, 16), (0, 27), (0, 44), (0, 52), (0, 53), (0, 56), (0, 58), (0, 63), (0, 66), (0, 69), (0, 70), (0, 71), (0, 72), (1, 4), (1, 8), (1, 10), (1, 11), (1, 12), (1, 14), (1, 27), (1, 52), (1, 53), (1, 56), (1, 58), (1, 69), (1, 70), (1, 72), (2, 3), (2, 4), (2, 8), (2, 10), (2, 11), (2, 12), (2, 14), (2, 16), (2, 27), (2, 44), (2, 45), (2, 52), (2, 53), (2, 56), (2, 58), (2, 63), (2, 69), (2, 70), (2, 71), (2, 72), (5, 4), (5, 8), (5, 10), (5, 11), (5, 12), (5, 14), (5, 16), (5, 27), (5, 44), (5, 45), (5, 52), (5, 53), (5, 56), (5, 58), (5, 63), (5, 69), (5, 70), (5, 71), (5, 72), (6, 4), (6, 8), (6, 10), (6, 11), (6, 12), (6, 14), (6, 27), (6, 44), (6, 52), (6, 53), (6, 56), (6, 58), (6, 63), (6, 69), (6, 70), (6, 72), (7, 4), (7, 8), (7, 10), (7, 11), (7, 12), (7, 14), (7, 16), (7, 27), (7, 44), (7, 45), (7, 52), (7, 53), (7, 56), (7, 58), (7, 63), (7, 69), (7, 70), (7, 71), (7, 72), (9, 4), (9, 8), (9, 10), (9, 11), (9, 12), (9, 14), (9, 27), (9, 52), (9, 53), (9, 56), (9, 58), (9, 69), (9, 70), (9, 72), (13, 4), (13, 10), (13, 11), (13, 12), (13, 14), (13, 27), (13, 53), (13, 56), (13, 58), (13, 69), (13, 70), (13, 72), (17, 4), (17, 8), (17, 10), (17, 11), (17, 12), (17, 14), (17, 27), (17, 52), (17, 53), (17, 56), (17, 58), (17, 63), (17, 69), (17, 70), (17, 72), (18, 4), (18, 11), (18, 70), (19, 4), (19, 8), (19, 10), (19, 11), (19, 12), (19, 14), (19, 27), (19, 44), (19, 52), (19, 53), (19, 56), (19, 58), (19, 63), (19, 69), (19, 70), (19, 72), (21, 10), (21, 11), (21, 27), (21, 70), (23, 4), (23, 8), (23, 10), (23, 11), (23, 12), (23, 14), (23, 16), (23, 27), (23, 44), (23, 52), (23, 53), (23, 56), (23, 58), (23, 63), (23, 69), (23, 70), (23, 71), (23, 72), (25, 4), (25, 11), (25, 70), (28, 10), (28, 11), (28, 12), (28, 14), (28, 27), (28, 56), (28, 70), (29, 4), (29, 8), (29, 10), (29, 11), (29, 12), (29, 14), (29, 16), (29, 27), (29, 44), (29, 52), (29, 53), (29, 56), (29, 58), (29, 63), (29, 69), (29, 70), (29, 71), (29, 72), (30, 4), (30, 10), (30, 11), (30, 12), (30, 14), (30, 27), (30, 52), (30, 53), (30, 56), (30, 58), (30, 69), (30, 70), (30, 72), (32, 4), (32, 8), (32, 10), (32, 11), (32, 12), (32, 14), (32, 27), (32, 52), (32, 53), (32, 56), (32, 58), (32, 63), (32, 69), (32, 70), (32, 72), (35, 4), (35, 8), (35, 10), (35, 11), (35, 12), (35, 14), (35, 16), (35, 27), (35, 44), (35, 45), (35, 52), (35, 53), (35, 56), (35, 58), (35, 63), (35, 69), (35, 70), (35, 71), (35, 72), (37, 4), (37, 8), (37, 10), (37, 11), (37, 12), (37, 14), (37, 27), (37, 53), (37, 56), (37, 58), (37, 70), (37, 72), (38, 4), (38, 10), (38, 11), (38, 12), (38, 14), (38, 27), (38, 56), (38, 58), (38, 70), (38, 72), (39, 4), (39, 8), (39, 10), (39, 11), (39, 12), (39, 14), (39, 27), (39, 44), (39, 52), (39, 53), (39, 56), (39, 58), (39, 63), (39, 69), (39, 70), (39, 72), (40, 4), (40, 10), (40, 11), (40, 70), (41, 4), (41, 10), (41, 11), (41, 12), (41, 14), (41, 27), (41, 53), (41, 56), (41, 58), (41, 63), (41, 69), (41, 70), (41, 72), (46, 4), (46, 8), (46, 10), (46, 11), (46, 12), (46, 14), (46, 27), (46, 52), (46, 53), (46, 56), (46, 58), (46, 63), (46, 69), (46, 70), (46, 72), (48, 4), (48, 10), (48, 11), (48, 12), (48, 14), (48, 27), (48, 53), (48, 56), (48, 58), (48, 69), (48, 70), (48, 72), (54, 3), (54, 4), (54, 8), (54, 10), (54, 11), (54, 12), (54, 14), (54, 16), (54, 27), (54, 42), (54, 44), (54, 45), (54, 52), (54, 53), (54, 56), (54, 58), (54, 63), (54, 66), (54, 69), (54, 70), (54, 71), (54, 72), (57, 4), (57, 10), (57, 11), (57, 12), (57, 14), (57, 27), (57, 52), (57, 53), (57, 56), (57, 58), (57, 63), (57, 69), (57, 70), (57, 72), (65, 10), (65, 11), (65, 12), (65, 14), (65, 56), (65, 58), (65, 70), (67, 4), (67, 8), (67, 10), (67, 11), (67, 12), (67, 14), (67, 27), (67, 44), (67, 52), (67, 53), (67, 56), (67, 58), (67, 63), (67, 69), (67, 70), (67, 72)]</t>
        </is>
      </c>
      <c r="N3" t="n">
        <v>946</v>
      </c>
      <c r="O3" t="n">
        <v>0.5</v>
      </c>
      <c r="P3" t="n">
        <v>0.95</v>
      </c>
      <c r="Q3" t="n">
        <v>3</v>
      </c>
      <c r="R3" t="n">
        <v>10000</v>
      </c>
      <c r="S3" t="inlineStr">
        <is>
          <t>07/05/2024, 13:57:09</t>
        </is>
      </c>
      <c r="T3" s="3">
        <f>hyperlink("https://spiral.technion.ac.il/results/MTAwMDAwOA==/2/GOResultsPROCESS","link")</f>
        <v/>
      </c>
      <c r="U3" t="inlineStr">
        <is>
          <t>['GO:0050804:modulation of chemical synaptic transmission (qval7.5E-16)', 'GO:0099177:regulation of trans-synaptic signaling (qval4.12E-16)', 'GO:0051960:regulation of nervous system development (qval1.52E-10)', 'GO:0051128:regulation of cellular component organization (qval3.46E-10)', 'GO:0051049:regulation of transport (qval1.56E-9)', 'GO:0120035:regulation of plasma membrane bounded cell projection organization (qval1.38E-9)', 'GO:0031344:regulation of cell projection organization (qval1.95E-9)', 'GO:0050767:regulation of neurogenesis (qval1.85E-9)', 'GO:0050807:regulation of synapse organization (qval2.2E-9)', 'GO:0010975:regulation of neuron projection development (qval3.59E-9)', 'GO:0048167:regulation of synaptic plasticity (qval6.29E-9)', 'GO:0032879:regulation of localization (qval6.12E-9)', 'GO:0023051:regulation of signaling (qval6.3E-9)', 'GO:0060284:regulation of cell development (qval7.13E-9)', 'GO:0065008:regulation of biological quality (qval7.6E-9)', 'GO:0010646:regulation of cell communication (qval7.7E-9)', 'GO:0045664:regulation of neuron differentiation (qval9.92E-9)', 'GO:0050789:regulation of biological process (qval4.06E-8)', 'GO:0050808:synapse organization (qval9.24E-8)', 'GO:0065007:biological regulation (qval2.08E-7)', 'GO:0050773:regulation of dendrite development (qval2.18E-7)', 'GO:0050794:regulation of cellular process (qval6.39E-7)', 'GO:0060341:regulation of cellular localization (qval6.96E-7)', 'GO:0051179:localization (qval8.58E-7)', 'GO:0099175:regulation of postsynapse organization (qval1.09E-6)', 'GO:0098693:regulation of synaptic vesicle cycle (qval1.36E-6)', 'GO:0051239:regulation of multicellular organismal process (qval3.24E-6)', 'GO:0031346:positive regulation of cell projection organization (qval5.36E-6)', 'GO:0022604:regulation of cell morphogenesis (qval8.68E-6)', 'GO:0050806:positive regulation of synaptic transmission (qval8.82E-6)', 'GO:0060998:regulation of dendritic spine development (qval1.27E-5)', 'GO:0099072:regulation of postsynaptic membrane neurotransmitter receptor levels (qval3.12E-5)', 'GO:0098916:anterograde trans-synaptic signaling (qval3.41E-5)', 'GO:0007268:chemical synaptic transmission (qval3.31E-5)', 'GO:0051641:cellular localization (qval3.32E-5)', 'GO:0010769:regulation of cell morphogenesis involved in differentiation (qval4.23E-5)', 'GO:0044087:regulation of cellular component biogenesis (qval6.08E-5)', 'GO:0007015:actin filament organization (qval7.04E-5)', 'GO:2000026:regulation of multicellular organismal development (qval6.95E-5)', 'GO:0030036:actin cytoskeleton organization (qval7.07E-5)', 'GO:0060627:regulation of vesicle-mediated transport (qval7.18E-5)', 'GO:0051130:positive regulation of cellular component organization (qval7.82E-5)', 'GO:0051962:positive regulation of nervous system development (qval8.71E-5)', 'GO:0099537:trans-synaptic signaling (qval1.06E-4)', 'GO:0045666:positive regulation of neuron differentiation (qval1.07E-4)', 'GO:0048814:regulation of dendrite morphogenesis (qval1.17E-4)', 'GO:0099536:synaptic signaling (qval1.41E-4)', 'GO:0010976:positive regulation of neuron projection development (qval1.85E-4)', 'GO:0008104:protein localization (qval2.18E-4)', 'GO:0071840:cellular component organization or biogenesis (qval2.4E-4)', 'GO:0016043:cellular component organization (qval2.42E-4)', 'GO:0007610:behavior (qval2.59E-4)', 'GO:1904375:regulation of protein localization to cell periphery (qval2.67E-4)', 'GO:0050793:regulation of developmental process (qval2.65E-4)', 'GO:0050769:positive regulation of neurogenesis (qval2.7E-4)', 'GO:0048522:positive regulation of cellular process (qval2.66E-4)', 'GO:0006810:transport (qval2.88E-4)', 'GO:0045595:regulation of cell differentiation (qval2.96E-4)', 'GO:0030029:actin filament-based process (qval2.94E-4)', 'GO:0033036:macromolecule localization (qval2.99E-4)', 'GO:0010720:positive regulation of cell development (qval3.51E-4)', 'GO:0030833:regulation of actin filament polymerization (qval3.89E-4)', 'GO:0051234:establishment of localization (qval4.09E-4)', 'GO:0048518:positive regulation of biological process (qval7.25E-4)', 'GO:0034613:cellular protein localization (qval7.31E-4)', 'GO:0009987:cellular process (qval7.46E-4)', 'GO:1905475:regulation of protein localization to membrane (qval7.38E-4)', 'GO:0051963:regulation of synapse assembly (qval7.79E-4)', 'GO:0051050:positive regulation of transport (qval7.74E-4)', 'GO:0046928:regulation of neurotransmitter secretion (qval8.26E-4)', 'GO:0022603:regulation of anatomical structure morphogenesis (qval8.35E-4)', 'GO:0023052:signaling (qval8.43E-4)', 'GO:0035418:protein localization to synapse (qval8.49E-4)', 'GO:0070727:cellular macromolecule localization (qval8.65E-4)', 'GO:0043269:regulation of ion transport (qval8.81E-4)', 'GO:0009966:regulation of signal transduction (qval9.36E-4)', 'GO:0051668:localization within membrane (qval9.96E-4)', 'GO:0032271:regulation of protein polymerization (qval1.11E-3)', 'GO:1900006:positive regulation of dendrite development (qval1.1E-3)', 'GO:0008064:regulation of actin polymerization or depolymerization (qval1.26E-3)', 'GO:0016192:vesicle-mediated transport (qval1.46E-3)', 'GO:0033043:regulation of organelle organization (qval1.49E-3)', 'GO:0007399:nervous system development (qval1.51E-3)', 'GO:0030832:regulation of actin filament length (qval1.51E-3)', 'GO:0007010:cytoskeleton organization (qval1.54E-3)', 'GO:0032970:regulation of actin filament-based process (qval1.54E-3)', 'GO:0030838:positive regulation of actin filament polymerization (qval1.57E-3)', 'GO:0032273:positive regulation of protein polymerization (qval1.67E-3)', 'GO:0032956:regulation of actin cytoskeleton organization (qval1.68E-3)', 'GO:0061001:regulation of dendritic spine morphogenesis (qval1.72E-3)', 'GO:0050775:positive regulation of dendrite morphogenesis (qval1.7E-3)', 'GO:1903076:regulation of protein localization to plasma membrane (qval1.77E-3)', 'GO:0051649:establishment of localization in cell (qval1.87E-3)', 'GO:0099601:regulation of neurotransmitter receptor activity (qval1.9E-3)', 'GO:0072657:protein localization to membrane (qval1.9E-3)', 'GO:0032386:regulation of intracellular transport (qval1.91E-3)', 'GO:0043254:regulation of protein complex assembly (qval1.99E-3)', 'GO:1903530:regulation of secretion by cell (qval2E-3)', 'GO:0007267:cell-cell signaling (qval2.16E-3)', 'GO:0032502:developmental process (qval2.39E-3)', 'GO:0099170:postsynaptic modulation of chemical synaptic transmission (qval2.62E-3)', 'GO:1903539:protein localization to postsynaptic membrane (qval2.76E-3)', 'GO:0017158:regulation of calcium ion-dependent exocytosis (qval3.11E-3)', 'GO:0097120:receptor localization to synapse (qval3.11E-3)', 'GO:0010469:regulation of signaling receptor activity (qval3.32E-3)', 'GO:2000300:regulation of synaptic vesicle exocytosis (qval3.48E-3)', 'GO:0031175:neuron projection development (qval3.69E-3)', 'GO:0051493:regulation of cytoskeleton organization (qval3.93E-3)', 'GO:0001764:neuron migration (qval4.11E-3)', 'GO:0030865:cortical cytoskeleton organization (qval4.15E-3)', 'GO:0065009:regulation of molecular function (qval4.67E-3)', 'GO:0030030:cell projection organization (qval4.79E-3)', 'GO:1902803:regulation of synaptic vesicle transport (qval4.84E-3)', 'GO:0016310:phosphorylation (qval5.17E-3)', 'GO:0099188:postsynaptic cytoskeleton organization (qval5.22E-3)', 'GO:0099645:neurotransmitter receptor localization to postsynaptic specialization membrane (qval5.18E-3)', 'GO:0099633:protein localization to postsynaptic specialization membrane (qval5.13E-3)', 'GO:0098974:postsynaptic actin cytoskeleton organization (qval5.09E-3)', 'GO:1902473:regulation of protein localization to synapse (qval5.13E-3)', 'GO:0044057:regulation of system process (qval5.12E-3)', 'GO:0035556:intracellular signal transduction (qval5.15E-3)', 'GO:0050890:cognition (qval5.29E-3)', 'GO:0051966:regulation of synaptic transmission, glutamatergic (qval5.89E-3)', 'GO:0051056:regulation of small GTPase mediated signal transduction (qval5.98E-3)', 'GO:1903305:regulation of regulated secretory pathway (qval6.37E-3)', 'GO:0032880:regulation of protein localization (qval6.77E-3)', 'GO:0099643:signal release from synapse (qval7.06E-3)', 'GO:0007215:glutamate receptor signaling pathway (qval7.46E-3)', 'GO:0044089:positive regulation of cellular component biogenesis (qval7.41E-3)', 'GO:0001956:positive regulation of neurotransmitter secretion (qval7.66E-3)', 'GO:0048168:regulation of neuronal synaptic plasticity (qval7.77E-3)', 'GO:0006468:protein phosphorylation (qval8.22E-3)', 'GO:0034765:regulation of ion transmembrane transport (qval8.45E-3)', 'GO:0021549:cerebellum development (qval8.52E-3)', 'GO:0007611:learning or memory (qval8.49E-3)', 'GO:0006887:exocytosis (qval8.95E-3)', 'GO:0045956:positive regulation of calcium ion-dependent exocytosis (qval9.13E-3)', 'GO:0051640:organelle localization (qval9.42E-3)', 'GO:0046578:regulation of Ras protein signal transduction (qval9.7E-3)', 'GO:1904377:positive regulation of protein localization to cell periphery (qval1.05E-2)', 'GO:0018105:peptidyl-serine phosphorylation (qval1.05E-2)', 'GO:0110053:regulation of actin filament organization (qval1.11E-2)', 'GO:0099150:regulation of postsynaptic specialization assembly (qval1.12E-2)', 'GO:0150052:regulation of postsynapse assembly (qval1.11E-2)', 'GO:0034762:regulation of transmembrane transport (qval1.11E-2)', 'GO:0120034:positive regulation of plasma membrane bounded cell projection assembly (qval1.12E-2)', 'GO:0051240:positive regulation of multicellular organismal process (qval1.2E-2)', 'GO:0046907:intracellular transport (qval1.21E-2)', 'GO:0098662:inorganic cation transmembrane transport (qval1.2E-2)', 'GO:0120032:regulation of plasma membrane bounded cell projection assembly (qval1.2E-2)', 'GO:0010647:positive regulation of cell communication (qval1.22E-2)', 'GO:0097479:synaptic vesicle localization (qval1.22E-2)', 'GO:0051588:regulation of neurotransmitter transport (qval1.26E-2)', 'GO:0051046:regulation of secretion (qval1.31E-2)', 'GO:0021987:cerebral cortex development (qval1.31E-2)', 'GO:0098660:inorganic ion transmembrane transport (qval1.31E-2)', 'GO:0060491:regulation of cell projection assembly (qval1.31E-2)', 'GO:0017157:regulation of exocytosis (qval1.31E-2)', 'GO:0048172:regulation of short-term neuronal synaptic plasticity (qval1.33E-2)', 'GO:0098962:regulation of postsynaptic neurotransmitter receptor activity (qval1.33E-2)', 'GO:0023056:positive regulation of signaling (qval1.33E-2)', 'GO:0048812:neuron projection morphogenesis (qval1.45E-2)', 'GO:1902531:regulation of intracellular signal transduction (qval1.49E-2)', 'GO:1902905:positive regulation of supramolecular fiber organization (qval1.51E-2)', 'GO:0031630:regulation of synaptic vesicle fusion to presynaptic active zone membrane (qval1.56E-2)', 'GO:0033173:calcineurin-NFAT signaling cascade (qval1.55E-2)', 'GO:0010807:regulation of synaptic vesicle priming (qval1.54E-2)', 'GO:0035303:regulation of dephosphorylation (qval1.65E-2)', 'GO:0010770:positive regulation of cell morphogenesis involved in differentiation (qval1.65E-2)', 'GO:0006793:phosphorus metabolic process (qval1.72E-2)', 'GO:0060999:positive regulation of dendritic spine development (qval1.73E-2)', 'GO:0120039:plasma membrane bounded cell projection morphogenesis (qval1.83E-2)', 'GO:1902747:negative regulation of lens fiber cell differentiation (qval1.83E-2)', 'GO:0050770:regulation of axonogenesis (qval1.96E-2)', 'GO:0006796:phosphate-containing compound metabolic process (qval1.95E-2)', 'GO:0099173:postsynapse organization (qval1.97E-2)', 'GO:0051489:regulation of filopodium assembly (qval1.96E-2)', 'GO:0007626:locomotory behavior (qval2E-2)', 'GO:1903827:regulation of cellular protein localization (qval2.05E-2)', 'GO:1903078:positive regulation of protein localization to plasma membrane (qval2.09E-2)', 'GO:0007154:cell communication (qval2.09E-2)', 'GO:0032535:regulation of cellular component size (qval2.09E-2)', 'GO:0016079:synaptic vesicle exocytosis (qval2.22E-2)', 'GO:0032990:cell part morphogenesis (qval2.21E-2)', 'GO:0048858:cell projection morphogenesis (qval2.25E-2)', 'GO:0006886:intracellular protein transport (qval2.3E-2)', 'GO:1902683:regulation of receptor localization to synapse (qval2.4E-2)', 'GO:0018209:peptidyl-serine modification (qval2.51E-2)', 'GO:0048278:vesicle docking (qval2.51E-2)', 'GO:0048856:anatomical structure development (qval2.55E-2)', 'GO:0010977:negative regulation of neuron projection development (qval2.54E-2)', 'GO:1902903:regulation of supramolecular fiber organization (qval2.68E-2)', 'GO:0032388:positive regulation of intracellular transport (qval2.73E-2)', 'GO:0001678:cellular glucose homeostasis (qval2.73E-2)', 'GO:0048489:synaptic vesicle transport (qval2.72E-2)', 'GO:0097480:establishment of synaptic vesicle localization (qval2.71E-2)', 'GO:0007163:establishment or maintenance of cell polarity (qval2.8E-2)', 'GO:0099149:regulation of postsynaptic neurotransmitter receptor internalization (qval2.83E-2)', 'GO:0019722:calcium-mediated signaling (qval3.06E-2)', 'GO:1905749:regulation of endosome to plasma membrane protein transport (qval3.09E-2)', 'GO:0098880:maintenance of postsynaptic specialization structure (qval3.08E-2)', 'GO:0048583:regulation of response to stimulus (qval3.13E-2)', 'GO:0048731:system development (qval3.12E-2)', 'GO:0098655:cation transmembrane transport (qval3.11E-2)', 'GO:0010921:regulation of phosphatase activity (qval3.19E-2)', 'GO:0030866:cortical actin cytoskeleton organization (qval3.23E-2)', 'GO:0061003:positive regulation of dendritic spine morphogenesis (qval3.34E-2)', 'GO:0097435:supramolecular fiber organization (qval3.38E-2)', 'GO:1905477:positive regulation of protein localization to membrane (qval3.47E-2)', 'GO:0051495:positive regulation of cytoskeleton organization (qval3.47E-2)', 'GO:0031644:regulation of neurological system process (qval3.46E-2)', 'GO:0099151:regulation of postsynaptic density assembly (qval3.45E-2)', 'GO:0021680:cerebellar Purkinje cell layer development (qval3.43E-2)', 'GO:0097720:calcineurin-mediated signaling (qval3.42E-2)', 'GO:0010001:glial cell differentiation (qval3.54E-2)', 'GO:0035304:regulation of protein dephosphorylation (qval3.85E-2)', 'GO:0051648:vesicle localization (qval3.91E-2)', 'GO:0007264:small GTPase mediated signal transduction (qval3.92E-2)', 'GO:0017156:calcium ion regulated exocytosis (qval3.95E-2)', 'GO:0090087:regulation of peptide transport (qval4.23E-2)', 'GO:0031334:positive regulation of protein complex assembly (qval4.26E-2)', 'GO:0031345:negative regulation of cell projection organization (qval4.26E-2)', 'GO:0051764:actin crosslink formation (qval4.37E-2)', 'GO:0099527:postsynapse to nucleus signaling pathway (qval4.35E-2)', 'GO:0098926:postsynaptic signal transduction (qval4.33E-2)', 'GO:0001505:regulation of neurotransmitter levels (qval4.35E-2)', 'GO:0010638:positive regulation of organelle organization (qval4.35E-2)', 'GO:1903829:positive regulation of cellular protein localization (qval4.35E-2)', 'GO:1903532:positive regulation of secretion by cell (qval4.97E-2)', 'GO:0051094:positive regulation of developmental process (qval4.99E-2)', 'GO:1990778:protein localization to cell periphery (qval4.99E-2)', 'GO:0006836:neurotransmitter transport (qval5.01E-2)', 'GO:0051656:establishment of organelle localization (qval5.01E-2)', 'GO:0035305:negative regulation of dephosphorylation (qval5.01E-2)', 'GO:0043314:negative regulation of neutrophil degranulation (qval5.05E-2)', 'GO:0060313:negative regulation of blood vessel remodeling (qval5.03E-2)', 'GO:0021722:superior olivary nucleus maturation (qval5.01E-2)', 'GO:0043647:inositol phosphate metabolic process (qval5.02E-2)', 'GO:0048869:cellular developmental process (qval5.04E-2)', 'GO:1904951:positive regulation of establishment of protein localization (qval5.06E-2)', 'GO:0010592:positive regulation of lamellipodium assembly (qval5.08E-2)', 'GO:0044772:mitotic cell cycle phase transition (qval5.41E-2)', 'GO:0071326:cellular response to monosaccharide stimulus (qval5.62E-2)', 'GO:0032940:secretion by cell (qval5.64E-2)', 'GO:0006897:endocytosis (qval5.7E-2)', 'GO:0019220:regulation of phosphate metabolic process (qval5.73E-2)', 'GO:0051174:regulation of phosphorus metabolic process (qval5.8E-2)', 'GO:0051491:positive regulation of filopodium assembly (qval5.88E-2)', 'GO:0120036:plasma membrane bounded cell projection organization (qval5.97E-2)']</t>
        </is>
      </c>
      <c r="V3" s="3">
        <f>hyperlink("https://spiral.technion.ac.il/results/MTAwMDAwOA==/2/GOResultsFUNCTION","link")</f>
        <v/>
      </c>
      <c r="W3" t="inlineStr">
        <is>
          <t>['GO:0005515:protein binding (qval4.13E-10)', 'GO:0019899:enzyme binding (qval1.11E-6)', 'GO:0019901:protein kinase binding (qval1.33E-5)', 'GO:0019904:protein domain specific binding (qval1.69E-5)', 'GO:0019900:kinase binding (qval1.45E-5)', 'GO:0008092:cytoskeletal protein binding (qval1.77E-5)', 'GO:0005516:calmodulin binding (qval2.76E-5)', 'GO:0005488:binding (qval3.78E-5)', 'GO:0019902:phosphatase binding (qval3.89E-4)', 'GO:0017124:SH3 domain binding (qval1.15E-3)', 'GO:0019208:phosphatase regulator activity (qval1.26E-3)', 'GO:0017075:syntaxin-1 binding (qval1.46E-3)', 'GO:0060090:molecular adaptor activity (qval2.23E-3)', 'GO:0047485:protein N-terminus binding (qval2.49E-3)', 'GO:0003779:actin binding (qval2.96E-3)', 'GO:0008022:protein C-terminus binding (qval4.36E-3)', 'GO:0004674:protein serine/threonine kinase activity (qval5.51E-3)', 'GO:0019888:protein phosphatase regulator activity (qval5.73E-3)', 'GO:0022843:voltage-gated cation channel activity (qval6.39E-3)', 'GO:0004683:calmodulin-dependent protein kinase activity (qval6.91E-3)', 'GO:0004864:protein phosphatase inhibitor activity (qval1.11E-2)', 'GO:0016773:phosphotransferase activity, alcohol group as acceptor (qval1.49E-2)', 'GO:0016301:kinase activity (qval1.48E-2)', 'GO:0051018:protein kinase A binding (qval1.43E-2)', 'GO:0004672:protein kinase activity (qval1.44E-2)', 'GO:0022839:ion gated channel activity (qval1.58E-2)', 'GO:0005249:voltage-gated potassium channel activity (qval1.7E-2)', 'GO:0019212:phosphatase inhibitor activity (qval1.69E-2)', 'GO:0051020:GTPase binding (qval1.73E-2)', 'GO:0005267:potassium channel activity (qval1.69E-2)', 'GO:0022836:gated channel activity (qval2.2E-2)', 'GO:0005244:voltage-gated ion channel activity (qval2.9E-2)', 'GO:0022832:voltage-gated channel activity (qval2.81E-2)', 'GO:0000149:SNARE binding (qval3.6E-2)', 'GO:0030165:PDZ domain binding (qval3.49E-2)', 'GO:0005261:cation channel activity (qval3.63E-2)', 'GO:0019903:protein phosphatase binding (qval4.36E-2)', 'GO:0005216:ion channel activity (qval4.69E-2)', 'GO:0035254:glutamate receptor binding (qval4.98E-2)', 'GO:0016772:transferase activity, transferring phosphorus-containing groups (qval5.82E-2)', 'GO:0046873:metal ion transmembrane transporter activity (qval5.93E-2)', 'GO:0022838:substrate-specific channel activity (qval5.89E-2)', 'GO:0098918:structural constituent of synapse (qval8.4E-2)']</t>
        </is>
      </c>
      <c r="X3" s="3">
        <f>hyperlink("https://spiral.technion.ac.il/results/MTAwMDAwOA==/2/GOResultsCOMPONENT","link")</f>
        <v/>
      </c>
      <c r="Y3" t="inlineStr">
        <is>
          <t>['GO:0045202:synapse (qval1.06E-43)', 'GO:0044456:synapse part (qval2.43E-42)', 'GO:0097458:neuron part (qval3E-35)', 'GO:0098978:glutamatergic synapse (qval1.08E-32)', 'GO:0043005:neuron projection (qval8.83E-22)', 'GO:0030054:cell junction (qval5.04E-18)', 'GO:0042995:cell projection (qval1.06E-17)', 'GO:0099572:postsynaptic specialization (qval7.61E-15)', 'GO:0098685:Schaffer collateral - CA1 synapse (qval7.16E-15)', 'GO:0014069:postsynaptic density (qval1.77E-14)', 'GO:0120025:plasma membrane bounded cell projection (qval2.65E-14)', 'GO:0097060:synaptic membrane (qval2.27E-13)', 'GO:0030425:dendrite (qval5.75E-13)', 'GO:0120038:plasma membrane bounded cell projection part (qval1.62E-12)', 'GO:0044463:cell projection part (qval1.51E-12)', 'GO:0044297:cell body (qval4.21E-11)', 'GO:0043025:neuronal cell body (qval7.93E-11)', 'GO:0016020:membrane (qval1.07E-10)', 'GO:0098794:postsynapse (qval2.48E-10)', 'GO:0099061:integral component of postsynaptic density membrane (qval4.24E-10)', 'GO:0030424:axon (qval5.4E-10)', 'GO:0099146:intrinsic component of postsynaptic density membrane (qval1.3E-9)', 'GO:0005886:plasma membrane (qval6.09E-9)', 'GO:0099699:integral component of synaptic membrane (qval6.29E-9)', 'GO:0005737:cytoplasm (qval7.2E-9)', 'GO:0030658:transport vesicle membrane (qval1.45E-8)', 'GO:0044309:neuron spine (qval1.52E-8)', 'GO:0099060:integral component of postsynaptic specialization membrane (qval2.71E-8)', 'GO:0099240:intrinsic component of synaptic membrane (qval3.22E-8)', 'GO:0043197:dendritic spine (qval3.89E-8)', 'GO:0098948:intrinsic component of postsynaptic specialization membrane (qval5.52E-8)', 'GO:0099055:integral component of postsynaptic membrane (qval5.78E-8)', 'GO:0098936:intrinsic component of postsynaptic membrane (qval1.41E-7)', 'GO:0060076:excitatory synapse (qval1.57E-7)', 'GO:0033267:axon part (qval3.17E-7)', 'GO:0044464:cell part (qval8.18E-7)', 'GO:0099501:exocytic vesicle membrane (qval8E-7)', 'GO:0030672:synaptic vesicle membrane (qval7.79E-7)', 'GO:0098590:plasma membrane region (qval1.09E-6)', 'GO:0034702:ion channel complex (qval1.07E-6)', 'GO:0034703:cation channel complex (qval1.22E-6)', 'GO:0044459:plasma membrane part (qval1.84E-6)', 'GO:1902495:transmembrane transporter complex (qval2.76E-6)', 'GO:0099092:postsynaptic density, intracellular component (qval4.84E-6)', 'GO:1990351:transporter complex (qval6.4E-6)', 'GO:0043198:dendritic shaft (qval8.49E-6)', 'GO:0045211:postsynaptic membrane (qval1.46E-5)', 'GO:0099568:cytoplasmic region (qval1.5E-5)', 'GO:0099091:postsynaptic specialization, intracellular component (qval2.31E-5)', 'GO:0008021:synaptic vesicle (qval3.56E-5)', 'GO:0098793:presynapse (qval9.31E-5)', 'GO:0044433:cytoplasmic vesicle part (qval1.52E-4)', 'GO:0030426:growth cone (qval1.87E-4)', 'GO:0070382:exocytic vesicle (qval2.47E-4)', 'GO:0030427:site of polarized growth (qval2.81E-4)', 'GO:0099056:integral component of presynaptic membrane (qval4.96E-4)', 'GO:0030659:cytoplasmic vesicle membrane (qval5.95E-4)', 'GO:0098984:neuron to neuron synapse (qval5.87E-4)', 'GO:0043226:organelle (qval8.26E-4)', 'GO:0005938:cell cortex (qval1.02E-3)', 'GO:0098889:intrinsic component of presynaptic membrane (qval1.36E-3)', 'GO:0098563:intrinsic component of synaptic vesicle membrane (qval1.41E-3)', 'GO:0044424:intracellular part (qval2.08E-3)', 'GO:0044448:cell cortex part (qval2.18E-3)', 'GO:0012506:vesicle membrane (qval2.35E-3)', 'GO:0032839:dendrite cytoplasm (qval2.39E-3)', 'GO:0098588:bounding membrane of organelle (qval2.75E-3)', 'GO:0033268:node of Ranvier (qval2.97E-3)', 'GO:0030133:transport vesicle (qval3.8E-3)', 'GO:0043194:axon initial segment (qval3.83E-3)', 'GO:0044306:neuron projection terminus (qval4.08E-3)', 'GO:0098839:postsynaptic density membrane (qval4.1E-3)', 'GO:0034705:potassium channel complex (qval4.41E-3)', 'GO:0042734:presynaptic membrane (qval4.41E-3)', 'GO:0099634:postsynaptic specialization membrane (qval4.77E-3)', 'GO:0120111:neuron projection cytoplasm (qval4.71E-3)', 'GO:0005955:calcineurin complex (qval5.18E-3)', 'GO:0098686:hippocampal mossy fiber to CA3 synapse (qval5.62E-3)', 'GO:0008076:voltage-gated potassium channel complex (qval6.27E-3)', 'GO:0099738:cell cortex region (qval6.31E-3)', 'GO:0098688:parallel fiber to Purkinje cell synapse (qval6.34E-3)', 'GO:0030027:lamellipodium (qval6.56E-3)', 'GO:0099243:extrinsic component of synaptic membrane (qval8.52E-3)', 'GO:0032838:plasma membrane bounded cell projection cytoplasm (qval1E-2)', 'GO:0098797:plasma membrane protein complex (qval1.12E-2)', 'GO:0044422:organelle part (qval1.16E-2)', 'GO:0008328:ionotropic glutamate receptor complex (qval1.26E-2)', 'GO:0030018:Z disc (qval1.25E-2)', 'GO:0099522:region of cytosol (qval1.28E-2)', 'GO:0015629:actin cytoskeleton (qval1.47E-2)', 'GO:0099503:secretory vesicle (qval1.77E-2)', 'GO:0044444:cytoplasmic part (qval1.93E-2)', 'GO:0005856:cytoskeleton (qval1.97E-2)']</t>
        </is>
      </c>
    </row>
    <row r="4">
      <c r="A4" s="1" t="n">
        <v>3</v>
      </c>
      <c r="B4" t="n">
        <v>18365</v>
      </c>
      <c r="C4" t="n">
        <v>4951</v>
      </c>
      <c r="D4" t="n">
        <v>75</v>
      </c>
      <c r="E4" t="n">
        <v>5550</v>
      </c>
      <c r="F4" t="n">
        <v>75</v>
      </c>
      <c r="G4" t="n">
        <v>4113</v>
      </c>
      <c r="H4" t="n">
        <v>62</v>
      </c>
      <c r="I4" t="n">
        <v>344</v>
      </c>
      <c r="J4" s="2" t="n">
        <v>-53</v>
      </c>
      <c r="K4" t="n">
        <v>0.319</v>
      </c>
      <c r="L4" t="inlineStr">
        <is>
          <t>2010300C02Rik,Abi1,Abi2,Adgrb2,Agap2,Akt3,Arf3,Baiap2,Bcl11a,Cadm2,Camk2a,Cap2,Celf5,Chn1,Chst1,Cnksr2,Coro1a,Ctxn1,Dbn1,Ddn,Dgkz,Dlg4,Dlgap2,Dnajb5,Enc1,Extl1,Faah,Fam131a,Fam49a,Fbxl16,Gpm6a,Gpr22,Grasp,Grin2a,Grin2b,Hivep2,Icam5,Inka2,Iqsec2,Jph3,Kalrn,Large1,Mat2b,Mical2,Mmd,Msra,Nedd4l,Nell2,Neurod2,Pcdhgc5,Plppr4,Ppp3ca,Ppp3r1,Prickle2,Prkce,Prr7,Prrt2,Psd,Ptk2b,Rapgefl1,Rasgef1a,Rnf165,Rtn4rl2,Shisa7,Sipa1l1,Slc17a7,Snca,Speg,Sphkap,Sptbn2,Syngap1,Synpo,Tspan5,Wasf1,Zbtb18</t>
        </is>
      </c>
      <c r="M4" t="inlineStr">
        <is>
          <t>[(0, 3), (0, 4), (0, 8), (0, 10), (0, 11), (0, 12), (0, 14), (0, 16), (0, 22), (0, 26), (0, 27), (0, 31), (0, 36), (0, 44), (0, 49), (0, 52), (0, 53), (0, 55), (0, 58), (0, 59), (0, 62), (0, 66), (0, 68), (0, 69), (0, 70), (0, 71), (0, 72), (0, 73), (1, 31), (1, 49), (1, 55), (1, 68), (2, 31), (2, 49), (2, 68), (5, 31), (5, 49), (5, 68), (6, 3), (6, 4), (6, 10), (6, 11), (6, 16), (6, 26), (6, 31), (6, 36), (6, 49), (6, 53), (6, 55), (6, 59), (6, 62), (6, 68), (6, 70), (6, 71), (6, 72), (6, 73), (7, 4), (7, 11), (7, 31), (7, 49), (7, 55), (7, 68), (7, 73), (9, 4), (9, 31), (9, 36), (9, 49), (9, 55), (9, 62), (9, 68), (9, 73), (13, 4), (13, 11), (13, 16), (13, 26), (13, 31), (13, 36), (13, 49), (13, 53), (13, 55), (13, 62), (13, 68), (13, 70), (13, 73), (17, 3), (17, 4), (17, 8), (17, 10), (17, 11), (17, 12), (17, 14), (17, 16), (17, 22), (17, 26), (17, 27), (17, 31), (17, 36), (17, 42), (17, 43), (17, 44), (17, 49), (17, 52), (17, 53), (17, 55), (17, 56), (17, 58), (17, 59), (17, 62), (17, 66), (17, 68), (17, 69), (17, 70), (17, 71), (17, 72), (17, 73), (18, 49), (18, 68), (19, 4), (19, 10), (19, 11), (19, 16), (19, 22), (19, 26), (19, 31), (19, 36), (19, 49), (19, 55), (19, 62), (19, 68), (19, 70), (19, 71), (19, 73), (21, 4), (21, 11), (21, 31), (21, 49), (21, 55), (21, 68), (23, 31), (23, 49), (23, 68), (28, 4), (28, 10), (28, 11), (28, 22), (28, 26), (28, 31), (28, 36), (28, 49), (28, 52), (28, 53), (28, 55), (28, 62), (28, 68), (28, 70), (28, 73), (29, 49), (29, 68), (30, 3), (30, 4), (30, 10), (30, 11), (30, 16), (30, 22), (30, 26), (30, 31), (30, 36), (30, 44), (30, 49), (30, 53), (30, 55), (30, 58), (30, 59), (30, 62), (30, 68), (30, 70), (30, 71), (30, 73), (32, 3), (32, 4), (32, 10), (32, 11), (32, 16), (32, 22), (32, 26), (32, 31), (32, 36), (32, 49), (32, 55), (32, 58), (32, 59), (32, 62), (32, 68), (32, 70), (32, 71), (32, 73), (35, 4), (35, 11), (35, 16), (35, 26), (35, 31), (35, 49), (35, 55), (35, 62), (35, 68), (35, 73), (37, 3), (37, 4), (37, 8), (37, 10), (37, 11), (37, 12), (37, 14), (37, 16), (37, 22), (37, 26), (37, 27), (37, 31), (37, 34), (37, 36), (37, 43), (37, 44), (37, 49), (37, 52), (37, 53), (37, 55), (37, 56), (37, 58), (37, 59), (37, 62), (37, 68), (37, 69), (37, 70), (37, 71), (37, 72), (37, 73), (38, 4), (38, 10), (38, 11), (38, 26), (38, 31), (38, 36), (38, 49), (38, 55), (38, 62), (38, 68), (38, 70), (39, 4), (39, 11), (39, 31), (39, 36), (39, 49), (39, 55), (39, 62), (39, 68), (40, 49), (41, 3), (41, 4), (41, 10), (41, 11), (41, 16), (41, 22), (41, 26), (41, 31), (41, 36), (41, 49), (41, 55), (41, 59), (41, 62), (41, 68), (41, 70), (41, 73), (46, 4), (46, 10), (46, 11), (46, 26), (46, 31), (46, 36), (46, 49), (46, 52), (46, 53), (46, 55), (46, 59), (46, 62), (46, 68), (46, 70), (46, 73), (48, 4), (48, 11), (48, 16), (48, 22), (48, 26), (48, 31), (48, 36), (48, 49), (48, 53), (48, 55), (48, 59), (48, 62), (48, 68), (48, 70), (48, 73), (54, 4), (54, 26), (54, 31), (54, 49), (54, 68), (54, 73), (57, 4), (57, 11), (57, 22), (57, 26), (57, 31), (57, 36), (57, 49), (57, 55), (57, 62), (57, 68), (57, 70), (57, 73), (61, 49), (61, 68), (65, 4), (65, 10), (65, 11), (65, 16), (65, 22), (65, 26), (65, 31), (65, 36), (65, 49), (65, 53), (65, 55), (65, 58), (65, 59), (65, 62), (65, 68), (65, 70), (65, 71), (65, 72), (65, 73), (67, 31), (67, 49), (67, 68)]</t>
        </is>
      </c>
      <c r="N4" t="n">
        <v>42</v>
      </c>
      <c r="O4" t="n">
        <v>0.75</v>
      </c>
      <c r="P4" t="n">
        <v>0.95</v>
      </c>
      <c r="Q4" t="n">
        <v>3</v>
      </c>
      <c r="R4" t="n">
        <v>10000</v>
      </c>
      <c r="S4" t="inlineStr">
        <is>
          <t>07/05/2024, 13:57:22</t>
        </is>
      </c>
      <c r="T4" s="3">
        <f>hyperlink("https://spiral.technion.ac.il/results/MTAwMDAwOA==/3/GOResultsPROCESS","link")</f>
        <v/>
      </c>
      <c r="U4" t="inlineStr">
        <is>
          <t>['GO:0048167:regulation of synaptic plasticity (qval3.59E-13)', 'GO:0050804:modulation of chemical synaptic transmission (qval4.07E-13)', 'GO:0099177:regulation of trans-synaptic signaling (qval2.83E-13)', 'GO:0048168:regulation of neuronal synaptic plasticity (qval3.64E-10)', 'GO:0050806:positive regulation of synaptic transmission (qval5.22E-8)', 'GO:0048169:regulation of long-term neuronal synaptic plasticity (qval1.26E-5)', 'GO:0050807:regulation of synapse organization (qval1.71E-5)', 'GO:0050808:synapse organization (qval2.2E-5)', 'GO:0030030:cell projection organization (qval2.14E-5)', 'GO:0010646:regulation of cell communication (qval3.45E-5)', 'GO:0023051:regulation of signaling (qval3.49E-5)', 'GO:1902683:regulation of receptor localization to synapse (qval3.32E-5)', 'GO:0045664:regulation of neuron differentiation (qval5.08E-5)', 'GO:0099175:regulation of postsynapse organization (qval4.96E-5)', 'GO:0120035:regulation of plasma membrane bounded cell projection organization (qval5.2E-5)', 'GO:0031344:regulation of cell projection organization (qval5.74E-5)', 'GO:0010975:regulation of neuron projection development (qval9.67E-5)', 'GO:0051960:regulation of nervous system development (qval9.93E-5)', 'GO:0050767:regulation of neurogenesis (qval1.04E-4)', 'GO:0022604:regulation of cell morphogenesis (qval1.23E-4)', 'GO:0098989:NMDA selective glutamate receptor signaling pathway (qval1.96E-4)', 'GO:0007611:learning or memory (qval2.21E-4)', 'GO:0048814:regulation of dendrite morphogenesis (qval2.15E-4)', 'GO:0007610:behavior (qval2.11E-4)', 'GO:0035235:ionotropic glutamate receptor signaling pathway (qval2.16E-4)', 'GO:2000463:positive regulation of excitatory postsynaptic potential (qval2.42E-4)', 'GO:0060079:excitatory postsynaptic potential (qval2.67E-4)', 'GO:0031175:neuron projection development (qval3.39E-4)', 'GO:0050890:cognition (qval4.35E-4)', 'GO:0051128:regulation of cellular component organization (qval4.34E-4)', 'GO:0050773:regulation of dendrite development (qval4.2E-4)', 'GO:0009966:regulation of signal transduction (qval4.11E-4)', 'GO:0060284:regulation of cell development (qval4E-4)', 'GO:0060341:regulation of cellular localization (qval4.13E-4)', 'GO:0099563:modification of synaptic structure (qval5.39E-4)', 'GO:0010769:regulation of cell morphogenesis involved in differentiation (qval5.42E-4)', 'GO:0042391:regulation of membrane potential (qval6.22E-4)', 'GO:0010647:positive regulation of cell communication (qval6.78E-4)', 'GO:0120036:plasma membrane bounded cell projection organization (qval6.84E-4)', 'GO:0023056:positive regulation of signaling (qval6.97E-4)', 'GO:0061001:regulation of dendritic spine morphogenesis (qval7.89E-4)', 'GO:0032271:regulation of protein polymerization (qval7.83E-4)', 'GO:1902473:regulation of protein localization to synapse (qval9.5E-4)', 'GO:0098815:modulation of excitatory postsynaptic potential (qval9.81E-4)', 'GO:0030833:regulation of actin filament polymerization (qval1.18E-3)', 'GO:0060078:regulation of postsynaptic membrane potential (qval1.46E-3)', 'GO:0008064:regulation of actin polymerization or depolymerization (qval2.25E-3)', 'GO:0099601:regulation of neurotransmitter receptor activity (qval2.27E-3)', 'GO:0007612:learning (qval2.24E-3)', 'GO:0030832:regulation of actin filament length (qval2.37E-3)', 'GO:0031644:regulation of neurological system process (qval2.6E-3)', 'GO:1905475:regulation of protein localization to membrane (qval2.84E-3)', 'GO:0110053:regulation of actin filament organization (qval2.89E-3)', 'GO:0051130:positive regulation of cellular component organization (qval3E-3)', 'GO:0051056:regulation of small GTPase mediated signal transduction (qval3.39E-3)', 'GO:1902903:regulation of supramolecular fiber organization (qval3.56E-3)', 'GO:0031346:positive regulation of cell projection organization (qval3.56E-3)', 'GO:0045666:positive regulation of neuron differentiation (qval3.5E-3)', 'GO:0051279:regulation of release of sequestered calcium ion into cytosol (qval3.73E-3)', 'GO:0120039:plasma membrane bounded cell projection morphogenesis (qval3.76E-3)', 'GO:0007215:glutamate receptor signaling pathway (qval4E-3)', 'GO:0030838:positive regulation of actin filament polymerization (qval4.04E-3)', 'GO:0032535:regulation of cellular component size (qval3.98E-3)', 'GO:0048858:cell projection morphogenesis (qval4.13E-3)', 'GO:0060627:regulation of vesicle-mediated transport (qval4.44E-3)', 'GO:0051668:localization within membrane (qval4.4E-3)', 'GO:0048522:positive regulation of cellular process (qval4.75E-3)', 'GO:0031646:positive regulation of neurological system process (qval4.72E-3)', 'GO:0098696:regulation of neurotransmitter receptor localization to postsynaptic specialization membrane (qval5.28E-3)', 'GO:0099188:postsynaptic cytoskeleton organization (qval6.49E-3)', 'GO:0099010:modification of postsynaptic structure (qval6.4E-3)', 'GO:0098974:postsynaptic actin cytoskeleton organization (qval6.31E-3)', 'GO:0032990:cell part morphogenesis (qval6.29E-3)', 'GO:0016043:cellular component organization (qval6.45E-3)', 'GO:0007613:memory (qval6.79E-3)', 'GO:0060998:regulation of dendritic spine development (qval7.03E-3)', 'GO:0099173:postsynapse organization (qval6.97E-3)', 'GO:0071840:cellular component organization or biogenesis (qval8.42E-3)', 'GO:0032989:cellular component morphogenesis (qval8.41E-3)', 'GO:0065008:regulation of biological quality (qval8.44E-3)', 'GO:0007015:actin filament organization (qval9.51E-3)', 'GO:0010522:regulation of calcium ion transport into cytosol (qval9.82E-3)', 'GO:0051049:regulation of transport (qval1.08E-2)', 'GO:0030036:actin cytoskeleton organization (qval1.15E-2)', 'GO:0051282:regulation of sequestering of calcium ion (qval1.26E-2)', 'GO:0043113:receptor clustering (qval1.29E-2)', 'GO:0032956:regulation of actin cytoskeleton organization (qval1.31E-2)', 'GO:0008306:associative learning (qval1.33E-2)', 'GO:0022603:regulation of anatomical structure morphogenesis (qval1.35E-2)', 'GO:0032273:positive regulation of protein polymerization (qval1.42E-2)', 'GO:0099170:postsynaptic modulation of chemical synaptic transmission (qval1.43E-2)', 'GO:0050769:positive regulation of neurogenesis (qval1.51E-2)', 'GO:0048583:regulation of response to stimulus (qval1.5E-2)', 'GO:0010976:positive regulation of neuron projection development (qval1.52E-2)', 'GO:0035418:protein localization to synapse (qval1.54E-2)', 'GO:1901626:regulation of postsynaptic membrane organization (qval1.57E-2)', 'GO:1902905:positive regulation of supramolecular fiber organization (qval1.56E-2)', 'GO:1904062:regulation of cation transmembrane transport (qval1.58E-2)', 'GO:0060291:long-term synaptic potentiation (qval1.59E-2)', 'GO:0043254:regulation of protein complex assembly (qval1.57E-2)', 'GO:0048812:neuron projection morphogenesis (qval1.59E-2)', 'GO:0044087:regulation of cellular component biogenesis (qval1.62E-2)', 'GO:0035556:intracellular signal transduction (qval1.61E-2)', 'GO:0050905:neuromuscular process (qval1.66E-2)', 'GO:0061003:positive regulation of dendritic spine morphogenesis (qval1.87E-2)', 'GO:0051051:negative regulation of transport (qval2.05E-2)', 'GO:0065009:regulation of molecular function (qval2.2E-2)', 'GO:0043269:regulation of ion transport (qval2.2E-2)', 'GO:0032970:regulation of actin filament-based process (qval2.31E-2)', 'GO:0099566:regulation of postsynaptic cytosolic calcium ion concentration (qval2.32E-2)', 'GO:2000026:regulation of multicellular organismal development (qval2.32E-2)', 'GO:0051495:positive regulation of cytoskeleton organization (qval2.34E-2)', 'GO:0030029:actin filament-based process (qval2.35E-2)', 'GO:0007265:Ras protein signal transduction (qval2.41E-2)', 'GO:0051125:regulation of actin nucleation (qval2.45E-2)', 'GO:0007264:small GTPase mediated signal transduction (qval2.45E-2)', 'GO:2000310:regulation of NMDA receptor activity (qval2.69E-2)', 'GO:0051962:positive regulation of nervous system development (qval2.72E-2)', 'GO:0033555:multicellular organismal response to stress (qval2.71E-2)', 'GO:0051129:negative regulation of cellular component organization (qval2.9E-2)', 'GO:0010469:regulation of signaling receptor activity (qval2.92E-2)', 'GO:0031339:negative regulation of vesicle fusion (qval3.13E-2)', 'GO:0098880:maintenance of postsynaptic specialization structure (qval3.11E-2)', 'GO:0010720:positive regulation of cell development (qval3.3E-2)', 'GO:0051966:regulation of synaptic transmission, glutamatergic (qval3.36E-2)', 'GO:0010959:regulation of metal ion transport (qval3.35E-2)', 'GO:1903539:protein localization to postsynaptic membrane (qval3.37E-2)', 'GO:0051493:regulation of cytoskeleton organization (qval3.43E-2)', 'GO:0031338:regulation of vesicle fusion (qval3.65E-2)', 'GO:0090066:regulation of anatomical structure size (qval3.64E-2)', 'GO:0048518:positive regulation of biological process (qval3.83E-2)', 'GO:0035640:exploration behavior (qval3.91E-2)', 'GO:0072673:lamellipodium morphogenesis (qval4.01E-2)', 'GO:0046578:regulation of Ras protein signal transduction (qval4.36E-2)', 'GO:0044093:positive regulation of molecular function (qval5.13E-2)', 'GO:0007010:cytoskeleton organization (qval5.16E-2)', 'GO:1905274:regulation of modification of postsynaptic actin cytoskeleton (qval5.18E-2)', 'GO:0035542:regulation of SNARE complex assembly (qval5.14E-2)', 'GO:0032502:developmental process (qval5.24E-2)', 'GO:0098916:anterograde trans-synaptic signaling (qval5.23E-2)', 'GO:0007268:chemical synaptic transmission (qval5.19E-2)', 'GO:1903169:regulation of calcium ion transmembrane transport (qval5.16E-2)', 'GO:0001505:regulation of neurotransmitter levels (qval5.55E-2)', 'GO:0031334:positive regulation of protein complex assembly (qval5.91E-2)', 'GO:0106104:regulation of glutamate receptor clustering (qval6.27E-2)', 'GO:1904717:regulation of AMPA glutamate receptor clustering (qval6.23E-2)', 'GO:0046958:nonassociative learning (qval6.19E-2)', 'GO:0001662:behavioral fear response (qval6.19E-2)', 'GO:0032880:regulation of protein localization (qval6.91E-2)', 'GO:0050794:regulation of cellular process (qval6.91E-2)', 'GO:0051924:regulation of calcium ion transport (qval6.93E-2)', 'GO:2001257:regulation of cation channel activity (qval6.91E-2)', 'GO:0002209:behavioral defense response (qval6.91E-2)', 'GO:0010038:response to metal ion (qval6.94E-2)', 'GO:0099537:trans-synaptic signaling (qval7.03E-2)', 'GO:0097120:receptor localization to synapse (qval7.27E-2)', 'GO:0099628:neurotransmitter receptor diffusion trapping (qval7.22E-2)', 'GO:0098885:modification of postsynaptic actin cytoskeleton (qval7.18E-2)', 'GO:0050803:regulation of synapse structure or activity (qval7.13E-2)', 'GO:0098970:postsynaptic neurotransmitter receptor diffusion trapping (qval7.09E-2)', 'GO:0098953:receptor diffusion trapping (qval7.04E-2)', 'GO:2000601:positive regulation of Arp2/3 complex-mediated actin nucleation (qval7E-2)', 'GO:0022898:regulation of transmembrane transporter activity (qval6.96E-2)', 'GO:0032879:regulation of localization (qval7.01E-2)', 'GO:0034765:regulation of ion transmembrane transport (qval6.99E-2)', 'GO:0099536:synaptic signaling (qval7.25E-2)', 'GO:0045595:regulation of cell differentiation (qval7.34E-2)', 'GO:0043524:negative regulation of neuron apoptotic process (qval7.5E-2)', 'GO:0042596:fear response (qval7.67E-2)', 'GO:0007204:positive regulation of cytosolic calcium ion concentration (qval8.11E-2)', 'GO:0097106:postsynaptic density organization (qval8.09E-2)', 'GO:0033173:calcineurin-NFAT signaling cascade (qval8.04E-2)', 'GO:0051239:regulation of multicellular organismal process (qval8E-2)', 'GO:0032409:regulation of transporter activity (qval8.07E-2)', 'GO:0051641:cellular localization (qval8.34E-2)']</t>
        </is>
      </c>
      <c r="V4" s="3">
        <f>hyperlink("https://spiral.technion.ac.il/results/MTAwMDAwOA==/3/GOResultsFUNCTION","link")</f>
        <v/>
      </c>
      <c r="W4" t="inlineStr">
        <is>
          <t>['GO:0019899:enzyme binding (qval8.2E-4)', 'GO:0005234:extracellularly glutamate-gated ion channel activity (qval3.02E-3)', 'GO:0003779:actin binding (qval8.92E-3)', 'GO:0035254:glutamate receptor binding (qval8.02E-3)', 'GO:0019901:protein kinase binding (qval2.45E-2)', 'GO:0019900:kinase binding (qval6.03E-2)', 'GO:0022849:glutamate-gated calcium ion channel activity (qval1.08E-1)', 'GO:0017124:SH3 domain binding (qval1.01E-1)', 'GO:0097110:scaffold protein binding (qval1.12E-1)', 'GO:0019904:protein domain specific binding (qval1.19E-1)', 'GO:0005515:protein binding (qval1.2E-1)', 'GO:0008092:cytoskeletal protein binding (qval1.25E-1)', 'GO:0004972:NMDA glutamate receptor activity (qval1.21E-1)', 'GO:0005231:excitatory extracellular ligand-gated ion channel activity (qval1.3E-1)', 'GO:0051020:GTPase binding (qval1.33E-1)', 'GO:0035255:ionotropic glutamate receptor binding (qval1.45E-1)', 'GO:0016018:cyclosporin A binding (qval2.4E-1)']</t>
        </is>
      </c>
      <c r="X4" s="3">
        <f>hyperlink("https://spiral.technion.ac.il/results/MTAwMDAwOA==/3/GOResultsCOMPONENT","link")</f>
        <v/>
      </c>
      <c r="Y4" t="inlineStr">
        <is>
          <t>['GO:0098978:glutamatergic synapse (qval1.61E-20)', 'GO:0045202:synapse (qval8.22E-18)', 'GO:0044456:synapse part (qval5.81E-18)', 'GO:0099572:postsynaptic specialization (qval1.92E-16)', 'GO:0014069:postsynaptic density (qval2.42E-15)', 'GO:0097458:neuron part (qval2.29E-14)', 'GO:0043197:dendritic spine (qval7.21E-11)', 'GO:0044309:neuron spine (qval9.77E-11)', 'GO:0043005:neuron projection (qval1.19E-10)', 'GO:0098794:postsynapse (qval5.85E-10)', 'GO:0030054:cell junction (qval2.37E-9)', 'GO:0060076:excitatory synapse (qval4.32E-9)', 'GO:0120025:plasma membrane bounded cell projection (qval9.28E-9)', 'GO:0042995:cell projection (qval4.55E-7)', 'GO:0097060:synaptic membrane (qval8.44E-7)', 'GO:0045211:postsynaptic membrane (qval1.52E-6)', 'GO:0098685:Schaffer collateral - CA1 synapse (qval2.03E-6)', 'GO:0120038:plasma membrane bounded cell projection part (qval8.16E-6)', 'GO:0044463:cell projection part (qval7.73E-6)', 'GO:0099092:postsynaptic density, intracellular component (qval1.58E-5)', 'GO:0099091:postsynaptic specialization, intracellular component (qval3.78E-5)', 'GO:0030027:lamellipodium (qval2.35E-4)', 'GO:0005886:plasma membrane (qval2.61E-4)', 'GO:0015629:actin cytoskeleton (qval3.55E-4)', 'GO:0043025:neuronal cell body (qval3.8E-4)', 'GO:0044459:plasma membrane part (qval3.99E-4)', 'GO:0008021:synaptic vesicle (qval3.92E-4)', 'GO:0098839:postsynaptic density membrane (qval4.67E-4)', 'GO:0099634:postsynaptic specialization membrane (qval5.16E-4)', 'GO:0031209:SCAR complex (qval5.12E-4)', 'GO:0098688:parallel fiber to Purkinje cell synapse (qval6.24E-4)', 'GO:0070382:exocytic vesicle (qval8.27E-4)', 'GO:0017146:NMDA selective glutamate receptor complex (qval8.48E-4)', 'GO:0098590:plasma membrane region (qval9.57E-4)', 'GO:0016020:membrane (qval9.44E-4)', 'GO:0099522:region of cytosol (qval9.54E-4)', 'GO:0044297:cell body (qval1.07E-3)', 'GO:0030425:dendrite (qval2.56E-3)', 'GO:0099571:postsynaptic cytoskeleton (qval2.61E-3)', 'GO:0005856:cytoskeleton (qval2.68E-3)', 'GO:0030133:transport vesicle (qval2.71E-3)', 'GO:0008328:ionotropic glutamate receptor complex (qval2.87E-3)', 'GO:0098878:neurotransmitter receptor complex (qval4.31E-3)', 'GO:0099523:presynaptic cytosol (qval4.96E-3)', 'GO:0099524:postsynaptic cytosol (qval5.52E-3)', 'GO:0098793:presynapse (qval5.43E-3)', 'GO:0099568:cytoplasmic region (qval5.48E-3)', 'GO:0005955:calcineurin complex (qval6.72E-3)', 'GO:0032839:dendrite cytoplasm (qval7.26E-3)', 'GO:0120111:neuron projection cytoplasm (qval1.08E-2)', 'GO:0030424:axon (qval1.44E-2)', 'GO:0033267:axon part (qval1.53E-2)', 'GO:0099240:intrinsic component of synaptic membrane (qval1.53E-2)', 'GO:0032838:plasma membrane bounded cell projection cytoplasm (qval1.57E-2)', 'GO:0099503:secretory vesicle (qval1.78E-2)', 'GO:0044300:cerebellar mossy fiber (qval2.05E-2)']</t>
        </is>
      </c>
    </row>
    <row r="5">
      <c r="A5" s="1" t="n">
        <v>4</v>
      </c>
      <c r="B5" t="n">
        <v>18365</v>
      </c>
      <c r="C5" t="n">
        <v>4951</v>
      </c>
      <c r="D5" t="n">
        <v>75</v>
      </c>
      <c r="E5" t="n">
        <v>5550</v>
      </c>
      <c r="F5" t="n">
        <v>241</v>
      </c>
      <c r="G5" t="n">
        <v>3655</v>
      </c>
      <c r="H5" t="n">
        <v>44</v>
      </c>
      <c r="I5" t="n">
        <v>339</v>
      </c>
      <c r="J5" s="2" t="n">
        <v>-567</v>
      </c>
      <c r="K5" t="n">
        <v>0.324</v>
      </c>
      <c r="L5" t="inlineStr">
        <is>
          <t>2310022B05Rik,AW549877,Abat,Abhd4,Acot11,Acsbg1,Adam17,Adgrf5,Adgrg1,Adh5,Agt,Aldh6a1,Aldh9a1,Aldoc,Als2cl,Amotl2,Ampd3,Apln,Appl2,Arhgap5,Arhgef40,Arl2,Arpin,Aspscr1,Asrgl1,Atp1a2,Bcan,Bcap31,Bcl2l1,Bet1,Bhlhe41,Capn2,Ccdc190,Cd2ap,Cd81,Cdc37l1,Cdc42ep4,Cdk2ap2,Cdr2l,Chd6,Ckb,Clasp2,Clk1,Cnn3,Commd9,Copa,Copz1,Cox16,Cox7a2l,Csrp1,Cuedc1,Cwc15,Cyp2j6,Cyp2j9,D8Ertd738e,Daam1,Dcxr,Ddhd1,Ddit4,Ddx3y,Dhrs1,Dpf2,Echs1,Eci1,Eci2,Eef1d,Eif3f,Eml3,Eng,Eprs,Etfa,Exosc5,F3,Fabp5,Fads2,Fads6,Fah,Fam181b,Fam189a2,Fam222a,Fat1,Fbxo30,Fez2,Fgf1,Fnbp1,Fnta,Fundc2,Gm2a,Gna13,Gpr108,Gtf3c6,H1f0,Hbp1,Hdac5,Hdhd2,Hipk2,Hnrnpk,Hsd17b12,Hsd17b4,Ick,Id4,Ift27,Ilk,Irs2,Itih5,Itprid2,Kcnj10,Kif13a,Kif5b,Kmt2c,Kndc1,Lats1,Leng1,Lgals8,Lgmn,Lin52,Lmf2,Lrig1,Lsm14a,Macf1,Mat2a,Mccc1,Mfn1,Mid1ip1,Mif4gd,Mlc1,Mocs1,Mpdu1,Mpv17l2,Msi1,Mt2,Mthfd2,Mtss1,Myo6,Naca,Nbas,Nbeal1,Ndrg2,Ndufa2,Ndufb7,Necap2,Nkd1,Nol7,Npc2,Nt5c3b,Ntsr2,Oat,Ost4,P4hb,Paics,Paip2,Paqr6,Paqr8,Pard3,Pcbd2,Pcbp2,Pcbp4,Pcyt2,Pdxdc1,Pex2,Phka1,Pigq,Pigv,Pink1,Pla2g7,Plcd4,Plekho2,Plod1,Prpsap1,Psenen,Ptch1,Ptgr2,Ptpn11,Ptprz1,Pttg1,Puf60,Pygb,Rapgef3,Rbm4b,Rcan3,Rdx,Rfk,Rrp8,Rsrc1,Sash1,Scaf11,Scd2,Sdsl,Selenof,Selenom,Sem1,Sema6d,Serpine2,Sf3b6,Sfxn5,Sirt2,Slc25a39,Slc39a12,Slc4a4,Slc6a11,Slc9a3r2,Smc1a,Smdt1,Smox,Snx1,Snx29,Sod1,Soga1,Sparc,Sparcl1,St3gal4,Syf2,Tbc1d16,Tbc1d4,Tbcd,Timp3,Timp4,Tkt,Tm9sf3,Tmbim6,Tmc7,Tmcc2,Tmem229a,Tmem47,Tob1,Tor1aip1,Trip11,Tsc22d3,Tsc22d4,Ttll5,U2af1,Ubc,Ubr4,Ubxn1,Ubxn7,Vezf1,Zfhx3,Zfp664,Zfp740,Zfp768,Zfyve21</t>
        </is>
      </c>
      <c r="M5" t="inlineStr">
        <is>
          <t>[(3, 1), (3, 2), (3, 6), (3, 9), (3, 25), (3, 32), (3, 35), (3, 37), (3, 39), (3, 54), (4, 1), (4, 2), (4, 5), (4, 6), (4, 9), (4, 21), (4, 23), (4, 25), (4, 28), (4, 29), (4, 32), (4, 35), (4, 37), (4, 39), (4, 46), (4, 51), (4, 54), (10, 1), (10, 2), (10, 5), (10, 6), (10, 9), (10, 21), (10, 23), (10, 25), (10, 28), (10, 29), (10, 32), (10, 35), (10, 37), (10, 39), (10, 46), (10, 51), (10, 54), (10, 57), (11, 1), (11, 2), (11, 5), (11, 6), (11, 9), (11, 21), (11, 23), (11, 25), (11, 28), (11, 29), (11, 32), (11, 35), (11, 37), (11, 39), (11, 46), (11, 51), (11, 54), (11, 57), (12, 1), (12, 2), (12, 5), (12, 6), (12, 9), (12, 21), (12, 23), (12, 25), (12, 28), (12, 29), (12, 32), (12, 35), (12, 37), (12, 39), (12, 46), (12, 51), (12, 54), (12, 57), (14, 1), (14, 2), (14, 5), (14, 6), (14, 9), (14, 21), (14, 23), (14, 25), (14, 28), (14, 29), (14, 32), (14, 35), (14, 37), (14, 39), (14, 46), (14, 51), (14, 54), (14, 57), (16, 1), (16, 2), (16, 5), (16, 6), (16, 9), (16, 23), (16, 25), (16, 28), (16, 32), (16, 35), (16, 37), (16, 39), (16, 46), (16, 51), (16, 54), (27, 1), (27, 2), (27, 6), (27, 9), (27, 21), (27, 23), (27, 25), (27, 28), (27, 32), (27, 35), (27, 37), (27, 39), (27, 46), (27, 51), (27, 54), (31, 1), (31, 2), (31, 6), (31, 9), (31, 25), (31, 32), (31, 35), (31, 37), (31, 39), (31, 54), (33, 1), (42, 1), (42, 2), (42, 5), (42, 6), (42, 9), (42, 23), (42, 25), (42, 32), (42, 35), (42, 37), (42, 39), (42, 46), (42, 54), (43, 1), (43, 2), (43, 6), (43, 9), (43, 25), (43, 32), (43, 35), (43, 39), (43, 54), (44, 1), (44, 2), (44, 5), (44, 6), (44, 9), (44, 23), (44, 25), (44, 28), (44, 32), (44, 35), (44, 37), (44, 39), (44, 46), (44, 51), (44, 54), (49, 1), (49, 39), (49, 54), (52, 1), (52, 2), (52, 6), (52, 9), (52, 23), (52, 25), (52, 28), (52, 32), (52, 35), (52, 37), (52, 39), (52, 51), (52, 54), (53, 1), (53, 2), (53, 6), (53, 9), (53, 25), (53, 28), (53, 32), (53, 35), (53, 37), (53, 39), (53, 46), (53, 51), (53, 54), (56, 1), (56, 2), (56, 5), (56, 6), (56, 9), (56, 21), (56, 23), (56, 25), (56, 28), (56, 29), (56, 32), (56, 35), (56, 37), (56, 39), (56, 46), (56, 51), (56, 54), (58, 1), (58, 2), (58, 5), (58, 6), (58, 9), (58, 21), (58, 23), (58, 25), (58, 28), (58, 29), (58, 32), (58, 35), (58, 37), (58, 39), (58, 46), (58, 51), (58, 54), (58, 57), (60, 1), (60, 9), (60, 54), (62, 1), (62, 2), (62, 5), (62, 6), (62, 9), (62, 25), (62, 32), (62, 35), (62, 37), (62, 39), (62, 54), (63, 1), (63, 2), (63, 5), (63, 6), (63, 9), (63, 21), (63, 23), (63, 25), (63, 28), (63, 32), (63, 35), (63, 37), (63, 39), (63, 46), (63, 51), (63, 54), (66, 1), (66, 2), (66, 6), (66, 9), (66, 25), (66, 32), (66, 35), (66, 37), (66, 39), (66, 54), (68, 1), (68, 2), (68, 5), (68, 6), (68, 9), (68, 23), (68, 25), (68, 32), (68, 35), (68, 37), (68, 39), (68, 54), (69, 1), (69, 2), (69, 5), (69, 6), (69, 9), (69, 21), (69, 23), (69, 25), (69, 28), (69, 29), (69, 32), (69, 35), (69, 37), (69, 39), (69, 46), (69, 51), (69, 54), (71, 1), (71, 2), (71, 5), (71, 6), (71, 9), (71, 23), (71, 25), (71, 32), (71, 35), (71, 37), (71, 39), (71, 46), (71, 54), (72, 1), (72, 2), (72, 5), (72, 6), (72, 9), (72, 21), (72, 23), (72, 25), (72, 28), (72, 32), (72, 35), (72, 37), (72, 39), (72, 46), (72, 51), (72, 54)]</t>
        </is>
      </c>
      <c r="N5" t="n">
        <v>1755</v>
      </c>
      <c r="O5" t="n">
        <v>0.5</v>
      </c>
      <c r="P5" t="n">
        <v>0.9</v>
      </c>
      <c r="Q5" t="n">
        <v>3</v>
      </c>
      <c r="R5" t="n">
        <v>10000</v>
      </c>
      <c r="S5" t="inlineStr">
        <is>
          <t>07/05/2024, 13:57:34</t>
        </is>
      </c>
      <c r="T5" s="3">
        <f>hyperlink("https://spiral.technion.ac.il/results/MTAwMDAwOA==/4/GOResultsPROCESS","link")</f>
        <v/>
      </c>
      <c r="U5" t="inlineStr">
        <is>
          <t>['GO:0044281:small molecule metabolic process (qval7.22E-3)', 'GO:0019752:carboxylic acid metabolic process (qval5.85E-2)', 'GO:0072329:monocarboxylic acid catabolic process (qval4.26E-2)', 'GO:0006082:organic acid metabolic process (qval4.71E-2)', 'GO:0008152:metabolic process (qval4.07E-2)', 'GO:0034440:lipid oxidation (qval3.44E-2)', 'GO:0016054:organic acid catabolic process (qval3.57E-2)', 'GO:0046395:carboxylic acid catabolic process (qval3.13E-2)', 'GO:0044255:cellular lipid metabolic process (qval2.86E-2)', 'GO:0043436:oxoacid metabolic process (qval3.07E-2)', 'GO:0071704:organic substance metabolic process (qval3.56E-2)', 'GO:0032787:monocarboxylic acid metabolic process (qval3.43E-2)', 'GO:0044237:cellular metabolic process (qval3.18E-2)', 'GO:0006629:lipid metabolic process (qval3.58E-2)', 'GO:0016042:lipid catabolic process (qval5.61E-2)', 'GO:0006631:fatty acid metabolic process (qval5.36E-2)', 'GO:0019395:fatty acid oxidation (qval6.12E-2)', 'GO:0006635:fatty acid beta-oxidation (qval6.52E-2)', 'GO:0044242:cellular lipid catabolic process (qval1.32E-1)', 'GO:0044282:small molecule catabolic process (qval1.59E-1)', 'GO:0044248:cellular catabolic process (qval2.13E-1)', 'GO:0009056:catabolic process (qval2.39E-1)', 'GO:0062012:regulation of small molecule metabolic process (qval2.66E-1)', 'GO:0010662:regulation of striated muscle cell apoptotic process (qval4.25E-1)', 'GO:0030334:regulation of cell migration (qval4.59E-1)', 'GO:0019637:organophosphate metabolic process (qval4.6E-1)', 'GO:0035729:cellular response to hepatocyte growth factor stimulus (qval4.49E-1)', 'GO:0009062:fatty acid catabolic process (qval4.33E-1)', 'GO:0022603:regulation of anatomical structure morphogenesis (qval4.68E-1)', 'GO:0009719:response to endogenous stimulus (qval4.65E-1)', 'GO:0030335:positive regulation of cell migration (qval4.79E-1)']</t>
        </is>
      </c>
      <c r="V5" s="3">
        <f>hyperlink("https://spiral.technion.ac.il/results/MTAwMDAwOA==/4/GOResultsFUNCTION","link")</f>
        <v/>
      </c>
      <c r="W5" t="inlineStr">
        <is>
          <t>['GO:0016491:oxidoreductase activity (qval1.95E-1)', 'GO:0042802:identical protein binding (qval2.63E-1)', 'GO:0005515:protein binding (qval2.82E-1)', 'GO:0004300:enoyl-CoA hydratase activity (qval2.17E-1)', 'GO:0019899:enzyme binding (qval2.6E-1)', 'GO:0036094:small molecule binding (qval3.4E-1)', 'GO:0016829:lyase activity (qval3.45E-1)', 'GO:1990829:C-rich single-stranded DNA binding (qval3.04E-1)', 'GO:0003824:catalytic activity (qval3.14E-1)', 'GO:0043168:anion binding (qval2.93E-1)']</t>
        </is>
      </c>
      <c r="X5" s="3">
        <f>hyperlink("https://spiral.technion.ac.il/results/MTAwMDAwOA==/4/GOResultsCOMPONENT","link")</f>
        <v/>
      </c>
      <c r="Y5" t="inlineStr">
        <is>
          <t>['GO:0044444:cytoplasmic part (qval1.98E-8)', 'GO:0044424:intracellular part (qval9.28E-7)', 'GO:0005739:mitochondrion (qval3E-4)', 'GO:0005737:cytoplasm (qval6.35E-3)', 'GO:0044464:cell part (qval6.89E-3)', 'GO:0043227:membrane-bounded organelle (qval1.57E-2)', 'GO:0044429:mitochondrial part (qval1.4E-2)', 'GO:0043229:intracellular organelle (qval1.65E-2)', 'GO:0043226:organelle (qval2.36E-2)', 'GO:0032592:integral component of mitochondrial membrane (qval2.72E-2)', 'GO:0098573:intrinsic component of mitochondrial membrane (qval2.98E-2)', 'GO:0044295:axonal growth cone (qval3.49E-2)', 'GO:0005743:mitochondrial inner membrane (qval4.61E-2)', 'GO:0005829:cytosol (qval4.74E-2)', 'GO:0019866:organelle inner membrane (qval8.57E-2)', 'GO:0043231:intracellular membrane-bounded organelle (qval8.88E-2)', 'GO:0044455:mitochondrial membrane part (qval1.03E-1)', 'GO:0097386:glial cell projection (qval1.05E-1)']</t>
        </is>
      </c>
    </row>
    <row r="6">
      <c r="A6" s="1" t="n">
        <v>5</v>
      </c>
      <c r="B6" t="n">
        <v>18365</v>
      </c>
      <c r="C6" t="n">
        <v>4951</v>
      </c>
      <c r="D6" t="n">
        <v>75</v>
      </c>
      <c r="E6" t="n">
        <v>5550</v>
      </c>
      <c r="F6" t="n">
        <v>79</v>
      </c>
      <c r="G6" t="n">
        <v>3521</v>
      </c>
      <c r="H6" t="n">
        <v>53</v>
      </c>
      <c r="I6" t="n">
        <v>301</v>
      </c>
      <c r="J6" s="2" t="n">
        <v>-118</v>
      </c>
      <c r="K6" t="n">
        <v>0.329</v>
      </c>
      <c r="L6" t="inlineStr">
        <is>
          <t>2010300C02Rik,2700081O15Rik,Abi1,Abi2,Add2,Adgrb2,Agap2,Arf3,Asphd2,Baiap2,Bhlhe22,Camk2a,Celf5,Chn1,Chrd,Chrm1,Chst1,Cnksr2,Cpne6,Creg2,Ctxn1,Ddn,Dlgap2,Dmtn,Enc1,Extl1,Fam131a,Fbxl16,Gabrb3,Gpm6a,Gpr22,Gprin1,Grasp,Gria2,H1fx,Icam5,Inka2,Iqsec2,Jph4,Kbtbd11,Kcnip2,Klf16,Matk,Mmd,Mmp17,Neurod2,Ntrk3,Numbl,Pcdhgc5,Phyhip,Plppr4,Ppp3ca,Ppp3r1,Prkce,Prr7,Prrt2,Psd,Rab40b,Rapgefl1,Rasgef1a,Rgl1,Rin1,Rtn4rl2,Ryr2,Shisa7,Sipa1l1,Slc7a4,Snca,Sobp,Speg,Sphkap,Sptbn2,Syngap1,Synpo,Tnks1bp1,Trpc4,Tspan5,Wasf1,Zbtb18</t>
        </is>
      </c>
      <c r="M6" t="inlineStr">
        <is>
          <t>[(0, 4), (0, 10), (0, 11), (0, 22), (0, 27), (0, 31), (0, 36), (0, 49), (0, 52), (0, 53), (0, 55), (0, 58), (0, 59), (0, 62), (0, 68), (0, 69), (0, 70), (0, 72), (0, 73), (1, 31), (1, 49), (1, 68), (1, 73), (2, 4), (2, 10), (2, 11), (2, 22), (2, 27), (2, 31), (2, 36), (2, 49), (2, 53), (2, 55), (2, 58), (2, 59), (2, 62), (2, 68), (2, 69), (2, 72), (2, 73), (5, 3), (5, 4), (5, 10), (5, 11), (5, 16), (5, 22), (5, 26), (5, 27), (5, 31), (5, 36), (5, 49), (5, 52), (5, 53), (5, 55), (5, 58), (5, 59), (5, 62), (5, 68), (5, 69), (5, 70), (5, 71), (5, 72), (5, 73), (6, 4), (6, 10), (6, 11), (6, 22), (6, 31), (6, 36), (6, 49), (6, 53), (6, 55), (6, 58), (6, 59), (6, 62), (6, 68), (6, 72), (6, 73), (7, 31), (7, 49), (7, 68), (7, 73), (9, 4), (9, 22), (9, 31), (9, 49), (9, 68), (9, 73), (13, 31), (13, 68), (13, 73), (17, 4), (17, 8), (17, 10), (17, 11), (17, 12), (17, 16), (17, 22), (17, 27), (17, 31), (17, 36), (17, 49), (17, 52), (17, 53), (17, 55), (17, 58), (17, 59), (17, 62), (17, 68), (17, 69), (17, 70), (17, 72), (17, 73), (19, 4), (19, 11), (19, 16), (19, 22), (19, 31), (19, 36), (19, 49), (19, 53), (19, 55), (19, 62), (19, 68), (19, 73), (21, 68), (23, 4), (23, 22), (23, 31), (23, 36), (23, 49), (23, 68), (23, 72), (23, 73), (28, 22), (28, 31), (28, 49), (28, 55), (28, 68), (28, 73), (29, 4), (29, 10), (29, 11), (29, 22), (29, 26), (29, 27), (29, 31), (29, 36), (29, 49), (29, 52), (29, 53), (29, 55), (29, 58), (29, 59), (29, 62), (29, 68), (29, 69), (29, 72), (29, 73), (30, 11), (30, 31), (30, 49), (30, 68), (30, 73), (32, 4), (32, 11), (32, 22), (32, 31), (32, 36), (32, 49), (32, 53), (32, 58), (32, 62), (32, 68), (32, 72), (32, 73), (35, 4), (35, 10), (35, 11), (35, 16), (35, 22), (35, 27), (35, 31), (35, 36), (35, 49), (35, 52), (35, 53), (35, 55), (35, 58), (35, 59), (35, 62), (35, 68), (35, 69), (35, 70), (35, 71), (35, 72), (35, 73), (37, 4), (37, 10), (37, 11), (37, 16), (37, 22), (37, 27), (37, 31), (37, 36), (37, 49), (37, 52), (37, 53), (37, 55), (37, 58), (37, 59), (37, 62), (37, 68), (37, 69), (37, 70), (37, 72), (37, 73), (38, 4), (38, 22), (38, 31), (38, 36), (38, 49), (38, 53), (38, 55), (38, 68), (38, 73), (39, 4), (39, 11), (39, 22), (39, 31), (39, 36), (39, 49), (39, 53), (39, 68), (39, 73), (41, 31), (41, 49), (41, 68), (41, 73), (46, 4), (46, 10), (46, 11), (46, 22), (46, 31), (46, 36), (46, 49), (46, 52), (46, 53), (46, 55), (46, 58), (46, 59), (46, 62), (46, 68), (46, 71), (46, 72), (46, 73), (48, 31), (48, 68), (48, 73), (54, 4), (54, 22), (54, 31), (54, 49), (54, 68), (54, 73), (57, 31), (57, 68), (57, 73), (65, 4), (65, 10), (65, 11), (65, 22), (65, 31), (65, 36), (65, 49), (65, 53), (65, 58), (65, 59), (65, 68), (65, 70), (65, 72), (65, 73), (67, 4), (67, 10), (67, 11), (67, 16), (67, 22), (67, 31), (67, 36), (67, 44), (67, 49), (67, 53), (67, 55), (67, 58), (67, 59), (67, 62), (67, 68), (67, 69), (67, 70), (67, 72), (67, 73)]</t>
        </is>
      </c>
      <c r="N6" t="n">
        <v>4167</v>
      </c>
      <c r="O6" t="n">
        <v>0.75</v>
      </c>
      <c r="P6" t="n">
        <v>0.95</v>
      </c>
      <c r="Q6" t="n">
        <v>3</v>
      </c>
      <c r="R6" t="n">
        <v>10000</v>
      </c>
      <c r="S6" t="inlineStr">
        <is>
          <t>07/05/2024, 13:57:47</t>
        </is>
      </c>
      <c r="T6" s="3">
        <f>hyperlink("https://spiral.technion.ac.il/results/MTAwMDAwOA==/5/GOResultsPROCESS","link")</f>
        <v/>
      </c>
      <c r="U6" t="inlineStr">
        <is>
          <t>['GO:0050804:modulation of chemical synaptic transmission (qval7.88E-7)', 'GO:0099177:regulation of trans-synaptic signaling (qval4.06E-7)', 'GO:0048167:regulation of synaptic plasticity (qval1.05E-6)', 'GO:0050808:synapse organization (qval7.57E-5)', 'GO:0050890:cognition (qval4.24E-3)', 'GO:0007610:behavior (qval1.02E-2)', 'GO:0048168:regulation of neuronal synaptic plasticity (qval1.89E-2)', 'GO:0010646:regulation of cell communication (qval2.88E-2)', 'GO:0050807:regulation of synapse organization (qval2.71E-2)', 'GO:0023051:regulation of signaling (qval2.51E-2)', 'GO:0010769:regulation of cell morphogenesis involved in differentiation (qval2.32E-2)', 'GO:0045664:regulation of neuron differentiation (qval2.22E-2)', 'GO:0050806:positive regulation of synaptic transmission (qval2.24E-2)', 'GO:0120035:regulation of plasma membrane bounded cell projection organization (qval2.16E-2)', 'GO:0031344:regulation of cell projection organization (qval2.28E-2)', 'GO:0030030:cell projection organization (qval2.34E-2)', 'GO:0051960:regulation of nervous system development (qval2.66E-2)', 'GO:0032271:regulation of protein polymerization (qval2.8E-2)', 'GO:0050767:regulation of neurogenesis (qval2.85E-2)', 'GO:0060284:regulation of cell development (qval2.93E-2)', 'GO:0032970:regulation of actin filament-based process (qval2.85E-2)', 'GO:0007611:learning or memory (qval2.76E-2)', 'GO:0010975:regulation of neuron projection development (qval3.16E-2)', 'GO:0030833:regulation of actin filament polymerization (qval3.76E-2)', 'GO:0007399:nervous system development (qval3.63E-2)', 'GO:0031175:neuron projection development (qval3.9E-2)', 'GO:0022604:regulation of cell morphogenesis (qval4.38E-2)', 'GO:0099563:modification of synaptic structure (qval4.72E-2)', 'GO:0051128:regulation of cellular component organization (qval4.93E-2)', 'GO:0099170:postsynaptic modulation of chemical synaptic transmission (qval5.12E-2)', 'GO:0008064:regulation of actin polymerization or depolymerization (qval5.17E-2)', 'GO:0007612:learning (qval5.17E-2)', 'GO:0032956:regulation of actin cytoskeleton organization (qval5.13E-2)', 'GO:0048814:regulation of dendrite morphogenesis (qval5.11E-2)', 'GO:0030832:regulation of actin filament length (qval5.04E-2)', 'GO:1902683:regulation of receptor localization to synapse (qval4.92E-2)', 'GO:0110053:regulation of actin filament organization (qval5.07E-2)', 'GO:0010038:response to metal ion (qval5.44E-2)', 'GO:1902903:regulation of supramolecular fiber organization (qval5.41E-2)', 'GO:1902473:regulation of protein localization to synapse (qval5.79E-2)', 'GO:0051592:response to calcium ion (qval6.4E-2)', 'GO:0007416:synapse assembly (qval6.75E-2)', 'GO:0099175:regulation of postsynapse organization (qval7.68E-2)', 'GO:0051495:positive regulation of cytoskeleton organization (qval8.06E-2)', 'GO:0007264:small GTPase mediated signal transduction (qval8.55E-2)', 'GO:0051130:positive regulation of cellular component organization (qval1.01E-1)', 'GO:0048731:system development (qval1.09E-1)', 'GO:0030838:positive regulation of actin filament polymerization (qval1.13E-1)', 'GO:0072673:lamellipodium morphogenesis (qval1.22E-1)', 'GO:0120036:plasma membrane bounded cell projection organization (qval1.3E-1)', 'GO:0048169:regulation of long-term neuronal synaptic plasticity (qval1.3E-1)', 'GO:0051493:regulation of cytoskeleton organization (qval1.28E-1)', 'GO:0007165:signal transduction (qval1.26E-1)', 'GO:0071248:cellular response to metal ion (qval1.33E-1)', 'GO:0035542:regulation of SNARE complex assembly (qval1.44E-1)', 'GO:0042391:regulation of membrane potential (qval1.6E-1)', 'GO:0035556:intracellular signal transduction (qval1.87E-1)', 'GO:0044087:regulation of cellular component biogenesis (qval1.88E-1)', 'GO:0043254:regulation of protein complex assembly (qval2.1E-1)', 'GO:2000601:positive regulation of Arp2/3 complex-mediated actin nucleation (qval2.11E-1)', 'GO:0071241:cellular response to inorganic substance (qval2.15E-1)', 'GO:0065008:regulation of biological quality (qval2.19E-1)', 'GO:0051924:regulation of calcium ion transport (qval2.22E-1)', 'GO:0051056:regulation of small GTPase mediated signal transduction (qval2.37E-1)']</t>
        </is>
      </c>
      <c r="V6" s="3">
        <f>hyperlink("https://spiral.technion.ac.il/results/MTAwMDAwOA==/5/GOResultsFUNCTION","link")</f>
        <v/>
      </c>
      <c r="W6" t="inlineStr">
        <is>
          <t>['GO:0019899:enzyme binding (qval3.74E-2)', 'GO:0019904:protein domain specific binding (qval2.3E-1)', 'GO:0051020:GTPase binding (qval1.81E-1)', 'GO:0017124:SH3 domain binding (qval2.62E-1)', 'GO:0003779:actin binding (qval3.35E-1)', 'GO:0019901:protein kinase binding (qval6.79E-1)']</t>
        </is>
      </c>
      <c r="X6" s="3">
        <f>hyperlink("https://spiral.technion.ac.il/results/MTAwMDAwOA==/5/GOResultsCOMPONENT","link")</f>
        <v/>
      </c>
      <c r="Y6" t="inlineStr">
        <is>
          <t>['GO:0098978:glutamatergic synapse (qval9.78E-15)', 'GO:0044456:synapse part (qval9.31E-14)', 'GO:0045202:synapse (qval5.53E-12)', 'GO:0097458:neuron part (qval1.77E-11)', 'GO:0099572:postsynaptic specialization (qval1.09E-9)', 'GO:0014069:postsynaptic density (qval1E-8)', 'GO:0043005:neuron projection (qval2.02E-7)', 'GO:0098685:Schaffer collateral - CA1 synapse (qval3E-7)', 'GO:0030054:cell junction (qval2.59E-6)', 'GO:0098794:postsynapse (qval3.49E-6)', 'GO:0043197:dendritic spine (qval1.13E-5)', 'GO:0044309:neuron spine (qval1.39E-5)', 'GO:0097060:synaptic membrane (qval1.92E-5)', 'GO:0005886:plasma membrane (qval1.81E-5)', 'GO:0120025:plasma membrane bounded cell projection (qval2.11E-5)', 'GO:0099092:postsynaptic density, intracellular component (qval2.6E-5)', 'GO:0120038:plasma membrane bounded cell projection part (qval2.55E-5)', 'GO:0044463:cell projection part (qval2.41E-5)', 'GO:0042995:cell projection (qval2.59E-5)', 'GO:0045211:postsynaptic membrane (qval2.74E-5)', 'GO:0099091:postsynaptic specialization, intracellular component (qval4.98E-5)', 'GO:0044459:plasma membrane part (qval4.55E-4)', 'GO:0098590:plasma membrane region (qval6.54E-4)', 'GO:0031209:SCAR complex (qval7.55E-4)', 'GO:0099699:integral component of synaptic membrane (qval3.45E-3)', 'GO:0016020:membrane (qval3.9E-3)', 'GO:0015629:actin cytoskeleton (qval4.36E-3)', 'GO:0099240:intrinsic component of synaptic membrane (qval5.09E-3)', 'GO:0099523:presynaptic cytosol (qval8.85E-3)', 'GO:0032279:asymmetric synapse (qval9.75E-3)', 'GO:0098793:presynapse (qval1.14E-2)', 'GO:0043198:dendritic shaft (qval1.12E-2)', 'GO:0005955:calcineurin complex (qval1.09E-2)', 'GO:0032839:dendrite cytoplasm (qval1.23E-2)', 'GO:0043025:neuronal cell body (qval1.31E-2)', 'GO:0014731:spectrin-associated cytoskeleton (qval1.5E-2)', 'GO:0120111:neuron projection cytoplasm (qval1.72E-2)', 'GO:0060076:excitatory synapse (qval1.81E-2)', 'GO:0030425:dendrite (qval2.04E-2)', 'GO:0032838:plasma membrane bounded cell projection cytoplasm (qval2.48E-2)', 'GO:0099522:region of cytosol (qval2.85E-2)', 'GO:0044297:cell body (qval3.33E-2)', 'GO:0099055:integral component of postsynaptic membrane (qval3.28E-2)', 'GO:0008021:synaptic vesicle (qval3.48E-2)', 'GO:0098936:intrinsic component of postsynaptic membrane (qval3.89E-2)']</t>
        </is>
      </c>
    </row>
    <row r="7">
      <c r="A7" s="1" t="n">
        <v>6</v>
      </c>
      <c r="B7" t="n">
        <v>18365</v>
      </c>
      <c r="C7" t="n">
        <v>4951</v>
      </c>
      <c r="D7" t="n">
        <v>75</v>
      </c>
      <c r="E7" t="n">
        <v>5550</v>
      </c>
      <c r="F7" t="n">
        <v>483</v>
      </c>
      <c r="G7" t="n">
        <v>4809</v>
      </c>
      <c r="H7" t="n">
        <v>73</v>
      </c>
      <c r="I7" t="n">
        <v>564</v>
      </c>
      <c r="J7" s="2" t="n">
        <v>-4175</v>
      </c>
      <c r="K7" t="n">
        <v>0.335</v>
      </c>
      <c r="L7" t="inlineStr">
        <is>
          <t>1190005I06Rik,2310022B05Rik,5031439G07Rik,Aatk,Abca2,Abhd17b,Abhd4,Abhd5,Abtb2,Acaa1a,Acadl,Acot1,Adamts4,Adamtsl1,Adi1,Ado,Adssl1,Agpat4,Aif1l,Aldh3b1,Aldh6a1,Amotl2,Ankib1,Ankrd13a,Ankrd28,Anln,Ano4,Anp32b,Aplp1,Apod,Appl2,Arhgap23,Arhgef10,Arl4d,Arpc1b,Arrdc2,Arrdc3,Arsg,Aspa,Atl3,Atp1b3,Atp8a1,Atp8b1,B3galt5,BC005537,Bace1,Baz2b,Bcas1,Bche,Bcl2l1,Bfsp2,Bin1,Bnip3l,Bpgm,C4b,Car14,Car2,Card19,Carhsp1,Carns1,Cbs,Ccdc13,Ccp110,Cd63,Cd81,Cd82,Cd9,Cdc37l1,Cdc42ep1,Cdk18,Cdk5rap2,Cers2,Chdh,Chn2,Cipc,Clasp2,Cldn11,Cldnd1,Cln8,Cmtm5,Cnn3,Cnp,Cntn2,Cobll1,Cpd,Cpm,Cpox,Creb5,Cryab,Csrp1,Ctnna1,Ctnna3,Ctsa,Ctss,Cuedc1,Cyb5a,Cyp20a1,Cyp27a1,Cyp2j12,Cyth1,D16Ertd472e,Daam1,Daam2,Dazap2,Dbi,Dbndd2,Dcps,Ddr1,Desi1,Dhcr7,Dip2a,Dip2b,Dixdc1,Dnajb2,Dnm2,Dock1,Dock10,Dock5,Dpy19l1,Dst,Dusp10,Dusp15,Dusp16,E330009J07Rik,Eef1a1,Efcab14,Efhd1,Efnb3,Elmo1,Elovl1,Elovl7,Emilin2,Eml1,Endod1,Enpp4,Enpp6,Epb41l3,Ephb1,Eps15,Erbb3,Erbin,Ermn,Ermp1,Evi2a,Ezh2,Fa2h,Fah,Fam234a,Fam53b,Fan1,Fasn,Fbxo7,Fermt2,Fez1,Fgd3,Fgf1,Fgfr2,Fnbp1,Fnta,Folh1,Foxn3,Frmd4b,Frmd5,Frmd8,Fth1,Fxyd1,Gab1,Gal3st1,Galnt6,Gamt,Gatm,Gfap,Ggnbp1,Gjb1,Gjc2,Gjc3,Gltp,Gna12,Gnai2,Gng11,Gng12,Golga7,Gpm6b,Gpr37,Gpr62,Gprc5b,Gramd3,Grb14,Gsn,Gstm7,H3f3b,Hapln2,Hbp1,Hepacam,Hip1r,Hipk2,Hist1h1e,Hmgcs1,Hnrnpa2b1,Hs3st1,Hsd17b11,Ick,Il1rap,Il33,Insc,Insig1,Itgb4,Itpk1,Jam3,Jup,Kat2b,Kazn,Kctd13,Kif13a,Kif13b,Kif5a,Kif5b,Klhl4,Klk6,Lamp1,Lap3,Larp6,Ldb3,Ldlrad3,Ldlrad4,Lgi3,Lig3,Litaf,Llgl1,Lpar1,Lrrn1,M6pr,Mag,Mal,Map3k11,Map7,Map7d1,Mapk3,Mapk8ip1,March8,Marcksl1,Mbp,Mcam,Mettl7a1,Micall1,Micu2,Mid1ip1,Mif4gd,Mindy1,Mob3b,Mobp,Mog,Mpzl1,Msmo1,Msn,Mt1,Mtmr10,Mtus1,Mvb12b,Myo1d,Myo6,Myrf,Nacad,Ncoa4,Nde1,Ndrg1,Necap2,Nek7,Neo1,Nfasc,Nipal4,Nkain1,Nkain2,Nkd1,Nkx2-2,Nkx6-2,Nmral1,Npc1,Npc2,Nras,Nrbp2,Olfml1,Olig1,Olig2,Opalin,Otud7b,Oxsr1,P3h4,Pacs2,Padi2,Paqr4,Pcbp4,Pcsk6,Pde4b,Pde8a,Pdgfa,Pdlim2,Phactr4,Phgdh,Phlda3,Phldb1,Phlpp1,Picalm,Piga,Pigz,Pik3c2b,Pim3,Pink1,Pip4k2a,Pkp4,Plaat3,Plcl1,Plekha1,Plekhb1,Plekhg3,Plekhh1,Plin3,Pllp,Plod1,Plp1,Plpp2,Pls1,Plxdc2,Plxnb3,Pmp22,Pnpla2,Ppfibp2,Ppp1r14a,Ppp2r3a,Prima1,Prkcq,Prr18,Prr5l,Prrg1,Psat1,Ptp4a1,Ptpdc1,Ptpn11,Ptprd,Qdpr,Qk,Rab31,Rac1,Ralgds,Rapgef4,Rasgrp3,Rassf8,Rcbtb1,Reep3,Rffl,Rftn1,Rftn2,Rhoa,Rhog,Rhou,Rida,Rnf122,Rnf13,Rnf20,Rtkn,S100a1,S100a16,S100b,S1pr5,Samd4,Sbf1,Scarb2,Sccpdh,Scd1,Scd2,Scd3,Sec11c,Sec14l5,Selenop,Sema6a,Sema6d,Sept2,Sept4,Serinc5,Sgk1,Sgk2,Sh3gl3,Shtn1,Sirt2,Slain1,Slc12a2,Slc25a45,Slc44a1,Slc48a1,Slc4a2,Slc6a9,Smad7,Smco3,Snx1,Snx15,Snx33,Soga1,Sorbs3,Sox10,Sox8,Sp7,Spg20,Spsb1,Srd5a1,Sri,Srpk3,Ss18,Sspo,St18,St6gal1,Stmn4,Stxbp3,Syngr2,Synm,Tbc1d12,Tbc1d16,Tbc1d9b,Tcf12,Tfeb,Tgfa,Tjp1,Tjp2,Tkt,Tln1,Tm7sf3,Tmbim1,Tmc6,Tmc7,Tmcc3,Tmeff1,Tmeff2,Tmem125,Tmem229a,Tmem63a,Tmem88b,Tmem98,Tmod1,Tnfaip6,Tnni1,Tns3,Tob1,Tor1aip1,Tppp,Tppp3,Tprn,Tpt1,Trak2,Trf,Trim36,Trim59,Trp53bp2,Trp53inp2,Tsc22d3,Tsc22d4,Tspan15,Tspan2,Ttll5,Ttyh2,Tulp4,Txlna,Txndc16,U2af1,Ube2d1,Ubxn1,Ugt8a,Unc5b,Usp54,Usp6nl,Vkorc1,Vmp1,Wasf2,Wipf1,Wipi1,Wnk1,Wscd1,Ybx3,Ypel2,Ywhaq,Zcchc24,Zdhhc20,Zfp280c,Zfp532,Zfp536</t>
        </is>
      </c>
      <c r="M7" t="inlineStr">
        <is>
          <t>[(2, 1), (2, 7), (2, 9), (2, 17), (2, 19), (2, 37), (2, 38), (2, 39), (2, 65), (3, 1), (3, 7), (3, 9), (3, 17), (3, 18), (3, 19), (3, 37), (3, 38), (3, 39), (3, 65), (4, 1), (4, 7), (4, 9), (4, 17), (4, 18), (4, 19), (4, 37), (4, 38), (4, 39), (4, 64), (4, 65), (5, 1), (5, 7), (5, 9), (5, 17), (5, 19), (5, 37), (5, 38), (5, 39), (5, 65), (6, 17), (6, 37), (6, 65), (8, 1), (8, 7), (8, 9), (8, 17), (8, 19), (8, 37), (8, 38), (8, 39), (8, 65), (10, 1), (10, 6), (10, 7), (10, 9), (10, 17), (10, 18), (10, 19), (10, 37), (10, 38), (10, 39), (10, 64), (10, 65), (11, 1), (11, 6), (11, 7), (11, 9), (11, 17), (11, 18), (11, 19), (11, 37), (11, 38), (11, 39), (11, 64), (11, 65), (12, 1), (12, 6), (12, 7), (12, 9), (12, 17), (12, 18), (12, 19), (12, 37), (12, 38), (12, 39), (12, 64), (12, 65), (13, 1), (13, 7), (13, 9), (13, 17), (13, 19), (13, 37), (13, 38), (13, 39), (13, 65), (14, 1), (14, 7), (14, 9), (14, 17), (14, 18), (14, 19), (14, 37), (14, 38), (14, 39), (14, 64), (14, 65), (15, 1), (15, 7), (15, 9), (15, 17), (15, 19), (15, 37), (15, 38), (15, 39), (15, 65), (16, 1), (16, 6), (16, 7), (16, 9), (16, 17), (16, 18), (16, 19), (16, 37), (16, 38), (16, 39), (16, 64), (16, 65), (18, 17), (20, 7), (20, 9), (20, 17), (20, 19), (20, 37), (20, 39), (20, 65), (21, 7), (21, 9), (21, 17), (21, 19), (21, 37), (21, 39), (21, 65), (22, 7), (22, 9), (22, 17), (22, 19), (22, 37), (22, 39), (22, 65), (23, 1), (23, 7), (23, 9), (23, 17), (23, 19), (23, 37), (23, 38), (23, 39), (23, 65), (24, 1), (24, 7), (24, 9), (24, 17), (24, 19), (24, 37), (24, 38), (24, 39), (24, 65), (25, 7), (25, 9), (25, 17), (25, 19), (25, 37), (25, 39), (25, 65), (26, 1), (26, 7), (26, 9), (26, 17), (26, 19), (26, 37), (26, 38), (26, 39), (26, 65), (27, 1), (27, 7), (27, 9), (27, 17), (27, 18), (27, 19), (27, 37), (27, 38), (27, 39), (27, 64), (27, 65), (29, 1), (29, 7), (29, 9), (29, 17), (29, 19), (29, 37), (29, 38), (29, 39), (29, 65), (30, 1), (30, 7), (30, 9), (30, 17), (30, 19), (30, 37), (30, 38), (30, 39), (30, 65), (31, 1), (31, 6), (31, 7), (31, 9), (31, 17), (31, 18), (31, 19), (31, 37), (31, 38), (31, 39), (31, 64), (31, 65), (32, 7), (32, 9), (32, 17), (32, 19), (32, 37), (32, 39), (32, 65), (33, 1), (33, 7), (33, 9), (33, 17), (33, 19), (33, 37), (33, 39), (33, 65), (34, 1), (34, 7), (34, 9), (34, 17), (34, 19), (34, 37), (34, 38), (34, 39), (34, 65), (35, 7), (35, 9), (35, 17), (35, 19), (35, 37), (35, 39), (35, 65), (36, 1), (36, 7), (36, 9), (36, 17), (36, 19), (36, 37), (36, 38), (36, 39), (36, 65), (40, 17), (40, 65), (41, 1), (41, 7), (41, 9), (41, 17), (41, 19), (41, 37), (41, 38), (41, 39), (41, 65), (42, 1), (42, 6), (42, 7), (42, 9), (42, 17), (42, 18), (42, 19), (42, 37), (42, 38), (42, 39), (42, 64), (42, 65), (43, 1), (43, 7), (43, 9), (43, 17), (43, 18), (43, 19), (43, 37), (43, 38), (43, 39), (43, 65), (44, 1), (44, 7), (44, 9), (44, 17), (44, 18), (44, 19), (44, 37), (44, 38), (44, 39), (44, 65), (45, 1), (45, 7), (45, 9), (45, 17), (45, 19), (45, 37), (45, 38), (45, 39), (45, 65), (46, 7), (46, 17), (46, 19), (46, 37), (46, 39), (46, 65), (47, 7), (47, 9), (47, 17), (47, 19), (47, 37), (47, 39), (47, 65), (48, 1), (48, 7), (48, 9), (48, 17), (48, 19), (48, 37), (48, 38), (48, 39), (48, 65), (49, 1), (49, 7), (49, 9), (49, 17), (49, 18), (49, 19), (49, 37), (49, 38), (49, 39), (49, 65), (50, 17), (50, 37), (51, 7), (51, 17), (51, 37), (51, 65), (52, 1), (52, 7), (52, 9), (52, 17), (52, 18), (52, 19), (52, 37), (52, 38), (52, 39), (52, 64), (52, 65), (53, 1), (53, 7), (53, 9), (53, 17), (53, 18), (53, 19), (53, 37), (53, 38), (53, 39), (53, 64), (53, 65), (54, 7), (54, 9), (54, 17), (54, 19), (54, 37), (54, 39), (54, 65), (55, 1), (55, 7), (55, 9), (55, 17), (55, 19), (55, 37), (55, 38), (55, 39), (55, 65), (56, 1), (56, 6), (56, 7), (56, 9), (56, 17), (56, 18), (56, 19), (56, 37), (56, 38), (56, 39), (56, 64), (56, 65), (57, 1), (57, 7), (57, 9), (57, 17), (57, 19), (57, 37), (57, 38), (57, 39), (57, 65), (58, 1), (58, 7), (58, 9), (58, 17), (58, 18), (58, 19), (58, 37), (58, 38), (58, 39), (58, 64), (58, 65), (59, 7), (59, 9), (59, 17), (59, 19), (59, 37), (59, 39), (59, 65), (60, 1), (60, 7), (60, 9), (60, 17), (60, 19), (60, 37), (60, 38), (60, 39), (60, 65), (61, 1), (61, 7), (61, 9), (61, 17), (61, 19), (61, 37), (61, 38), (61, 39), (61, 65), (62, 1), (62, 6), (62, 7), (62, 9), (62, 17), (62, 18), (62, 19), (62, 37), (62, 38), (62, 39), (62, 64), (62, 65), (63, 1), (63, 7), (63, 9), (63, 17), (63, 18), (63, 19), (63, 37), (63, 38), (63, 39), (63, 65), (64, 17), (64, 37), (66, 1), (66, 7), (66, 9), (66, 17), (66, 18), (66, 19), (66, 37), (66, 38), (66, 39), (66, 65), (67, 7), (67, 9), (67, 17), (67, 19), (67, 37), (67, 38), (67, 39), (67, 65), (68, 1), (68, 6), (68, 7), (68, 9), (68, 17), (68, 18), (68, 19), (68, 37), (68, 38), (68, 39), (68, 64), (68, 65), (69, 1), (69, 7), (69, 9), (69, 17), (69, 18), (69, 19), (69, 37), (69, 38), (69, 39), (69, 64), (69, 65), (70, 1), (70, 7), (70, 9), (70, 17), (70, 19), (70, 37), (70, 38), (70, 39), (70, 65), (71, 1), (71, 6), (71, 7), (71, 9), (71, 17), (71, 18), (71, 19), (71, 37), (71, 38), (71, 39), (71, 64), (71, 65), (72, 1), (72, 7), (72, 9), (72, 17), (72, 18), (72, 19), (72, 37), (72, 38), (72, 39), (72, 65), (73, 1), (73, 7), (73, 9), (73, 17), (73, 19), (73, 37), (73, 38), (73, 39), (73, 65), (74, 1), (74, 7), (74, 9), (74, 17), (74, 19), (74, 37), (74, 38), (74, 39), (74, 65)]</t>
        </is>
      </c>
      <c r="N7" t="n">
        <v>2369</v>
      </c>
      <c r="O7" t="n">
        <v>0.5</v>
      </c>
      <c r="P7" t="n">
        <v>0.9</v>
      </c>
      <c r="Q7" t="n">
        <v>3</v>
      </c>
      <c r="R7" t="n">
        <v>10000</v>
      </c>
      <c r="S7" t="inlineStr">
        <is>
          <t>07/05/2024, 13:58:00</t>
        </is>
      </c>
      <c r="T7" s="3">
        <f>hyperlink("https://spiral.technion.ac.il/results/MTAwMDAwOA==/6/GOResultsPROCESS","link")</f>
        <v/>
      </c>
      <c r="U7" t="inlineStr">
        <is>
          <t>['GO:0008366:axon ensheathment (qval7.87E-14)', 'GO:0007272:ensheathment of neurons (qval3.94E-14)', 'GO:0042552:myelination (qval2.09E-13)', 'GO:0014013:regulation of gliogenesis (qval1.21E-8)', 'GO:0010001:glial cell differentiation (qval2.62E-8)', 'GO:0007010:cytoskeleton organization (qval1.72E-7)', 'GO:0060284:regulation of cell development (qval4.43E-7)', 'GO:0051960:regulation of nervous system development (qval1.07E-6)', 'GO:0050767:regulation of neurogenesis (qval1.5E-6)', 'GO:0048709:oligodendrocyte differentiation (qval2.15E-6)', 'GO:0030036:actin cytoskeleton organization (qval1.48E-5)', 'GO:0051128:regulation of cellular component organization (qval1.74E-5)', 'GO:0050768:negative regulation of neurogenesis (qval2.37E-5)', 'GO:0045685:regulation of glial cell differentiation (qval2.38E-5)', 'GO:0051270:regulation of cellular component movement (qval2.3E-5)', 'GO:0030029:actin filament-based process (qval2.33E-5)', 'GO:0010721:negative regulation of cell development (qval2.5E-5)', 'GO:0032879:regulation of localization (qval6.12E-5)', 'GO:0034330:cell junction organization (qval8.4E-5)', 'GO:0048713:regulation of oligodendrocyte differentiation (qval8.25E-5)', 'GO:0006996:organelle organization (qval8.48E-5)', 'GO:0051961:negative regulation of nervous system development (qval8.19E-5)', 'GO:0050793:regulation of developmental process (qval9.64E-5)', 'GO:0051129:negative regulation of cellular component organization (qval1.77E-4)', 'GO:0030913:paranodal junction assembly (qval1.9E-4)', 'GO:0031344:regulation of cell projection organization (qval2.77E-4)', 'GO:0016043:cellular component organization (qval3.06E-4)', 'GO:0040012:regulation of locomotion (qval3.09E-4)', 'GO:2000145:regulation of cell motility (qval3.07E-4)', 'GO:0034329:cell junction assembly (qval3.52E-4)', 'GO:0065008:regulation of biological quality (qval3.85E-4)', 'GO:0014015:positive regulation of gliogenesis (qval3.87E-4)', 'GO:0008610:lipid biosynthetic process (qval3.82E-4)', 'GO:0120035:regulation of plasma membrane bounded cell projection organization (qval3.75E-4)', 'GO:0061024:membrane organization (qval4.08E-4)', 'GO:0071840:cellular component organization or biogenesis (qval5.99E-4)', 'GO:0045664:regulation of neuron differentiation (qval6.06E-4)', 'GO:0030334:regulation of cell migration (qval6.8E-4)', 'GO:0045596:negative regulation of cell differentiation (qval7.85E-4)', 'GO:0065007:biological regulation (qval8.45E-4)', 'GO:0022010:central nervous system myelination (qval9.96E-4)', 'GO:0032291:axon ensheathment in central nervous system (qval9.72E-4)', 'GO:0051179:localization (qval9.5E-4)', 'GO:0048523:negative regulation of cellular process (qval9.45E-4)', 'GO:0002175:protein localization to paranode region of axon (qval9.43E-4)', 'GO:0051239:regulation of multicellular organismal process (qval9.41E-4)', 'GO:0048585:negative regulation of response to stimulus (qval1.02E-3)', 'GO:0007264:small GTPase mediated signal transduction (qval1.05E-3)', 'GO:0099612:protein localization to axon (qval1.09E-3)', 'GO:2000026:regulation of multicellular organismal development (qval1.28E-3)', 'GO:0045665:negative regulation of neuron differentiation (qval1.43E-3)', 'GO:0048519:negative regulation of biological process (qval1.43E-3)', 'GO:0021782:glial cell development (qval1.44E-3)', 'GO:0010720:positive regulation of cell development (qval1.8E-3)', 'GO:0048518:positive regulation of biological process (qval1.89E-3)', 'GO:0010975:regulation of neuron projection development (qval2E-3)', 'GO:0051962:positive regulation of nervous system development (qval2.09E-3)', 'GO:1903828:negative regulation of cellular protein localization (qval3.32E-3)', 'GO:0044087:regulation of cellular component biogenesis (qval3.32E-3)', 'GO:0051641:cellular localization (qval3.71E-3)', 'GO:0051093:negative regulation of developmental process (qval3.73E-3)', 'GO:0045595:regulation of cell differentiation (qval3.69E-3)', 'GO:0050790:regulation of catalytic activity (qval3.83E-3)', 'GO:0031643:positive regulation of myelination (qval3.84E-3)', 'GO:0022604:regulation of cell morphogenesis (qval3.91E-3)', 'GO:0006897:endocytosis (qval3.97E-3)', 'GO:0032970:regulation of actin filament-based process (qval4.48E-3)', 'GO:0031641:regulation of myelination (qval4.54E-3)', 'GO:0051493:regulation of cytoskeleton organization (qval4.81E-3)', 'GO:0030030:cell projection organization (qval5.6E-3)', 'GO:0030865:cortical cytoskeleton organization (qval5.82E-3)', 'GO:0006629:lipid metabolic process (qval6.47E-3)', 'GO:0051241:negative regulation of multicellular organismal process (qval6.81E-3)', 'GO:0043085:positive regulation of catalytic activity (qval6.75E-3)', 'GO:0048642:negative regulation of skeletal muscle tissue development (qval7.54E-3)', 'GO:0016477:cell migration (qval7.64E-3)', 'GO:0051492:regulation of stress fiber assembly (qval8.77E-3)', 'GO:0098657:import into cell (qval9.01E-3)', 'GO:0007265:Ras protein signal transduction (qval9.38E-3)', 'GO:0031345:negative regulation of cell projection organization (qval9.85E-3)', 'GO:0044093:positive regulation of molecular function (qval9.98E-3)', 'GO:0031623:receptor internalization (qval9.92E-3)', 'GO:0008104:protein localization (qval1.12E-2)', 'GO:0010624:regulation of Schwann cell proliferation (qval1.17E-2)', 'GO:0045687:positive regulation of glial cell differentiation (qval1.26E-2)', 'GO:0009987:cellular process (qval1.27E-2)', 'GO:0050769:positive regulation of neurogenesis (qval1.28E-2)', 'GO:0051130:positive regulation of cellular component organization (qval1.3E-2)', 'GO:0010927:cellular component assembly involved in morphogenesis (qval1.33E-2)', 'GO:0033043:regulation of organelle organization (qval1.32E-2)', 'GO:0032990:cell part morphogenesis (qval1.34E-2)', 'GO:1903964:monounsaturated fatty acid metabolic process (qval1.35E-2)', 'GO:1903966:monounsaturated fatty acid biosynthetic process (qval1.34E-2)', 'GO:0071878:negative regulation of adenylate cyclase-activating adrenergic receptor signaling pathway (qval1.32E-2)', 'GO:1903827:regulation of cellular protein localization (qval1.34E-2)', 'GO:0033036:macromolecule localization (qval1.46E-2)', 'GO:0022603:regulation of anatomical structure morphogenesis (qval1.46E-2)', 'GO:0031032:actomyosin structure organization (qval1.49E-2)', 'GO:0045216:cell-cell junction organization (qval1.64E-2)', 'GO:0009968:negative regulation of signal transduction (qval1.74E-2)', 'GO:0010648:negative regulation of cell communication (qval1.76E-2)', 'GO:0048522:positive regulation of cellular process (qval1.79E-2)', 'GO:0023057:negative regulation of signaling (qval1.84E-2)', 'GO:0046394:carboxylic acid biosynthetic process (qval1.92E-2)', 'GO:0110020:regulation of actomyosin structure organization (qval1.98E-2)', 'GO:0016053:organic acid biosynthetic process (qval1.98E-2)', 'GO:0051271:negative regulation of cellular component movement (qval1.99E-2)', 'GO:0006928:movement of cell or subcellular component (qval2.16E-2)', 'GO:0007155:cell adhesion (qval2.25E-2)', 'GO:0032231:regulation of actin filament bundle assembly (qval2.25E-2)', 'GO:0006898:receptor-mediated endocytosis (qval2.26E-2)', 'GO:0031175:neuron projection development (qval2.38E-2)', 'GO:0051234:establishment of localization (qval2.36E-2)', 'GO:0120039:plasma membrane bounded cell projection morphogenesis (qval2.35E-2)', 'GO:0008360:regulation of cell shape (qval2.5E-2)', 'GO:0016192:vesicle-mediated transport (qval2.5E-2)', 'GO:1904064:positive regulation of cation transmembrane transport (qval2.52E-2)', 'GO:0010769:regulation of cell morphogenesis involved in differentiation (qval2.55E-2)', 'GO:0032502:developmental process (qval2.55E-2)', 'GO:0071205:protein localization to juxtaparanode region of axon (qval2.54E-2)', 'GO:0022610:biological adhesion (qval2.57E-2)', 'GO:0007422:peripheral nervous system development (qval2.74E-2)', 'GO:0048858:cell projection morphogenesis (qval2.89E-2)', 'GO:0065009:regulation of molecular function (qval2.92E-2)', 'GO:0034764:positive regulation of transmembrane transport (qval3.02E-2)', 'GO:0086004:regulation of cardiac muscle cell contraction (qval3.01E-2)', 'GO:0043112:receptor metabolic process (qval3.13E-2)', 'GO:0007015:actin filament organization (qval3.27E-2)', 'GO:0016601:Rac protein signal transduction (qval3.28E-2)', 'GO:1902307:positive regulation of sodium ion transmembrane transport (qval3.25E-2)', 'GO:0071870:cellular response to catecholamine stimulus (qval3.23E-2)', 'GO:0040013:negative regulation of locomotion (qval3.22E-2)', 'GO:0010977:negative regulation of neuron projection development (qval3.22E-2)', 'GO:0048856:anatomical structure development (qval3.2E-2)', 'GO:0008202:steroid metabolic process (qval3.2E-2)', 'GO:0031329:regulation of cellular catabolic process (qval3.2E-2)', 'GO:0040011:locomotion (qval3.35E-2)', 'GO:0048870:cell motility (qval3.39E-2)', 'GO:0044283:small molecule biosynthetic process (qval3.43E-2)', 'GO:0051094:positive regulation of developmental process (qval3.48E-2)', 'GO:0007163:establishment or maintenance of cell polarity (qval3.47E-2)', 'GO:0106072:negative regulation of adenylate cyclase-activating G protein-coupled receptor signaling pathway (qval3.58E-2)', 'GO:0035556:intracellular signal transduction (qval3.59E-2)', 'GO:0032880:regulation of protein localization (qval3.61E-2)', 'GO:0071868:cellular response to monoamine stimulus (qval3.64E-2)', 'GO:0071869:response to catecholamine (qval3.62E-2)', 'GO:0051240:positive regulation of multicellular organismal process (qval3.73E-2)', 'GO:0051338:regulation of transferase activity (qval3.74E-2)', 'GO:0097435:supramolecular fiber organization (qval3.92E-2)', 'GO:0120036:plasma membrane bounded cell projection organization (qval3.91E-2)', 'GO:0006682:galactosylceramide biosynthetic process (qval3.95E-2)', 'GO:0019695:choline metabolic process (qval3.92E-2)', 'GO:0019375:galactolipid biosynthetic process (qval3.9E-2)', 'GO:0007043:cell-cell junction assembly (qval3.94E-2)', 'GO:0030866:cortical actin cytoskeleton organization (qval4.02E-2)', 'GO:0014003:oligodendrocyte development (qval4.18E-2)', 'GO:0071867:response to monoamine (qval4.15E-2)', 'GO:0023051:regulation of signaling (qval4.37E-2)', 'GO:1990868:response to chemokine (qval4.38E-2)', 'GO:1990869:cellular response to chemokine (qval4.36E-2)', 'GO:0071404:cellular response to low-density lipoprotein particle stimulus (qval4.33E-2)', 'GO:0050789:regulation of biological process (qval4.36E-2)', 'GO:0032956:regulation of actin cytoskeleton organization (qval4.4E-2)', 'GO:0006810:transport (qval4.42E-2)', 'GO:0051049:regulation of transport (qval4.48E-2)', 'GO:0050794:regulation of cellular process (qval4.68E-2)', 'GO:0034767:positive regulation of ion transmembrane transport (qval4.82E-2)', 'GO:0006633:fatty acid biosynthetic process (qval4.96E-2)', 'GO:1902116:negative regulation of organelle assembly (qval4.98E-2)', 'GO:0032886:regulation of microtubule-based process (qval5.14E-2)', 'GO:0006643:membrane lipid metabolic process (qval5.25E-2)', 'GO:0014014:negative regulation of gliogenesis (qval5.25E-2)', 'GO:0007266:Rho protein signal transduction (qval5.22E-2)', 'GO:0044089:positive regulation of cellular component biogenesis (qval5.22E-2)', 'GO:0050771:negative regulation of axonogenesis (qval5.21E-2)', 'GO:0050770:regulation of axonogenesis (qval5.23E-2)', 'GO:0060341:regulation of cellular localization (qval5.33E-2)', 'GO:0008203:cholesterol metabolic process (qval5.45E-2)', 'GO:2000146:negative regulation of cell motility (qval5.47E-2)', 'GO:0098937:anterograde dendritic transport (qval5.68E-2)', 'GO:0046600:negative regulation of centriole replication (qval5.64E-2)', 'GO:0046476:glycosylceramide biosynthetic process (qval5.61E-2)', 'GO:0000226:microtubule cytoskeleton organization (qval5.62E-2)', 'GO:0006605:protein targeting (qval5.8E-2)', 'GO:1902903:regulation of supramolecular fiber organization (qval5.87E-2)', 'GO:1903115:regulation of actin filament-based movement (qval6.01E-2)', 'GO:0110053:regulation of actin filament organization (qval5.98E-2)', 'GO:0051496:positive regulation of stress fiber assembly (qval6.03E-2)', 'GO:0006600:creatine metabolic process (qval6.12E-2)', 'GO:0006601:creatine biosynthetic process (qval6.09E-2)', 'GO:0038116:chemokine (C-C motif) ligand 21 signaling pathway (qval6.06E-2)', 'GO:0038172:interleukin-33-mediated signaling pathway (qval6.02E-2)', 'GO:0031106:septin ring organization (qval5.99E-2)', 'GO:0044255:cellular lipid metabolic process (qval5.97E-2)', 'GO:0048714:positive regulation of oligodendrocyte differentiation (qval5.94E-2)', 'GO:0032273:positive regulation of protein polymerization (qval6.18E-2)', 'GO:0106070:regulation of adenylate cyclase-activating G protein-coupled receptor signaling pathway (qval6.16E-2)', 'GO:0043217:myelin maintenance (qval6.13E-2)', 'GO:0048715:negative regulation of oligodendrocyte differentiation (qval6.09E-2)', 'GO:0070507:regulation of microtubule cytoskeleton organization (qval6.17E-2)', 'GO:0010765:positive regulation of sodium ion transport (qval6.37E-2)', 'GO:0010646:regulation of cell communication (qval6.46E-2)', 'GO:0009894:regulation of catabolic process (qval6.44E-2)', 'GO:1902532:negative regulation of intracellular signal transduction (qval7.14E-2)', 'GO:0006886:intracellular protein transport (qval7.24E-2)', 'GO:1902652:secondary alcohol metabolic process (qval7.27E-2)']</t>
        </is>
      </c>
      <c r="V7" s="3">
        <f>hyperlink("https://spiral.technion.ac.il/results/MTAwMDAwOA==/6/GOResultsFUNCTION","link")</f>
        <v/>
      </c>
      <c r="W7" t="inlineStr">
        <is>
          <t>['GO:0008092:cytoskeletal protein binding (qval6.6E-12)', 'GO:0005515:protein binding (qval1.3E-9)', 'GO:0019899:enzyme binding (qval2.7E-5)', 'GO:0003779:actin binding (qval3.05E-5)', 'GO:0005488:binding (qval7.97E-4)', 'GO:0015631:tubulin binding (qval2.38E-3)', 'GO:0019911:structural constituent of myelin sheath (qval2.24E-3)', 'GO:0019900:kinase binding (qval3.43E-3)', 'GO:0019901:protein kinase binding (qval5.59E-3)', 'GO:0050839:cell adhesion molecule binding (qval5.49E-3)', 'GO:0016215:acyl-CoA desaturase activity (qval7.62E-3)', 'GO:0051015:actin filament binding (qval1.09E-2)', 'GO:0042802:identical protein binding (qval1.22E-2)', 'GO:0016717:oxidoreductase activity, acting on paired donors, with oxidation of a pair of donors resulting in the reduction of molecular oxygen to two molecules of water (qval1.17E-2)', 'GO:0051022:Rho GDP-dissociation inhibitor binding (qval2.44E-2)', 'GO:0032896:palmitoyl-CoA 9-desaturase activity (qval2.29E-2)', 'GO:0051020:GTPase binding (qval2.39E-2)', 'GO:0004768:stearoyl-CoA 9-desaturase activity (qval4.98E-2)', 'GO:0017166:vinculin binding (qval5.59E-2)', 'GO:0019904:protein domain specific binding (qval6.44E-2)', 'GO:0008432:JUN kinase binding (qval1.31E-1)', 'GO:0051021:GDP-dissociation inhibitor binding (qval1.37E-1)', 'GO:0017022:myosin binding (qval1.42E-1)', 'GO:0106006:microtubule cortical anchor activity (qval1.42E-1)']</t>
        </is>
      </c>
      <c r="X7" s="3">
        <f>hyperlink("https://spiral.technion.ac.il/results/MTAwMDAwOA==/6/GOResultsCOMPONENT","link")</f>
        <v/>
      </c>
      <c r="Y7" t="inlineStr">
        <is>
          <t>['GO:0043209:myelin sheath (qval5.62E-12)', 'GO:0016020:membrane (qval7.46E-12)', 'GO:0005737:cytoplasm (qval1.39E-11)', 'GO:0044444:cytoplasmic part (qval4.8E-10)', 'GO:0005886:plasma membrane (qval5.37E-10)', 'GO:0005856:cytoskeleton (qval1.59E-8)', 'GO:0044464:cell part (qval6.7E-7)', 'GO:0044424:intracellular part (qval1.96E-6)', 'GO:0031982:vesicle (qval2.92E-6)', 'GO:0005768:endosome (qval3.65E-6)', 'GO:0097708:intracellular vesicle (qval8.15E-6)', 'GO:0031410:cytoplasmic vesicle (qval1.29E-5)', 'GO:0033270:paranode region of axon (qval2.61E-5)', 'GO:0044433:cytoplasmic vesicle part (qval5.83E-5)', 'GO:0043228:non-membrane-bounded organelle (qval1.43E-4)', 'GO:0044440:endosomal part (qval1.48E-4)', 'GO:0042995:cell projection (qval1.58E-4)', 'GO:0010008:endosome membrane (qval1.53E-4)', 'GO:0097458:neuron part (qval2.01E-4)', 'GO:0048471:perinuclear region of cytoplasm (qval2.06E-4)', 'GO:0043232:intracellular non-membrane-bounded organelle (qval2.09E-4)', 'GO:0120025:plasma membrane bounded cell projection (qval2.09E-4)', 'GO:0044430:cytoskeletal part (qval2.04E-4)', 'GO:0070161:anchoring junction (qval2.13E-4)', 'GO:0043218:compact myelin (qval2.14E-4)', 'GO:0030054:cell junction (qval2.08E-4)', 'GO:0099513:polymeric cytoskeletal fiber (qval3.31E-4)', 'GO:0043229:intracellular organelle (qval5.3E-4)', 'GO:0098805:whole membrane (qval6.28E-4)', 'GO:0099080:supramolecular complex (qval6.45E-4)', 'GO:0099081:supramolecular polymer (qval6.24E-4)', 'GO:0099512:supramolecular fiber (qval6.05E-4)', 'GO:0043226:organelle (qval6.68E-4)', 'GO:0032587:ruffle membrane (qval6.84E-4)', 'GO:0005829:cytosol (qval6.78E-4)', 'GO:0005912:adherens junction (qval6.84E-4)', 'GO:0005911:cell-cell junction (qval9.49E-4)', 'GO:0098588:bounding membrane of organelle (qval1.75E-3)', 'GO:0015630:microtubule cytoskeleton (qval2.89E-3)', 'GO:0005773:vacuole (qval3.58E-3)', 'GO:0005921:gap junction (qval5.51E-3)', 'GO:0005874:microtubule (qval5.55E-3)', 'GO:0043005:neuron projection (qval5.84E-3)', 'GO:0005764:lysosome (qval6.51E-3)', 'GO:0000323:lytic vacuole (qval6.37E-3)', 'GO:0030424:axon (qval6.44E-3)', 'GO:0005902:microvillus (qval7.82E-3)', 'GO:0044437:vacuolar part (qval7.67E-3)', 'GO:0033010:paranodal junction (qval7.84E-3)', 'GO:0031090:organelle membrane (qval9.15E-3)', 'GO:0005774:vacuolar membrane (qval9.34E-3)', 'GO:0044291:cell-cell contact zone (qval9.59E-3)', 'GO:0005783:endoplasmic reticulum (qval1.12E-2)', 'GO:0005905:clathrin-coated pit (qval1.27E-2)', 'GO:0098858:actin-based cell projection (qval1.27E-2)', 'GO:0030018:Z disc (qval1.77E-2)', 'GO:0031256:leading edge membrane (qval1.91E-2)', 'GO:0098852:lytic vacuole membrane (qval1.97E-2)', 'GO:0005765:lysosomal membrane (qval1.93E-2)', 'GO:0005826:actomyosin contractile ring (qval2.15E-2)', 'GO:0044448:cell cortex part (qval2.18E-2)', 'GO:0005811:lipid droplet (qval2.18E-2)', 'GO:0036186:early phagosome membrane (qval2.32E-2)', 'GO:0044449:contractile fiber part (qval2.7E-2)', 'GO:0044425:membrane part (qval2.76E-2)']</t>
        </is>
      </c>
    </row>
    <row r="8">
      <c r="A8" s="1" t="n">
        <v>7</v>
      </c>
      <c r="B8" t="n">
        <v>18365</v>
      </c>
      <c r="C8" t="n">
        <v>4951</v>
      </c>
      <c r="D8" t="n">
        <v>75</v>
      </c>
      <c r="E8" t="n">
        <v>5550</v>
      </c>
      <c r="F8" t="n">
        <v>90</v>
      </c>
      <c r="G8" t="n">
        <v>3336</v>
      </c>
      <c r="H8" t="n">
        <v>50</v>
      </c>
      <c r="I8" t="n">
        <v>289</v>
      </c>
      <c r="J8" s="2" t="n">
        <v>-67</v>
      </c>
      <c r="K8" t="n">
        <v>0.336</v>
      </c>
      <c r="L8" t="inlineStr">
        <is>
          <t>2010300C02Rik,3110082I17Rik,Abi1,Abi2,Adgrb2,Agap2,Ankrd33b,Arf3,Baiap2,Bcl7a,Bhlhe22,Camk2a,Cbfa2t3,Cdk17,Celf5,Chn1,Chrm1,Chst1,Cnksr2,Cpne6,Ctxn1,Ddn,Dlgap2,Elmo2,Enc1,Extl1,Fam131a,Fbxl16,Gpm6a,Gpr22,Gprin1,Grasp,Gria2,Hace1,Hpcal4,Hrk,Icam5,Inka2,Iqsec2,Itpka,Junb,Kbtbd11,Kcnip2,Klf16,Lgi1,Lmo4,Mapk1,Mmd,Mrtfb,Mtmr12,Nab2,Nbea,Ncald,Nol4,Nptx1,Nrcam,Olfm1,Pcdhgc5,Phyhip,Pitpnm2,Plppr4,Ppp3ca,Prdm8,Prkce,Prr7,Prrt2,Ptk2b,Rab40b,Rapgefl1,Rasgef1a,Rcor2,Rgl1,Rin1,Rtn4rl2,Ryr2,Shisa7,Sipa1l1,Sirpa,Slc24a4,Slc30a3,Slc7a4,Sphkap,Sptbn2,Syngap1,Synpo,Syt17,Tspan5,Vipr1,Wasf1,Zbtb18</t>
        </is>
      </c>
      <c r="M8" t="inlineStr">
        <is>
          <t>[(0, 4), (0, 10), (0, 11), (0, 27), (0, 31), (0, 53), (0, 58), (0, 69), (0, 70), (0, 72), (0, 73), (1, 4), (1, 70), (1, 72), (2, 4), (2, 10), (2, 11), (2, 22), (2, 27), (2, 31), (2, 53), (2, 69), (2, 70), (2, 72), (2, 73), (5, 4), (5, 10), (5, 11), (5, 16), (5, 27), (5, 31), (5, 52), (5, 53), (5, 58), (5, 66), (5, 68), (5, 69), (5, 70), (5, 71), (5, 72), (5, 73), (6, 4), (6, 10), (6, 11), (6, 16), (6, 22), (6, 27), (6, 31), (6, 52), (6, 53), (6, 58), (6, 69), (6, 70), (6, 72), (6, 73), (7, 4), (7, 11), (7, 31), (7, 72), (7, 73), (9, 4), (9, 10), (9, 11), (9, 31), (9, 53), (9, 72), (9, 73), (13, 4), (13, 10), (13, 11), (13, 22), (13, 31), (13, 53), (13, 70), (13, 72), (13, 73), (17, 4), (17, 8), (17, 10), (17, 11), (17, 12), (17, 16), (17, 22), (17, 27), (17, 31), (17, 34), (17, 44), (17, 45), (17, 52), (17, 53), (17, 58), (17, 66), (17, 69), (17, 70), (17, 72), (17, 73), (19, 4), (19, 10), (19, 11), (19, 16), (19, 22), (19, 31), (19, 53), (19, 69), (19, 70), (19, 72), (19, 73), (21, 4), (21, 72), (23, 4), (23, 10), (23, 11), (23, 27), (23, 53), (23, 69), (23, 70), (23, 72), (23, 73), (28, 11), (28, 22), (28, 31), (28, 53), (28, 58), (28, 70), (29, 4), (29, 10), (29, 11), (29, 27), (29, 31), (29, 52), (29, 53), (29, 69), (29, 70), (29, 72), (29, 73), (30, 4), (30, 10), (30, 11), (30, 22), (30, 27), (30, 31), (30, 53), (30, 69), (30, 70), (30, 72), (30, 73), (32, 4), (32, 10), (32, 11), (32, 22), (32, 27), (32, 31), (32, 53), (32, 58), (32, 69), (32, 70), (32, 72), (32, 73), (35, 4), (35, 10), (35, 11), (35, 16), (35, 22), (35, 27), (35, 31), (35, 44), (35, 52), (35, 53), (35, 58), (35, 66), (35, 69), (35, 70), (35, 71), (35, 72), (35, 73), (37, 4), (37, 10), (37, 11), (37, 16), (37, 22), (37, 27), (37, 31), (37, 52), (37, 53), (37, 58), (37, 69), (37, 70), (37, 72), (37, 73), (38, 4), (38, 10), (38, 11), (38, 22), (38, 31), (38, 53), (38, 69), (38, 72), (38, 73), (39, 4), (39, 10), (39, 11), (39, 31), (39, 52), (39, 53), (39, 69), (39, 70), (39, 72), (39, 73), (41, 4), (41, 10), (41, 11), (41, 22), (41, 27), (41, 31), (41, 53), (41, 69), (41, 70), (41, 72), (41, 73), (46, 4), (46, 10), (46, 11), (46, 22), (46, 27), (46, 31), (46, 44), (46, 52), (46, 53), (46, 58), (46, 70), (46, 71), (46, 72), (46, 73), (48, 4), (48, 10), (48, 11), (48, 22), (48, 27), (48, 31), (48, 53), (48, 69), (48, 70), (48, 72), (48, 73), (54, 4), (54, 10), (54, 11), (54, 22), (54, 31), (54, 53), (54, 69), (54, 70), (54, 72), (54, 73), (57, 4), (57, 10), (57, 11), (57, 22), (57, 53), (57, 70), (57, 72), (57, 73), (65, 4), (65, 10), (65, 11), (65, 22), (65, 31), (65, 53), (65, 58), (65, 70), (65, 72), (65, 73), (67, 3), (67, 4), (67, 10), (67, 11), (67, 16), (67, 22), (67, 27), (67, 31), (67, 44), (67, 52), (67, 53), (67, 58), (67, 69), (67, 70), (67, 71), (67, 72), (67, 73)]</t>
        </is>
      </c>
      <c r="N8" t="n">
        <v>1200</v>
      </c>
      <c r="O8" t="n">
        <v>0.75</v>
      </c>
      <c r="P8" t="n">
        <v>0.95</v>
      </c>
      <c r="Q8" t="n">
        <v>3</v>
      </c>
      <c r="R8" t="n">
        <v>10000</v>
      </c>
      <c r="S8" t="inlineStr">
        <is>
          <t>07/05/2024, 13:58:12</t>
        </is>
      </c>
      <c r="T8" s="3">
        <f>hyperlink("https://spiral.technion.ac.il/results/MTAwMDAwOA==/7/GOResultsPROCESS","link")</f>
        <v/>
      </c>
      <c r="U8" t="inlineStr">
        <is>
          <t>['GO:0050804:modulation of chemical synaptic transmission (qval8.83E-7)', 'GO:0099177:regulation of trans-synaptic signaling (qval4.56E-7)', 'GO:0048167:regulation of synaptic plasticity (qval5.4E-6)', 'GO:0050806:positive regulation of synaptic transmission (qval1.73E-3)', 'GO:0010975:regulation of neuron projection development (qval3.86E-3)', 'GO:0030030:cell projection organization (qval3.77E-3)', 'GO:0099175:regulation of postsynapse organization (qval6.64E-3)', 'GO:0045664:regulation of neuron differentiation (qval7.02E-3)', 'GO:0031175:neuron projection development (qval6.34E-3)', 'GO:0120035:regulation of plasma membrane bounded cell projection organization (qval6.5E-3)', 'GO:0031344:regulation of cell projection organization (qval6.83E-3)', 'GO:0050767:regulation of neurogenesis (qval1.33E-2)', 'GO:0051960:regulation of nervous system development (qval1.23E-2)', 'GO:0010035:response to inorganic substance (qval2.47E-2)', 'GO:0030838:positive regulation of actin filament polymerization (qval4.24E-2)', 'GO:0050807:regulation of synapse organization (qval4.16E-2)', 'GO:0010038:response to metal ion (qval4.14E-2)', 'GO:0022604:regulation of cell morphogenesis (qval4.3E-2)', 'GO:0060284:regulation of cell development (qval4.36E-2)', 'GO:0120036:plasma membrane bounded cell projection organization (qval5.69E-2)', 'GO:0050808:synapse organization (qval5.48E-2)', 'GO:0098962:regulation of postsynaptic neurotransmitter receptor activity (qval7.7E-2)', 'GO:0061001:regulation of dendritic spine morphogenesis (qval8.12E-2)', 'GO:0099563:modification of synaptic structure (qval8.27E-2)', 'GO:0051128:regulation of cellular component organization (qval8.59E-2)', 'GO:1902683:regulation of receptor localization to synapse (qval1.02E-1)', 'GO:0032273:positive regulation of protein polymerization (qval1.18E-1)', 'GO:0048814:regulation of dendrite morphogenesis (qval1.18E-1)', 'GO:0050794:regulation of cellular process (qval1.19E-1)', 'GO:1902473:regulation of protein localization to synapse (qval1.16E-1)', 'GO:0030036:actin cytoskeleton organization (qval1.21E-1)', 'GO:1902905:positive regulation of supramolecular fiber organization (qval1.37E-1)', 'GO:0048168:regulation of neuronal synaptic plasticity (qval1.37E-1)', 'GO:0010769:regulation of cell morphogenesis involved in differentiation (qval1.35E-1)', 'GO:0035556:intracellular signal transduction (qval1.35E-1)', 'GO:0099601:regulation of neurotransmitter receptor activity (qval1.33E-1)', 'GO:0051592:response to calcium ion (qval1.35E-1)', 'GO:0120039:plasma membrane bounded cell projection morphogenesis (qval1.61E-1)', 'GO:0048858:cell projection morphogenesis (qval1.79E-1)', 'GO:0051495:positive regulation of cytoskeleton organization (qval1.86E-1)', 'GO:0072673:lamellipodium morphogenesis (qval1.91E-1)', 'GO:0021957:corticospinal tract morphogenesis (qval1.86E-1)', 'GO:0007264:small GTPase mediated signal transduction (qval1.88E-1)', 'GO:0051668:localization within membrane (qval1.95E-1)', 'GO:0030029:actin filament-based process (qval2.21E-1)', 'GO:0021540:corpus callosum morphogenesis (qval2.26E-1)', 'GO:0032990:cell part morphogenesis (qval2.34E-1)', 'GO:0071248:cellular response to metal ion (qval2.81E-1)']</t>
        </is>
      </c>
      <c r="V8" s="3">
        <f>hyperlink("https://spiral.technion.ac.il/results/MTAwMDAwOA==/7/GOResultsFUNCTION","link")</f>
        <v/>
      </c>
      <c r="W8" t="inlineStr">
        <is>
          <t>['GO:0019899:enzyme binding (qval4.6E-3)', 'GO:0019901:protein kinase binding (qval4.12E-3)', 'GO:0017124:SH3 domain binding (qval5.08E-3)', 'GO:0019900:kinase binding (qval8.05E-3)', 'GO:0051020:GTPase binding (qval6.03E-2)', 'GO:0051018:protein kinase A binding (qval9.18E-2)', 'GO:1990782:protein tyrosine kinase binding (qval8.48E-2)', 'GO:0004683:calmodulin-dependent protein kinase activity (qval1.12E-1)', 'GO:0019904:protein domain specific binding (qval1.92E-1)', 'GO:0086080:protein binding involved in heterotypic cell-cell adhesion (qval3.93E-1)']</t>
        </is>
      </c>
      <c r="X8" s="3">
        <f>hyperlink("https://spiral.technion.ac.il/results/MTAwMDAwOA==/7/GOResultsCOMPONENT","link")</f>
        <v/>
      </c>
      <c r="Y8" t="inlineStr">
        <is>
          <t>['GO:0098978:glutamatergic synapse (qval9.58E-17)', 'GO:0044456:synapse part (qval9.15E-15)', 'GO:0045202:synapse (qval4.13E-12)', 'GO:0097458:neuron part (qval2.16E-9)', 'GO:0043005:neuron projection (qval3.16E-8)', 'GO:0099572:postsynaptic specialization (qval8.93E-8)', 'GO:0014069:postsynaptic density (qval6.77E-7)', 'GO:0030054:cell junction (qval1.57E-6)', 'GO:0043197:dendritic spine (qval3.42E-6)', 'GO:0044309:neuron spine (qval4.26E-6)', 'GO:0120025:plasma membrane bounded cell projection (qval7.76E-6)', 'GO:0097060:synaptic membrane (qval9.83E-6)', 'GO:0098794:postsynapse (qval1.16E-5)', 'GO:0098685:Schaffer collateral - CA1 synapse (qval1.13E-5)', 'GO:0042995:cell projection (qval5.11E-5)', 'GO:0045211:postsynaptic membrane (qval1.12E-4)', 'GO:0120038:plasma membrane bounded cell projection part (qval3.3E-4)', 'GO:0044463:cell projection part (qval3.12E-4)', 'GO:0032839:dendrite cytoplasm (qval9.56E-4)', 'GO:0031209:SCAR complex (qval1.37E-3)', 'GO:0099092:postsynaptic density, intracellular component (qval1.53E-3)', 'GO:0120111:neuron projection cytoplasm (qval1.46E-3)', 'GO:0005886:plasma membrane (qval2.12E-3)', 'GO:0032838:plasma membrane bounded cell projection cytoplasm (qval2.45E-3)', 'GO:0044459:plasma membrane part (qval2.36E-3)', 'GO:0099091:postsynaptic specialization, intracellular component (qval2.53E-3)', 'GO:0044297:cell body (qval1.02E-2)', 'GO:0043025:neuronal cell body (qval1.18E-2)', 'GO:0099523:presynaptic cytosol (qval1.33E-2)', 'GO:0016020:membrane (qval1.46E-2)', 'GO:0032279:asymmetric synapse (qval1.42E-2)', 'GO:0030425:dendrite (qval1.56E-2)', 'GO:0098984:neuron to neuron synapse (qval2.19E-2)', 'GO:0099568:cytoplasmic region (qval2.17E-2)', 'GO:0070382:exocytic vesicle (qval2.17E-2)', 'GO:0098590:plasma membrane region (qval3.13E-2)', 'GO:0099699:integral component of synaptic membrane (qval4.01E-2)', 'GO:0099522:region of cytosol (qval4.58E-2)']</t>
        </is>
      </c>
    </row>
    <row r="9">
      <c r="A9" s="1" t="n">
        <v>8</v>
      </c>
      <c r="B9" t="n">
        <v>18365</v>
      </c>
      <c r="C9" t="n">
        <v>4951</v>
      </c>
      <c r="D9" t="n">
        <v>75</v>
      </c>
      <c r="E9" t="n">
        <v>5550</v>
      </c>
      <c r="F9" t="n">
        <v>738</v>
      </c>
      <c r="G9" t="n">
        <v>3609</v>
      </c>
      <c r="H9" t="n">
        <v>46</v>
      </c>
      <c r="I9" t="n">
        <v>288</v>
      </c>
      <c r="J9" s="2" t="n">
        <v>-4670</v>
      </c>
      <c r="K9" t="n">
        <v>0.337</v>
      </c>
      <c r="L9" t="inlineStr">
        <is>
          <t>2210016L21Rik,2610008E11Rik,A830018L16Rik,Aasdhppt,Abcc5,Abhd2,Ablim2,Acd,Ackr1,Actl6b,Actr8,Adam22,Adar,Adck2,Adgrl1,Adprh,Afdn,Agpat1,Agps,Agrn,Ahctf1,Akap11,Alas1,Alkbh5,Amd1,Anapc4,Ankhd1,Ankrd11,Ankrd13c,Ankrd34a,Ankrd52,Ap1g1,Ap2a1,Apaf1,Apba2,Apbb3,Apc,Api5,Aprt,Arf6,Arfgef1,Arfip2,Arhgap44,Arhgef1,Arhgef7,Arl1,Arl2bp,Armc2,Arnt,Arpc1a,Arpc4,Arrb2,Arsb,Asah1,Asb7,Asna1,Asphd1,Atat1,Atg14,Atg9a,Atmin,Atn1,Atp11b,Atp13a3,Atp6v0e2,Atp6v1f,Atxn7l3,Atxn7l3b,Aurkaip1,Auts2,Azi2,B4galt2,B4galt3,BC005624,Basp1,Bcl2,Bcr,Brap,Bri3,C2cd5,Cacna1b,Cacna1e,Cacnb1,Caln1,Calu,Camk4,Capn15,Caprin1,Cars,Cbx5,Ccdc12,Ccdc149,Ccdc151,Ccdc50,Ccdc6,Ccdc85c,Ccdc9,Cckbr,Ccnc,Ccnl1,Ccs,Cct5,Cdc123,Cdk13,Cdk5r1,Cdk5r2,Cdk9,Cdkl5,Cdkn2d,Cdo1,Cds2,Celf2,Celsr3,Cep170b,Cfdp1,Chchd3,Chfr,Chmp1b,Chmp2b,Chmp4b,Chmp6,Chmp7,Chtf8,Ciapin1,Clasp1,Clpb,Clptm1l,Clstn1,Cmas,Cmtm4,Cnnm4,Cnot2,Cnot4,Cnpy3,Coa3,Cobl,Commd6,Commd7,Comt,Coro7,Cpe,Cpne5,Creld2,Crk,Crocc,Crtc1,Cry2,Csnk1d,Csnk1e,Csnk1g1,Csnk2a1,Csrnp2,Ctbp1,Ctc1,Ctdspl,Ctnnd2,Ctsf,Cul4a,Cyb5b,Cyp46a1,D130043K22Rik,D1Ertd622e,D6Wsu163e,Dapk3,Dclk1,Ddx10,Ddx3x,Ddx42,Ddx5,Dedd2,Dennd1a,Dennd4a,Dennd4b,Dennd6b,Dhx30,Dis3,Dlg1,Dlk2,Dnajb14,Dnajb4,Dnajc13,Dnajc16,Dnajc6,Dnttip1,Dock3,Dpp10,Dpysl2,Dtd1,Dtx3,Dusp11,Dvl1,Dync1li2,Dzip1l,Edc4,Edrf1,Eef1a2,Eef1akmt2,Eef1b2,Efnb2,Egr3,Ehbp1l1,Eif1,Eif2ak1,Eif3h,Eif3m,Eif4a2,Elavl1,Elavl3,Elk4,Elp1,Elp3,Ensa,Epm2a,Epm2aip1,Ercc6,Erf,Erlin1,Etv3,Exoc4,Exoc5,Exosc9,Extl2,Faim2,Fam117b,Fam122a,Fam126b,Fam168a,Fam185a,Fam204a,Fam220a,Fam45a,Fam78b,Fam81a,Fbll1,Fbxl17,Fbxl19,Fbxo16,Fbxo22,Fbxo3,Fbxo41,Fcho1,Fdx2,Fem1a,Fkbp2,Fkbp8,Fndc10,Fosb,Fscn1,Fto,Fxyd7,Fzd3,G3bp2,Gabrb2,Gar1,Gatad1,Gcc2,Gdap2,Gemin5,Gfpt1,Gga2,Gigyf1,Glt1d1,Gm42517,Gnao1,Gnaz,Gnb2,Gng3,Golt1b,Gpaa1,Gpatch8,Gpr26,Gpr89,Gria2,Grik5,Gripap1,Grk2,Grk3,Grk6,Grm5,Gstp1,Gtf2h2,Gtf2h3,Gucy1a2,Hagh,Hdac4,Hdgf,Hdhd5,Heatr1,Heatr3,Hectd1,Hint1,Hira,Hmgxb3,Hnrnpd,Hnrnpl,Hnrnpul2,Hps1,Hsbp1,Hspa14,Iffo2,Ikbkb,Ilf3,Impdh1,Inafm2,Ip6k2,Ipo5,Ipo9,Iqcc,Irf2bp2,Irf2bpl,Iws1,Jak1,Jmjd8,Kcnh3,Kcnj4,Kcnt1,Kcnv1,Kdm5b,Khdc4,Khdrbs1,Kif1b,Kif2a,Klf12,Klhl23,Kpna3,Kpnb1,Krba1,L3mbtl2,Las1l,Lcmt2,Leprotl1,Lgalsl,Lhfpl4,Lin7b,Lmtk2,Lonrf2,Lpcat1,Lrfn1,Lrfn3,Lrp1,Lrp8,Lrrc4b,Lrrc59,Lrrtm3,Lsm14b,Mafb,Maged1,Magi3,Man2b1,Man2b2,Map1b,Map2k1,Map2k5,Map3k4,Mapre2,Marc2,March5,March6,Marcks,Mark1,Mark2,Max,Maz,Mbd5,Mbnl1,Mcf2l,Mcoln1,Mcrip1,Med14,Med8,Mef2d,Memo1,Mfhas1,Mfn2,Mga,Mgat3,Mical3,Micos10,Micu3,Mink1,Mkln1,Mllt6,Mmp24,Mogs,Mpv17,Mras,Msl2,Mtif3,Mtmr4,Mtmr6,Mtmr9,Myef2,Mypop,Naa15,Nap1l4,Nav1,Nbea,Ndufa11,Ndufa12,Ndufa6,Ndufa7,Ndufaf5,Ndufs1,Ndufs5,Necap1,Nek4,Nf1,Nfx1,Ngef,Nipsnap1,Nlk,Nog,Nol12,Nova2,Npm1,Nr1d1,Nrbp1,Nrgn,Nucb1,Nucks1,Nudt16l1,Nudt3,Nufip1,Odf2,Ogdhl,Ogfr,Ogt,Opa1,Osbp2,Osbpl10,Osbpl11,Otud3,Otud4,Pafah1b1,Pank2,Papss1,Pcbp1,Pcdhga6,Pcnx3,Pdcd6ip,Pdcd7,Pde4d,Pdhb,Pex16,Pex19,Pex5,Pfdn4,Pfkp,Pfn2,Pgam5,Pgm2l1,Pgp,Phactr1,Phf24,Pi4k2a,Pi4kb,Pianp,Pigt,Pik3cb,Pik3r1,Pin1,Pkn1,Plcb1,Plekhb2,Plod3,Plpp5,Plppr3,Plxna2,Plxnc1,Polr2c,Polr3h,Pop5,Porcn,Ppp1r12c,Ppp1r9a,Ppp2cb,Ppp3cb,Ppp6r1,Ppp6r2,Prcc,Prdm10,Prdm2,Prep,Prkag1,Prkar1b,Prkci,Prkn,Prpf19,Prpf3,Prpf6,Prrc2c,Prrt1,Psma5,Psmc1,Psmd1,Psmd2,Psmd5,Ptcd2,Ptcd3,Ptms,Ptp4a3,Ptprt,Pum1,Pum2,Purg,Pwp1,R3hdm4,Rab11fip2,Rab2a,Rab35,Rab5c,Raf1,Rasal2,Rasgef1c,Rbbp4,Rbbp7,Rbck1,Rbfox3,Rbm4,Rbx1,Rcan1,Rce1,Relch,Repin1,Rgp1,Rhobtb2,Ric8b,Rilpl2,Rimbp2,Ripor1,Ripor2,Rmnd5b,Rnf103,Rnf114,Rnf121,Rnf144a,Rnf19b,Rpn2,Rprd1a,Rragc,Rsl1d1,Rtl8b,Rtn1,Safb,Samd1,Samd8,Sar1a,Saraf,Scamp1,Schip1,Scoc,Scrn1,Sdc3,Sdhc,Sec22a,Sec22b,Sec61a1,Selenok,Sema4a,Sesn3,Setd1b,Sez6l,Sfmbt1,Sfpq,Sgtb,Sh2b3,Sh2d5,Sh3pxd2a,Shc2,Shisa4,Shoc2,Shprh,Sin3a,Sirt6,Sirt7,Slc16a11,Slc25a19,Slc25a38,Slc30a6,Slc36a1,Slc39a3,Slc44a2,Slc45a1,Slc4a10,Slc4a1ap,Slc4a3,Slc8a2,Slitrk1,Smarca1,Smarca2,Smc3,Smndc1,Snapc3,Snph,Snrnp70,Snrpa,Snrpd3,Snu13,Snx4,Sorbs2,Spin1,Spred1,Spred3,Spryd3,Srcap,Srebf2,Srp19,Srp68,Srr,Srrm2,Srsf2,Srsf7,Ssrp1,Strap,Strbp,Stx7,Stxbp5,Sumo3,Sun1,Svop,Sympk,Syn1,Sys1,Syt1,Syt16,Syt5,Syvn1,Szt2,Tada1,Taf6,Tbc1d17,Tbpl1,Tceal5,Tceal9,Tcerg1,Tent4b,Tex2,Tgoln1,Thumpd1,Tia1,Tial1,Tiprl,Tmem198,Tmem201,Tmem203,Tmem222,Tmem240,Tmem50a,Tmx1,Tnik,Tnks2,Tnrc18,Tom1l2,Tomm22,Tpm1,Trappc6b,Trim3,Trim33,Trim37,Trim44,Trim46,Trim8,Trip12,Trmt112,Trp53bp1,Trpc4ap,Tsc22d2,Tspyl5,Ttll1,Ttyh3,Tvp23a,Txndc17,Tyro3,Ubap2l,Ube2j2,Ube2v1,Ube3a,Ubl4a,Ubn1,Ubr2,Ubtd2,Uhrf2,Unc13a,Unc80,Usf1,Usf2,Uso1,Usp22,Usp27x,Usp4,Usp7,Vars,Vars2,Vezt,Vkorc1l1,Vps50,Vps51,Vps53,Vstm2l,Vti1b,Washc4,Wasl,Wbp11,Wdr17,Wdr41,Wdr82,Wdr83os,Wipf2,Xpr1,Xrcc1,Ydjc,Yme1l1,Zbtb38,Zc2hc1a,Zdhhc21,Zdhhc24,Zfand3,Zfp12,Zfp207,Zfp280d,Zfp292,Zfp384,Zfp398,Zfp414,Zfp422,Zfp428,Zfp445,Zfp46,Zfp655,Zfp667,Zfp810,Zfp941,Zfpl1,Zfyve28,Zfyve9,Zmiz2,Zpr1,Zrsr1</t>
        </is>
      </c>
      <c r="M9" t="inlineStr">
        <is>
          <t>[(0, 10), (1, 10), (1, 11), (1, 12), (1, 14), (1, 27), (1, 56), (1, 72), (2, 4), (2, 8), (2, 10), (2, 11), (2, 12), (2, 14), (2, 27), (2, 52), (2, 53), (2, 56), (2, 58), (2, 60), (2, 61), (2, 63), (2, 69), (2, 70), (2, 72), (5, 4), (5, 8), (5, 10), (5, 11), (5, 12), (5, 14), (5, 27), (5, 52), (5, 53), (5, 56), (5, 58), (5, 60), (5, 63), (5, 69), (5, 70), (5, 72), (6, 10), (6, 11), (6, 12), (6, 14), (6, 27), (22, 4), (22, 8), (22, 10), (22, 11), (22, 12), (22, 14), (22, 27), (22, 52), (22, 53), (22, 56), (22, 58), (22, 60), (22, 63), (22, 69), (22, 70), (22, 72), (23, 4), (23, 10), (23, 11), (23, 12), (23, 14), (23, 27), (23, 52), (23, 53), (23, 56), (23, 58), (23, 60), (23, 61), (23, 63), (23, 69), (23, 70), (23, 72), (24, 4), (24, 10), (24, 11), (24, 12), (24, 14), (24, 27), (24, 56), (25, 4), (25, 10), (25, 11), (25, 12), (25, 14), (25, 27), (25, 56), (25, 60), (25, 63), (25, 69), (25, 70), (25, 72), (26, 4), (26, 10), (26, 11), (26, 12), (26, 14), (26, 27), (26, 53), (26, 56), (26, 58), (26, 60), (26, 63), (26, 69), (26, 70), (26, 72), (29, 4), (29, 8), (29, 10), (29, 11), (29, 12), (29, 14), (29, 27), (29, 52), (29, 53), (29, 56), (29, 58), (29, 60), (29, 61), (29, 63), (29, 69), (29, 70), (29, 72), (31, 4), (31, 10), (31, 11), (31, 12), (31, 14), (31, 27), (31, 56), (31, 60), (31, 63), (31, 69), (31, 72), (32, 10), (32, 11), (32, 12), (32, 14), (32, 27), (32, 56), (32, 63), (32, 69), (32, 72), (33, 10), (33, 11), (33, 12), (33, 14), (33, 27), (35, 4), (35, 10), (35, 11), (35, 12), (35, 14), (35, 27), (35, 52), (35, 53), (35, 56), (35, 58), (35, 60), (35, 63), (35, 69), (35, 70), (35, 72), (36, 4), (36, 10), (36, 11), (36, 12), (36, 14), (36, 27), (36, 56), (36, 63), (36, 69), (36, 72), (43, 11), (46, 10), (46, 11), (46, 12), (46, 14), (46, 27), (46, 56), (46, 60), (46, 69), (46, 72), (49, 4), (49, 10), (49, 11), (49, 12), (49, 14), (49, 27), (49, 56), (49, 60), (49, 63), (49, 69), (49, 70), (49, 72), (51, 4), (51, 10), (51, 11), (51, 12), (51, 14), (51, 27), (51, 56), (51, 60), (51, 63), (51, 69), (51, 70), (51, 72), (54, 4), (54, 8), (54, 10), (54, 11), (54, 12), (54, 14), (54, 27), (54, 52), (54, 53), (54, 56), (54, 58), (54, 60), (54, 61), (54, 63), (54, 69), (54, 70), (54, 72), (55, 10), (55, 11), (55, 12), (55, 14), (55, 27), (55, 56), (57, 10), (57, 27), (59, 10), (59, 27), (62, 10), (62, 11), (62, 12), (62, 14), (62, 27), (62, 56), (62, 63), (62, 69), (62, 72), (67, 4), (67, 10), (67, 11), (67, 12), (67, 14), (67, 27), (67, 53), (67, 56), (67, 58), (67, 60), (67, 63), (67, 69), (67, 70), (67, 72), (68, 10), (68, 11), (68, 12), (68, 14), (68, 27), (68, 56), (68, 72), (73, 4), (73, 10), (73, 11), (73, 12), (73, 14), (73, 27), (73, 52), (73, 53), (73, 56), (73, 58), (73, 60), (73, 61), (73, 63), (73, 69), (73, 70), (73, 72), (74, 10), (74, 11), (74, 60)]</t>
        </is>
      </c>
      <c r="N9" t="n">
        <v>2210</v>
      </c>
      <c r="O9" t="n">
        <v>0.5</v>
      </c>
      <c r="P9" t="n">
        <v>0.95</v>
      </c>
      <c r="Q9" t="n">
        <v>3</v>
      </c>
      <c r="R9" t="n">
        <v>10000</v>
      </c>
      <c r="S9" t="inlineStr">
        <is>
          <t>07/05/2024, 13:58:26</t>
        </is>
      </c>
      <c r="T9" s="3">
        <f>hyperlink("https://spiral.technion.ac.il/results/MTAwMDAwOA==/8/GOResultsPROCESS","link")</f>
        <v/>
      </c>
      <c r="U9" t="inlineStr">
        <is>
          <t>['GO:0008104:protein localization (qval1.41E-8)', 'GO:0033036:macromolecule localization (qval8.26E-9)', 'GO:0051179:localization (qval2.49E-8)', 'GO:0051641:cellular localization (qval1.9E-8)', 'GO:0051649:establishment of localization in cell (qval5.18E-8)', 'GO:0015833:peptide transport (qval5.61E-8)', 'GO:0015031:protein transport (qval5.58E-8)', 'GO:0046907:intracellular transport (qval1.29E-7)', 'GO:0042886:amide transport (qval1.24E-7)', 'GO:0016192:vesicle-mediated transport (qval3.98E-7)', 'GO:0006810:transport (qval7.36E-7)', 'GO:0045184:establishment of protein localization (qval1.08E-6)', 'GO:0071705:nitrogen compound transport (qval1.51E-6)', 'GO:0044267:cellular protein metabolic process (qval2.01E-6)', 'GO:0051234:establishment of localization (qval3.17E-6)', 'GO:0034613:cellular protein localization (qval1.19E-5)', 'GO:0043170:macromolecule metabolic process (qval1.45E-5)', 'GO:0006464:cellular protein modification process (qval1.58E-5)', 'GO:0036211:protein modification process (qval1.49E-5)', 'GO:0070727:cellular macromolecule localization (qval1.49E-5)', 'GO:0043412:macromolecule modification (qval3.53E-5)', 'GO:0044237:cellular metabolic process (qval4.51E-5)', 'GO:0071702:organic substance transport (qval5.62E-5)', 'GO:0031323:regulation of cellular metabolic process (qval8.87E-5)', 'GO:0033365:protein localization to organelle (qval1.23E-4)', 'GO:0044260:cellular macromolecule metabolic process (qval1.21E-4)', 'GO:0006807:nitrogen compound metabolic process (qval1.37E-4)', 'GO:0044238:primary metabolic process (qval1.45E-4)', 'GO:0008152:metabolic process (qval2.18E-4)', 'GO:0060255:regulation of macromolecule metabolic process (qval2.17E-4)', 'GO:0051171:regulation of nitrogen compound metabolic process (qval3.2E-4)', 'GO:0016197:endosomal transport (qval3.18E-4)', 'GO:0016070:RNA metabolic process (qval3.33E-4)', 'GO:0019222:regulation of metabolic process (qval3.71E-4)', 'GO:0006886:intracellular protein transport (qval3.66E-4)', 'GO:0080090:regulation of primary metabolic process (qval3.62E-4)', 'GO:0050684:regulation of mRNA processing (qval3.58E-4)', 'GO:0006397:mRNA processing (qval4.52E-4)', 'GO:0019538:protein metabolic process (qval5.51E-4)', 'GO:0019219:regulation of nucleobase-containing compound metabolic process (qval6.5E-4)', 'GO:1903311:regulation of mRNA metabolic process (qval8.07E-4)', 'GO:0090304:nucleic acid metabolic process (qval7.95E-4)', 'GO:0039702:viral budding via host ESCRT complex (qval8.22E-4)', 'GO:0006396:RNA processing (qval9.01E-4)', 'GO:0016567:protein ubiquitination (qval1.28E-3)', 'GO:0048024:regulation of mRNA splicing, via spliceosome (qval1.45E-3)', 'GO:0071704:organic substance metabolic process (qval1.51E-3)', 'GO:0006612:protein targeting to membrane (qval1.83E-3)', 'GO:0051252:regulation of RNA metabolic process (qval1.82E-3)', 'GO:0060341:regulation of cellular localization (qval1.8E-3)', 'GO:0065007:biological regulation (qval2E-3)', 'GO:1903827:regulation of cellular protein localization (qval2.2E-3)', 'GO:0000209:protein polyubiquitination (qval2.58E-3)', 'GO:0071840:cellular component organization or biogenesis (qval2.75E-3)', 'GO:0032446:protein modification by small protein conjugation (qval3.51E-3)', 'GO:0010556:regulation of macromolecule biosynthetic process (qval3.56E-3)', 'GO:0051603:proteolysis involved in cellular protein catabolic process (qval3.57E-3)', 'GO:0035020:regulation of Rac protein signal transduction (qval3.65E-3)', 'GO:0045324:late endosome to vacuole transport (qval3.59E-3)', 'GO:0016043:cellular component organization (qval3.86E-3)', 'GO:0061952:midbody abscission (qval4.4E-3)', 'GO:0031400:negative regulation of protein modification process (qval6.11E-3)', 'GO:0043484:regulation of RNA splicing (qval6.09E-3)', 'GO:0050789:regulation of biological process (qval6.05E-3)', 'GO:0090150:establishment of protein localization to membrane (qval6.25E-3)', 'GO:0016071:mRNA metabolic process (qval6.56E-3)', 'GO:0070647:protein modification by small protein conjugation or removal (qval7.58E-3)', 'GO:0006996:organelle organization (qval7.81E-3)', 'GO:0032509:endosome transport via multivesicular body sorting pathway (qval7.8E-3)', 'GO:0072657:protein localization to membrane (qval8.05E-3)', 'GO:0010468:regulation of gene expression (qval8E-3)', 'GO:0043632:modification-dependent macromolecule catabolic process (qval8.02E-3)', 'GO:0006511:ubiquitin-dependent protein catabolic process (qval8.28E-3)', 'GO:0002029:desensitization of G protein-coupled receptor signaling pathway (qval9.15E-3)', 'GO:0022401:negative adaptation of signaling pathway (qval9.03E-3)', 'GO:0033043:regulation of organelle organization (qval9.01E-3)', 'GO:0031324:negative regulation of cellular metabolic process (qval8.91E-3)', 'GO:2000112:regulation of cellular macromolecule biosynthetic process (qval1E-2)', 'GO:0006139:nucleobase-containing compound metabolic process (qval1.06E-2)', 'GO:0050794:regulation of cellular process (qval1.08E-2)', 'GO:1905475:regulation of protein localization to membrane (qval1.13E-2)', 'GO:0019941:modification-dependent protein catabolic process (qval1.13E-2)', 'GO:0050807:regulation of synapse organization (qval1.2E-2)', 'GO:0034641:cellular nitrogen compound metabolic process (qval1.42E-2)', 'GO:0006325:chromatin organization (qval1.43E-2)', 'GO:0048511:rhythmic process (qval1.54E-2)', 'GO:0071985:multivesicular body sorting pathway (qval1.54E-2)', 'GO:0010557:positive regulation of macromolecule biosynthetic process (qval1.77E-2)', 'GO:1902410:mitotic cytokinetic process (qval1.96E-2)', 'GO:0023058:adaptation of signaling pathway (qval1.96E-2)', 'GO:0046755:viral budding (qval1.93E-2)', 'GO:0051640:organelle localization (qval1.93E-2)', 'GO:0051172:negative regulation of nitrogen compound metabolic process (qval1.93E-2)', 'GO:1904375:regulation of protein localization to cell periphery (qval1.93E-2)', 'GO:0031326:regulation of cellular biosynthetic process (qval1.93E-2)', 'GO:0045935:positive regulation of nucleobase-containing compound metabolic process (qval1.92E-2)', 'GO:0016050:vesicle organization (qval2.01E-2)', 'GO:0032269:negative regulation of cellular protein metabolic process (qval2E-2)', 'GO:0051128:regulation of cellular component organization (qval2.02E-2)', 'GO:0016055:Wnt signaling pathway (qval2.06E-2)', 'GO:0045936:negative regulation of phosphate metabolic process (qval2.06E-2)', 'GO:0010563:negative regulation of phosphorus metabolic process (qval2.04E-2)', 'GO:0050821:protein stabilization (qval2.42E-2)', 'GO:0000398:mRNA splicing, via spliceosome (qval2.46E-2)', 'GO:0000377:RNA splicing, via transesterification reactions with bulged adenosine as nucleophile (qval2.44E-2)', 'GO:0032511:late endosome to vacuole transport via multivesicular body sorting pathway (qval2.5E-2)', 'GO:0000387:spliceosomal snRNP assembly (qval2.51E-2)', 'GO:0006605:protein targeting (qval2.49E-2)', 'GO:0000381:regulation of alternative mRNA splicing, via spliceosome (qval2.54E-2)', 'GO:0000375:RNA splicing, via transesterification reactions (qval2.53E-2)', 'GO:0120035:regulation of plasma membrane bounded cell projection organization (qval2.5E-2)', 'GO:0032880:regulation of protein localization (qval2.66E-2)', 'GO:0099175:regulation of postsynapse organization (qval2.67E-2)', 'GO:0051248:negative regulation of protein metabolic process (qval2.83E-2)', 'GO:0061001:regulation of dendritic spine morphogenesis (qval2.81E-2)', 'GO:0009987:cellular process (qval2.91E-2)', 'GO:1905114:cell surface receptor signaling pathway involved in cell-cell signaling (qval2.93E-2)', 'GO:0009889:regulation of biosynthetic process (qval3.04E-2)', 'GO:1903506:regulation of nucleic acid-templated transcription (qval3.1E-2)', 'GO:0031344:regulation of cell projection organization (qval3.09E-2)', 'GO:0010498:proteasomal protein catabolic process (qval3.14E-2)', 'GO:0070932:histone H3 deacetylation (qval3.14E-2)', 'GO:0072594:establishment of protein localization to organelle (qval3.36E-2)', 'GO:2001141:regulation of RNA biosynthetic process (qval3.45E-2)', 'GO:0046483:heterocycle metabolic process (qval3.45E-2)', 'GO:0006725:cellular aromatic compound metabolic process (qval3.43E-2)', 'GO:0044087:regulation of cellular component biogenesis (qval3.5E-2)', 'GO:1901564:organonitrogen compound metabolic process (qval3.48E-2)', 'GO:0000244:spliceosomal tri-snRNP complex assembly (qval3.64E-2)', 'GO:0007034:vacuolar transport (qval3.9E-2)', 'GO:0008380:RNA splicing (qval4.39E-2)', 'GO:0009892:negative regulation of metabolic process (qval4.37E-2)', 'GO:0031346:positive regulation of cell projection organization (qval4.56E-2)', 'GO:0043161:proteasome-mediated ubiquitin-dependent protein catabolic process (qval5.31E-2)', 'GO:0006355:regulation of transcription, DNA-templated (qval5.3E-2)', 'GO:0051254:positive regulation of RNA metabolic process (qval5.49E-2)', 'GO:0048522:positive regulation of cellular process (qval5.51E-2)', 'GO:0006620:posttranslational protein targeting to endoplasmic reticulum membrane (qval5.48E-2)', 'GO:0034622:cellular protein-containing complex assembly (qval5.47E-2)', 'GO:0032386:regulation of intracellular transport (qval5.47E-2)', 'GO:0051130:positive regulation of cellular component organization (qval5.43E-2)', 'GO:0001764:neuron migration (qval5.78E-2)', 'GO:0022607:cellular component assembly (qval5.82E-2)', 'GO:1903076:regulation of protein localization to plasma membrane (qval5.83E-2)', 'GO:0031647:regulation of protein stability (qval6.21E-2)', 'GO:0042752:regulation of circadian rhythm (qval6.26E-2)', 'GO:0007399:nervous system development (qval6.23E-2)', 'GO:0046578:regulation of Ras protein signal transduction (qval6.28E-2)', 'GO:2000058:regulation of ubiquitin-dependent protein catabolic process (qval6.54E-2)', 'GO:1903508:positive regulation of nucleic acid-templated transcription (qval6.73E-2)', 'GO:0045893:positive regulation of transcription, DNA-templated (qval6.68E-2)', 'GO:1902680:positive regulation of RNA biosynthetic process (qval6.78E-2)', 'GO:0045047:protein targeting to ER (qval6.8E-2)', 'GO:0032456:endocytic recycling (qval6.85E-2)', 'GO:0032879:regulation of localization (qval7.18E-2)', 'GO:0044265:cellular macromolecule catabolic process (qval7.47E-2)', 'GO:0022604:regulation of cell morphogenesis (qval7.6E-2)', 'GO:0010975:regulation of neuron projection development (qval7.76E-2)', 'GO:0071826:ribonucleoprotein complex subunit organization (qval7.95E-2)', 'GO:0010605:negative regulation of macromolecule metabolic process (qval8.33E-2)', 'GO:0034504:protein localization to nucleus (qval8.59E-2)', 'GO:0120032:regulation of plasma membrane bounded cell projection assembly (qval8.88E-2)', 'GO:0006897:endocytosis (qval8.97E-2)']</t>
        </is>
      </c>
      <c r="V9" s="3">
        <f>hyperlink("https://spiral.technion.ac.il/results/MTAwMDAwOA==/8/GOResultsFUNCTION","link")</f>
        <v/>
      </c>
      <c r="W9" t="inlineStr">
        <is>
          <t>['GO:0019899:enzyme binding (qval5.56E-7)', 'GO:0005488:binding (qval1.32E-6)', 'GO:0003723:RNA binding (qval2.34E-5)', 'GO:0051020:GTPase binding (qval2.09E-5)', 'GO:0005515:protein binding (qval3.01E-5)', "GO:0003730:mRNA 3'-UTR binding (qval2.92E-4)", 'GO:0047485:protein N-terminus binding (qval3.8E-4)', 'GO:0097159:organic cyclic compound binding (qval9.41E-4)', 'GO:0140096:catalytic activity, acting on a protein (qval8.75E-4)', 'GO:1901363:heterocyclic compound binding (qval9.61E-4)', 'GO:0003729:mRNA binding (qval1.26E-3)', 'GO:0043021:ribonucleoprotein complex binding (qval2.45E-3)', 'GO:0003712:transcription coregulator activity (qval2.6E-3)', 'GO:0019787:ubiquitin-like protein transferase activity (qval3.09E-3)', 'GO:0003676:nucleic acid binding (qval4.89E-3)', 'GO:0016740:transferase activity (qval4.96E-3)', 'GO:0004842:ubiquitin-protein transferase activity (qval6.28E-3)', 'GO:0019902:phosphatase binding (qval8.43E-3)', "GO:0035925:mRNA 3'-UTR AU-rich region binding (qval8.78E-3)", 'GO:0017091:AU-rich element binding (qval8.34E-3)', 'GO:0019901:protein kinase binding (qval2.54E-2)', 'GO:0061630:ubiquitin protein ligase activity (qval2.48E-2)', 'GO:0031267:small GTPase binding (qval2.48E-2)', 'GO:0005085:guanyl-nucleotide exchange factor activity (qval2.39E-2)', 'GO:0005048:signal sequence binding (qval2.37E-2)', 'GO:0061659:ubiquitin-like protein ligase activity (qval3.47E-2)', 'GO:0004674:protein serine/threonine kinase activity (qval4.31E-2)', 'GO:0047696:beta-adrenergic receptor kinase activity (qval4.37E-2)', 'GO:0044877:protein-containing complex binding (qval5.44E-2)', 'GO:0043024:ribosomal small subunit binding (qval5.3E-2)', 'GO:0019900:kinase binding (qval7.35E-2)', 'GO:0003714:transcription corepressor activity (qval8.35E-2)', 'GO:0043167:ion binding (qval1.04E-1)', 'GO:0019903:protein phosphatase binding (qval1.1E-1)']</t>
        </is>
      </c>
      <c r="X9" s="3">
        <f>hyperlink("https://spiral.technion.ac.il/results/MTAwMDAwOA==/8/GOResultsCOMPONENT","link")</f>
        <v/>
      </c>
      <c r="Y9" t="inlineStr">
        <is>
          <t>['GO:0044424:intracellular part (qval1.83E-21)', 'GO:0043229:intracellular organelle (qval1.15E-19)', 'GO:0043226:organelle (qval2.22E-19)', 'GO:0043227:membrane-bounded organelle (qval2.37E-18)', 'GO:0044446:intracellular organelle part (qval2.81E-18)', 'GO:0044422:organelle part (qval4.01E-18)', 'GO:0043231:intracellular membrane-bounded organelle (qval4.72E-16)', 'GO:0044464:cell part (qval2.76E-14)', 'GO:0032991:protein-containing complex (qval1.36E-12)', 'GO:0044428:nuclear part (qval5.48E-12)', 'GO:0044444:cytoplasmic part (qval6.42E-12)', 'GO:0005634:nucleus (qval2.55E-10)', 'GO:0044451:nucleoplasm part (qval3.21E-9)', 'GO:0044456:synapse part (qval7.96E-9)', 'GO:1902494:catalytic complex (qval1.2E-8)', 'GO:0005829:cytosol (qval2.8E-8)', 'GO:1990904:ribonucleoprotein complex (qval6.6E-8)', 'GO:0045202:synapse (qval6.95E-8)', 'GO:0005654:nucleoplasm (qval1.35E-7)', 'GO:0005737:cytoplasm (qval1.31E-6)', 'GO:0016604:nuclear body (qval1.2E-5)', 'GO:0030658:transport vesicle membrane (qval2.95E-5)', 'GO:1990234:transferase complex (qval2.83E-5)', 'GO:0097458:neuron part (qval6.25E-5)', 'GO:0030425:dendrite (qval1.61E-4)', 'GO:0098978:glutamatergic synapse (qval1.92E-4)', 'GO:0014069:postsynaptic density (qval3.74E-4)', 'GO:0044433:cytoplasmic vesicle part (qval5.2E-4)', 'GO:0099572:postsynaptic specialization (qval5.2E-4)', 'GO:0000815:ESCRT III complex (qval8.34E-4)', 'GO:0044297:cell body (qval1.81E-3)', 'GO:0010494:cytoplasmic stress granule (qval1.78E-3)', 'GO:0016607:nuclear speck (qval2.66E-3)', 'GO:0099501:exocytic vesicle membrane (qval2.69E-3)', 'GO:0030672:synaptic vesicle membrane (qval2.62E-3)', 'GO:0030427:site of polarized growth (qval2.67E-3)', 'GO:0043025:neuronal cell body (qval3.03E-3)', 'GO:0030426:growth cone (qval4.83E-3)', 'GO:0098805:whole membrane (qval5.91E-3)', 'GO:0005840:ribosome (qval8.47E-3)', 'GO:0005681:spliceosomal complex (qval8.94E-3)', 'GO:0043005:neuron projection (qval8.75E-3)', 'GO:0042995:cell projection (qval1.12E-2)', 'GO:0000124:SAGA complex (qval1.35E-2)', 'GO:0035097:histone methyltransferase complex (qval1.32E-2)', 'GO:0099568:cytoplasmic region (qval1.41E-2)', 'GO:0098588:bounding membrane of organelle (qval1.45E-2)', 'GO:0005802:trans-Golgi network (qval1.55E-2)', 'GO:0030659:cytoplasmic vesicle membrane (qval1.59E-2)', 'GO:0099061:integral component of postsynaptic density membrane (qval1.95E-2)', 'GO:0031090:organelle membrane (qval2.33E-2)', 'GO:0044431:Golgi apparatus part (qval2.34E-2)', 'GO:0043228:non-membrane-bounded organelle (qval2.32E-2)', 'GO:0005938:cell cortex (qval2.62E-2)', 'GO:0005768:endosome (qval2.66E-2)', 'GO:0034708:methyltransferase complex (qval3.04E-2)', 'GO:0099146:intrinsic component of postsynaptic density membrane (qval3E-2)', 'GO:0043232:intracellular non-membrane-bounded organelle (qval2.97E-2)', 'GO:0061695:transferase complex, transferring phosphorus-containing groups (qval2.96E-2)', 'GO:0120038:plasma membrane bounded cell projection part (qval3.04E-2)', 'GO:0044463:cell projection part (qval2.99E-2)']</t>
        </is>
      </c>
    </row>
    <row r="10">
      <c r="A10" s="1" t="n">
        <v>9</v>
      </c>
      <c r="B10" t="n">
        <v>18365</v>
      </c>
      <c r="C10" t="n">
        <v>4951</v>
      </c>
      <c r="D10" t="n">
        <v>75</v>
      </c>
      <c r="E10" t="n">
        <v>5550</v>
      </c>
      <c r="F10" t="n">
        <v>961</v>
      </c>
      <c r="G10" t="n">
        <v>2624</v>
      </c>
      <c r="H10" t="n">
        <v>42</v>
      </c>
      <c r="I10" t="n">
        <v>260</v>
      </c>
      <c r="J10" s="2" t="n">
        <v>-5588</v>
      </c>
      <c r="K10" t="n">
        <v>0.349</v>
      </c>
      <c r="L10" t="inlineStr">
        <is>
          <t>1110008P14Rik,2210016L21Rik,2900026A02Rik,5330417C22Rik,6430548M08Rik,A830018L16Rik,AI837181,Aak1,Aasdhppt,Abhd8,Abi1,Abi2,Abr,Ackr1,Acsl4,Actl6b,Actr10,Actr3,Adam11,Adam22,Adar,Adcy6,Adcy9,Add2,Adgrb2,Adgrl1,Adprh,Adrb1,Agap2,Agfg1,Agpat1,Agtpbp1,Ajap1,Ak5,Akap11,Akap5,Akap7,Akt3,Alg2,Amph,Anapc4,Ankrd13c,Ankrd17,Ankrd33b,Ankrd34a,Ankrd46,Ano8,Ap1s1,Ap2a1,Ap2b1,Ap2m1,Ap3m2,Apba2,Apbb3,Apc,Appl1,Arf3,Arfgef1,Arfip2,Arhgap32,Arhgap44,Arhgef17,Arhgef7,Arl6ip5,Armcx1,Arpc4,Arpp19,Arpp21,Asic2,Asna1,Asph,Asphd1,Asphd2,Astn1,Atg9a,Atl1,Atmin,Atp11b,Atp13a2,Atp1b1,Atp5d,Atp5g3,Atp6v1b2,Atp6v1c1,Atp6v1e1,Atp6v1g2,Atpif1,Atrnl1,Atrx,Atxn1,Atxn7l3,Atxn7l3b,Auts2,B3galnt1,B3gat1,B3gat3,B4galnt1,B4galnt4,B4galt2,B4galt3,B4galt5,Baalc,Baiap2,Basp1,Bcl7a,Bcr,Begain,Bex2,Bex3,Borcs7,Brap,Brinp2,Bsn,C1qtnf4,Cacna1a,Cacna1b,Cacna1e,Cacna2d1,Cacna2d3,Cacnb1,Cacnb3,Cacng3,Cadm2,Cadm3,Cadps,Calm1,Calm2,Caln1,Caly,Camk1d,Camk1g,Camk2a,Camk2g,Camk4,Camkk2,Camkv,Camsap1,Cap2,Car10,Car7,Cbfa2t3,Cbx5,Cbx6,Cc2d1a,Ccdc149,Ccdc155,Ccdc6,Ccdc85b,Ccdc85c,Cck,Cckbr,Ccsap,Cdk14,Cdk17,Cdk5r1,Cdk5r2,Cdk9,Cdkl2,Cds2,Celf2,Celf3,Celf4,Celf5,Celsr2,Celsr3,Cep170b,Cep70,Cers1,Chgb,Chmp4b,Chn1,Chpf2,Chrd,Chrm1,Chrnb2,Chst1,Cinp,Clasp1,Clptm1l,Clstn1,Clstn3,Clvs1,Clvs2,Cmas,Cmip,Cmtm4,Cnksr2,Cnnm1,Cnrip1,Cntn1,Cntn4,Cntnap5a,Coa3,Cobl,Col19a1,Cops7a,Coq8a,Coro1a,Cplx2,Cpne5,Creg2,Crk,Crlf2,Crmp1,Crtc1,Cry2,Csnk1g1,Csnk2a2,Csrnp2,Ctnnd2,Ctxn1,Cuedc2,Cyfip2,Cyp46a1,Cyp4x1,D430041D05Rik,Dact2,Dbn1,Dcaf6,Dclk1,Ddn,Dennd6b,Dgke,Dgkz,Diras2,Dlg3,Dlg4,Dlgap1,Dlgap2,Dlgap3,Dlgap4,Dlk2,Dmac1,Dmtn,Dmxl2,Dnajb5,Dnajc16,Dnajc6,Dnm1,Doc2a,Dock3,Dpf1,Dpp10,Dtd1,Dtx3,Dusp6,Dzip1l,E2f1,Edrf1,Eef1a2,Efhd2,Efna3,Efnb2,Egr3,Egr4,Eif4a2,Eif4g3,Eipr1,Elfn2,Elmo2,Elp1,Emx1,Enc1,Ensa,Ephx4,Epm2aip1,Epn1,Epop,Erc2,Ergic1,Etv5,Evl,Exd2,Extl1,Extl2,Faah,Fabp3,Faim2,Fam117b,Fam126b,Fam131a,Fam163b,Fam171a2,Fam207a,Fam219a,Fam234b,Fam241b,Fam49a,Fam57b,Fam78b,Fam81a,Fbll1,Fbxl15,Fbxl16,Fbxl17,Fbxl19,Fbxl2,Fbxo22,Fbxo31,Fbxo41,Fbxw7,Fcho1,Fem1a,Fgf12,Fhl2,Fhod3,Fjx1,Fkbp2,Fkbp3,Fkbp8,Fmnl1,Fosb,Frrs1l,Fry,Fto,Fxyd7,Fzd3,G3bp2,Gabarapl1,Gabbr2,Gabra1,Gabra4,Gabrb2,Gabrb3,Gabrg2,Gal3st3,Galnt18,Gar1,Gcc2,Gda,Gfod1,Gfpt1,Gga2,Ggt7,Gigyf1,Gls,Glt1d1,Gm1043,Gm42372,Gm42517,Gnao1,Gng3,Golga7b,Got1,Gpm6a,Gpr137c,Gpr158,Gpr22,Gpr26,Gpr27,Gpr61,Gprin1,Grasp,Gria2,Gria3,Grik5,Grin1,Grin2a,Grin2b,Grina,Gripap1,Grk2,Grk3,Grm5,Gtdc1,Gucy1a2,Gucy1b1,H1fx,Hace1,Hagh,Hcfc2,Hcn1,Hdgf,Hdgfl3,Hectd1,Hecw1,Herc3,Hgf,Hivep2,Hivep3,Hk1,Hlf,Hmgxb3,Hnrnpd,Homer1,Hpcal4,Hras,Htr5a,Htt,Ica1l,Icam5,Iffo2,Igf1r,Igfbp6,Igsf9b,Il34,Ildr2,Impdh1,Ina,Inka2,Inpp1,Inpp4a,Ip6k2,Iqsec2,Iqsec3,Irak1bp1,Irf2bpl,Itpka,Jak1,Jazf1,Josd1,Jph3,Jpt1,Jsrp1,Junb,Kalrn,Kbtbd11,Kcna2,Kcna4,Kcnb1,Kcnf1,Kcnh3,Kcnh7,Kcnip4,Kcnj11,Kcnj3,Kcnj4,Kcnj6,Kcnj9,Kcnk12,Kcnk4,Kcnk9,Kcnmb4,Kcnq2,Kcnq4,Kcnq5,Kcnt1,Kcnv1,Kctd16,Khdrbs1,Kif1bp,Kif2a,Kif5c,Kifap3,Kifc2,Klc2,Klf12,Klhl23,Kpna3,Krt222,Ksr2,Lancl2,Large1,Lgalsl,Lgi1,Lhfpl4,Lin7a,Lin7b,Lingo1,Lmo4,Lmtk2,Lmtk3,Lonrf2,Lpcat4,Lrfn1,Lrfn2,Lrfn3,Lrp1,Lrp11,Lrp3,Lrp8,Lrrc59,Lrrc7,Lrrc73,Lrrtm3,Lrrtm4,Lrtm2,Ltk,Lypla2,Lzts1,Maged1,Magi3,Mal2,Man1a2,Map1a,Map1b,Map2,Map2k1,Map2k6,Map3k9,Map9,Mapk1,Mapk10,Mapk8ip2,March6,Mark1,Mark2,Mast1,Mat2b,Matk,Mcf2l,Mchr1,Med14,Mef2a,Mef2c,Mef2d,Megf9,Mfhas1,Mfsd4a,Mgat5b,Mical2,Mical3,Micu3,Mlip,Mllt6,Mmd,Mogs,Morf4l2,Mras,Mri1,Mrtfb,Mtmr12,Mtpn,Myef2,Myh10,Mypop,Myt1l,Naa50,Nab2,Nap1l2,Napb,Napg,Nat14,Nat8l,Nav3,Nbea,Ncald,Ncan,Ndfip1,Ndrg4,Ndst3,Ndufa12,Ndufa9,Necap1,Nedd4l,Nefl,Negr1,Nell2,Neto2,Neurl1b,Neurod2,Nfkbid,Ngef,Nipsnap1,Nlgn1,Nlgn2,Nlk,Nmnat2,Noc4l,Noct,Nog,Nol4,Nova2,Npas2,Npas4,Nphp4,Nptn,Nptx1,Nptxr,Npy1r,Nr1d1,Nr2f1,Nr4a1,Nrbp1,Nrcam,Nrg1,Nrgn,Nrn1,Nrxn1,Nrxn2,Nrxn3,Nsd3,Nsf,Ntm,Numbl,Nyap2,Olfm1,Olfm2,Opcml,Osbp2,Osbpl10,Otud3,P4htm,Pacsin1,Pafah1b1,Pak6,Palm,Pam,Pank4,Paqr9,Parp6,Pbx1,Pcdh1,Pcdh10,Pcdh7,Pcdhgc5,Pclo,Pcmt1,Pcsk2,Pde4d,Pdhb,Pdlim7,Pdxp,Pex5,Pfkp,Pfn2,Pgam5,Pgbd5,Pgm2l1,Phactr1,Phb2,Phf20,Phf24,Phyhip,Pi4k2a,Pianp,Pik3r2,Pin1,Pip5k1c,Pitpnm2,Pitpnm3,Pknox2,Plcb1,Pld3,Plekhb2,Plk2,Plpp6,Plppr2,Plppr3,Plppr4,Plppr5,Plxna1,Plxna2,Plxnc1,Plxnd1,Pop5,Porcn,Ppfia3,Ppm1h,Ppme1,Ppp1r1a,Ppp1r37,Ppp1r9a,Ppp1r9b,Ppp2r2b,Ppp3ca,Ppp3cb,Ppp3r1,Ppp6r2,Prdm10,Prkar1b,Prkcb,Prkce,Prkci,Prmt8,Prrc2a,Prrt2,Prrt3,Psd,Psd3,Psmb5,Ptk2b,Ptms,Ptp4a3,Ptprj,Ptprn,Ptprn2,Ptprs,Ptprt,Pum2,Purb,Purg,R3hdm1,R3hdm4,Rab11fip3,Rab11fip4,Rab15,Rab2a,Rab35,Rab3a,Rab6b,Rad23b,Ralyl,Ramac,Rap1gap2,Rap2b,Rapgef2,Rapgefl1,Rasal2,Rasgef1a,Rasgef1c,Rasl10b,Rbbp7,Rbfox2,Rbfox3,Rbm24,Rcan1,Rcc2,Rcor1,Rcor2,Reep1,Relch,Rgl1,Rgs4,Rgs7,Rgs7bp,Rhobtb2,Rhof,Rimbp2,Rims1,Rims4,Ripor1,Ripor2,Rmnd5b,Rnf10,Rnf112,Rnf166,Rnf19b,Robo2,Rprml,Rpusd1,Rrp1,Rtn1,Rtn4r,Rtn4rl2,Rusc1,Ryr2,Safb,Samd12,Sar1a,Saraf,Scaf1,Scamp1,Scn2a,Scn8a,Scrn1,Scrt2,Sdc3,Sec22b,Sema6b,Senp3,Sept11,Sept5,Sept9,Sez6l,Sftpc,Sgip1,Sgtb,Sh2b3,Sh2d5,Sh3gl2,Sh3rf3,Shank2,Shank3,Shc2,Shc3,Shfl,Shisa7,Shoc2,Sidt1,Sipa1l1,Sirpa,Sirt6,Skil,Slc12a5,Slc16a7,Slc17a7,Slc1a1,Slc1a6,Slc2a3,Slc2a6,Slc30a3,Slc36a1,Slc38a7,Slc39a10,Slc4a10,Slc4a3,Slc7a4,Slc8a2,Slit2,Slitrk1,Slitrk5,Smarca2,Smim13,Snap25,Snap91,Snca,Snhg11,Snn,Snph,Snrk,Snrnp70,Snrpa,Sorbs2,Sorcs3,Sox5,Spata2l,Speg,Sphkap,Spin1,Spock1,Spock2,Spred1,Spred2,Spred3,Sprn,Spryd3,Sptbn2,Sptbn4,Src,Srr,Srrm2,Ssrp1,Sstr3,St3gal5,St6gal2,St8sia5,Stk32c,Strap,Strbp,Strip1,Strn4,Stum,Stx1a,Stx1b,Stx7,Stxbp1,Stxbp5,Suds3,Susd4,Sv2b,Svop,Syn1,Syndig1,Syne1,Syngap1,Syngr1,Synj1,Synpo,Syt1,Syt13,Syt16,Syt4,Syt5,Syt7,Tacc1,Tafa1,Tbc1d25,Tbpl1,Tbr1,Tceal5,Tcf25,Tef,Tenm4,Tex2,Thrb,Tiprl,Tmem121b,Tmem132a,Tmem132b,Tmem132d,Tmem135,Tmem151b,Tmem178,Tmem191c,Tmem198,Tmem240,Tmem30a,Tmem63c,Tmem65,Tmem8b,Tnik,Tomm40l,Tomm5,Tpm1,Trank1,Trim3,Trim32,Trim37,Trim44,Trim46,Trim9,Trio,Trp53bp1,Tsc22d1,Tspan13,Tspan5,Tspan7,Tspoap1,Tspyl5,Ttbk1,Ttc19,Ttc7b,Ttc9b,Ttll1,Ttpal,Ttyh3,Tuba4a,Tusc3,Tvp23a,Ubap2l,Ube2b,Ube2k,Ube2ql1,Ube2v1,Ube4b,Ubl4a,Ubtd2,Unc13a,Unc13b,Unc79,Unc80,Usf2,Uso1,Usp13,Usp14,Usp22,Usp45,Usp7,Uxs1,Vamp2,Vezt,Vgf,Vipr1,Vopp1,Vps51,Vstm2a,Vstm2l,Vti1b,Wasl,Wdr70,Wdr82,Wipf2,Yaf2,Ydjc,Ywhah,Zbtb18,Zc2hc1a,Zcchc18,Zdhhc8,Zfp365,Zfp428,Zfp575,Zfp810,Zfyve28,Zfyve9,Zmiz2,Zmynd11,Znhit2,Znrf1,Zranb2</t>
        </is>
      </c>
      <c r="M10" t="inlineStr">
        <is>
          <t>[(0, 3), (0, 4), (0, 8), (0, 10), (0, 11), (0, 12), (0, 14), (0, 16), (0, 27), (0, 34), (0, 42), (0, 43), (0, 44), (0, 45), (0, 47), (0, 52), (0, 53), (0, 56), (0, 58), (0, 60), (0, 63), (0, 66), (0, 69), (0, 70), (0, 71), (0, 72), (1, 4), (1, 10), (1, 11), (1, 12), (1, 14), (1, 16), (1, 27), (1, 44), (1, 52), (1, 53), (1, 56), (1, 58), (1, 63), (1, 69), (1, 70), (1, 71), (1, 72), (6, 4), (6, 10), (6, 11), (6, 12), (6, 14), (6, 27), (6, 52), (6, 56), (6, 69), (6, 72), (7, 3), (7, 4), (7, 8), (7, 10), (7, 11), (7, 12), (7, 14), (7, 16), (7, 27), (7, 34), (7, 42), (7, 43), (7, 44), (7, 45), (7, 52), (7, 53), (7, 56), (7, 58), (7, 60), (7, 63), (7, 66), (7, 69), (7, 70), (7, 71), (7, 72), (9, 4), (9, 8), (9, 10), (9, 11), (9, 12), (9, 14), (9, 16), (9, 27), (9, 44), (9, 45), (9, 52), (9, 53), (9, 56), (9, 58), (9, 63), (9, 69), (9, 70), (9, 71), (9, 72), (17, 3), (17, 4), (17, 8), (17, 10), (17, 11), (17, 12), (17, 14), (17, 16), (17, 27), (17, 34), (17, 42), (17, 43), (17, 44), (17, 45), (17, 47), (17, 52), (17, 53), (17, 56), (17, 58), (17, 60), (17, 63), (17, 66), (17, 69), (17, 70), (17, 71), (17, 72), (18, 4), (18, 10), (18, 11), (19, 3), (19, 4), (19, 8), (19, 10), (19, 11), (19, 12), (19, 14), (19, 16), (19, 27), (19, 34), (19, 42), (19, 43), (19, 44), (19, 45), (19, 52), (19, 53), (19, 56), (19, 58), (19, 63), (19, 66), (19, 69), (19, 70), (19, 71), (19, 72), (28, 4), (28, 10), (28, 11), (28, 12), (28, 14), (28, 27), (28, 52), (28, 53), (28, 56), (28, 58), (28, 69), (28, 70), (28, 72), (32, 10), (32, 12), (37, 4), (37, 8), (37, 10), (37, 11), (37, 12), (37, 14), (37, 16), (37, 27), (37, 44), (37, 45), (37, 52), (37, 53), (37, 56), (37, 58), (37, 63), (37, 66), (37, 69), (37, 70), (37, 71), (37, 72), (38, 4), (38, 10), (38, 11), (38, 12), (38, 14), (38, 27), (38, 52), (38, 53), (38, 56), (38, 58), (38, 69), (38, 70), (38, 72), (39, 3), (39, 4), (39, 8), (39, 10), (39, 11), (39, 12), (39, 14), (39, 16), (39, 27), (39, 42), (39, 44), (39, 45), (39, 52), (39, 53), (39, 56), (39, 58), (39, 63), (39, 66), (39, 69), (39, 70), (39, 71), (39, 72), (40, 4), (40, 10), (40, 11), (40, 27), (40, 53), (54, 4), (54, 10), (54, 11), (54, 12), (54, 14), (54, 16), (54, 27), (54, 52), (54, 53), (54, 56), (54, 58), (54, 69), (54, 71), (54, 72), (65, 3), (65, 4), (65, 8), (65, 10), (65, 11), (65, 12), (65, 14), (65, 16), (65, 27), (65, 44), (65, 45), (65, 52), (65, 53), (65, 56), (65, 58), (65, 63), (65, 66), (65, 69), (65, 70), (65, 71), (65, 72)]</t>
        </is>
      </c>
      <c r="N10" t="n">
        <v>2161</v>
      </c>
      <c r="O10" t="n">
        <v>0.5</v>
      </c>
      <c r="P10" t="n">
        <v>0.9</v>
      </c>
      <c r="Q10" t="n">
        <v>3</v>
      </c>
      <c r="R10" t="n">
        <v>10000</v>
      </c>
      <c r="S10" t="inlineStr">
        <is>
          <t>07/05/2024, 13:58:44</t>
        </is>
      </c>
      <c r="T10" s="3">
        <f>hyperlink("https://spiral.technion.ac.il/results/MTAwMDAwOA==/9/GOResultsPROCESS","link")</f>
        <v/>
      </c>
      <c r="U10" t="inlineStr">
        <is>
          <t>['GO:0050804:modulation of chemical synaptic transmission (qval1.17E-38)', 'GO:0099177:regulation of trans-synaptic signaling (qval7.23E-39)', 'GO:0051049:regulation of transport (qval8.65E-24)', 'GO:0048167:regulation of synaptic plasticity (qval4.45E-21)', 'GO:0051960:regulation of nervous system development (qval1.12E-20)', 'GO:0050808:synapse organization (qval8.14E-20)', 'GO:0032879:regulation of localization (qval1.16E-19)', 'GO:0120035:regulation of plasma membrane bounded cell projection organization (qval3.18E-19)', 'GO:0010975:regulation of neuron projection development (qval3.12E-19)', 'GO:0031344:regulation of cell projection organization (qval6.68E-19)', 'GO:0099643:signal release from synapse (qval1.04E-18)', 'GO:0050806:positive regulation of synaptic transmission (qval1.83E-18)', 'GO:0050767:regulation of neurogenesis (qval2.56E-18)', 'GO:0051128:regulation of cellular component organization (qval5.24E-18)', 'GO:0051179:localization (qval5.95E-18)', 'GO:0045664:regulation of neuron differentiation (qval7.06E-18)', 'GO:0060284:regulation of cell development (qval1.62E-17)', 'GO:0098916:anterograde trans-synaptic signaling (qval1.69E-17)', 'GO:0007268:chemical synaptic transmission (qval1.6E-17)', 'GO:0099003:vesicle-mediated transport in synapse (qval2.71E-17)', 'GO:0042391:regulation of membrane potential (qval6.46E-17)', 'GO:0050807:regulation of synapse organization (qval6.35E-17)', 'GO:0098693:regulation of synaptic vesicle cycle (qval7.84E-17)', 'GO:0099537:trans-synaptic signaling (qval1.04E-16)', 'GO:0065008:regulation of biological quality (qval1.21E-16)', 'GO:0097479:synaptic vesicle localization (qval1.62E-16)', 'GO:0099536:synaptic signaling (qval2.36E-16)', 'GO:0060341:regulation of cellular localization (qval3.58E-16)', 'GO:0043269:regulation of ion transport (qval2.2E-15)', 'GO:0051668:localization within membrane (qval3.41E-15)', 'GO:0035418:protein localization to synapse (qval1.95E-14)', 'GO:0099072:regulation of postsynaptic membrane neurotransmitter receptor levels (qval3.12E-14)', 'GO:0060627:regulation of vesicle-mediated transport (qval4.82E-14)', 'GO:0007610:behavior (qval6.4E-14)', 'GO:0023052:signaling (qval6.88E-14)', 'GO:0048812:neuron projection morphogenesis (qval6.71E-14)', 'GO:0006810:transport (qval9.58E-14)', 'GO:0051641:cellular localization (qval1.34E-13)', 'GO:0051234:establishment of localization (qval1.31E-13)', 'GO:0120039:plasma membrane bounded cell projection morphogenesis (qval1.63E-13)', 'GO:0048489:synaptic vesicle transport (qval1.6E-13)', 'GO:0097480:establishment of synaptic vesicle localization (qval1.56E-13)', 'GO:0050773:regulation of dendrite development (qval1.95E-13)', 'GO:0048858:cell projection morphogenesis (qval3.88E-13)', 'GO:0023061:signal release (qval5.16E-13)', 'GO:0023051:regulation of signaling (qval5.1E-13)', 'GO:0017158:regulation of calcium ion-dependent exocytosis (qval5.65E-13)', 'GO:0017156:calcium ion regulated exocytosis (qval1.6E-12)', 'GO:0007269:neurotransmitter secretion (qval1.63E-12)', 'GO:0051962:positive regulation of nervous system development (qval1.65E-12)', 'GO:0016079:synaptic vesicle exocytosis (qval1.64E-12)', 'GO:0010646:regulation of cell communication (qval1.78E-12)', 'GO:0022604:regulation of cell morphogenesis (qval1.75E-12)', 'GO:0072657:protein localization to membrane (qval1.99E-12)', 'GO:0048168:regulation of neuronal synaptic plasticity (qval2.11E-12)', 'GO:0032940:secretion by cell (qval2.17E-12)', 'GO:0010769:regulation of cell morphogenesis involved in differentiation (qval3.17E-12)', 'GO:0007611:learning or memory (qval3.82E-12)', 'GO:0007267:cell-cell signaling (qval7.08E-12)', 'GO:0032990:cell part morphogenesis (qval7.54E-12)', 'GO:0031644:regulation of neurological system process (qval7.79E-12)', 'GO:0034765:regulation of ion transmembrane transport (qval8.34E-12)', 'GO:0051648:vesicle localization (qval1.41E-11)', 'GO:0050890:cognition (qval1.84E-11)', 'GO:0031346:positive regulation of cell projection organization (qval2.56E-11)', 'GO:0007416:synapse assembly (qval2.75E-11)', 'GO:0006887:exocytosis (qval3.33E-11)', 'GO:0034762:regulation of transmembrane transport (qval3.7E-11)', 'GO:0008104:protein localization (qval4.68E-11)', 'GO:0051239:regulation of multicellular organismal process (qval5.32E-11)', 'GO:0048814:regulation of dendrite morphogenesis (qval7.28E-11)', 'GO:0051649:establishment of localization in cell (qval7.5E-11)', 'GO:0010976:positive regulation of neuron projection development (qval1.02E-10)', 'GO:0033036:macromolecule localization (qval1.29E-10)', 'GO:0050769:positive regulation of neurogenesis (qval1.94E-10)', 'GO:0045666:positive regulation of neuron differentiation (qval2.21E-10)', 'GO:0099601:regulation of neurotransmitter receptor activity (qval2.29E-10)', 'GO:2000463:positive regulation of excitatory postsynaptic potential (qval2.43E-10)', 'GO:0016192:vesicle-mediated transport (qval3.02E-10)', 'GO:0046928:regulation of neurotransmitter secretion (qval3.01E-10)', 'GO:1903305:regulation of regulated secretory pathway (qval3.04E-10)', 'GO:0098815:modulation of excitatory postsynaptic potential (qval3.3E-10)', 'GO:0017157:regulation of exocytosis (qval3.7E-10)', 'GO:0050789:regulation of biological process (qval4.98E-10)', 'GO:0031646:positive regulation of neurological system process (qval5.25E-10)', 'GO:0046903:secretion (qval6.17E-10)', 'GO:0051050:positive regulation of transport (qval6.12E-10)', 'GO:0007399:nervous system development (qval6.91E-10)', 'GO:0045595:regulation of cell differentiation (qval6.85E-10)', 'GO:0010720:positive regulation of cell development (qval8.16E-10)', 'GO:0006836:neurotransmitter transport (qval8.71E-10)', 'GO:1902803:regulation of synaptic vesicle transport (qval8.86E-10)', 'GO:0045055:regulated exocytosis (qval1.09E-9)', 'GO:0051130:positive regulation of cellular component organization (qval1.21E-9)', 'GO:0007612:learning (qval1.2E-9)', 'GO:0032386:regulation of intracellular transport (qval1.53E-9)', 'GO:0060078:regulation of postsynaptic membrane potential (qval1.88E-9)', 'GO:2000300:regulation of synaptic vesicle exocytosis (qval2E-9)', 'GO:0099175:regulation of postsynapse organization (qval2.16E-9)', 'GO:0010469:regulation of signaling receptor activity (qval2.49E-9)', 'GO:0016043:cellular component organization (qval2.56E-9)', 'GO:0050793:regulation of developmental process (qval2.81E-9)', 'GO:0051650:establishment of vesicle localization (qval3.15E-9)', 'GO:0097120:receptor localization to synapse (qval3.56E-9)', 'GO:0001505:regulation of neurotransmitter levels (qval4.17E-9)', 'GO:2000026:regulation of multicellular organismal development (qval5.43E-9)', 'GO:0071840:cellular component organization or biogenesis (qval5.66E-9)', 'GO:0030030:cell projection organization (qval6.77E-9)', 'GO:0044087:regulation of cellular component biogenesis (qval7.52E-9)', 'GO:0065007:biological regulation (qval7.47E-9)', 'GO:0051588:regulation of neurotransmitter transport (qval7.79E-9)', 'GO:0034613:cellular protein localization (qval9.64E-9)', 'GO:1903530:regulation of secretion by cell (qval1.08E-8)', 'GO:0007626:locomotory behavior (qval1.41E-8)', 'GO:0070727:cellular macromolecule localization (qval1.69E-8)', 'GO:0044057:regulation of system process (qval1.99E-8)', 'GO:0010807:regulation of synaptic vesicle priming (qval2.29E-8)', 'GO:0140029:exocytic process (qval2.82E-8)', 'GO:0007613:memory (qval2.87E-8)', 'GO:0051963:regulation of synapse assembly (qval3.02E-8)', 'GO:0032989:cellular component morphogenesis (qval5.51E-8)', 'GO:0050794:regulation of cellular process (qval5.7E-8)', 'GO:0031175:neuron projection development (qval6.14E-8)', 'GO:1990778:protein localization to cell periphery (qval6.34E-8)', 'GO:1905475:regulation of protein localization to membrane (qval6.46E-8)', 'GO:0022898:regulation of transmembrane transporter activity (qval7.12E-8)', 'GO:0032412:regulation of ion transmembrane transporter activity (qval7.44E-8)', 'GO:0032409:regulation of transporter activity (qval7.39E-8)', 'GO:0098660:inorganic ion transmembrane transport (qval9.1E-8)', 'GO:0065009:regulation of molecular function (qval1.53E-7)', 'GO:0060998:regulation of dendritic spine development (qval1.64E-7)', 'GO:0007154:cell communication (qval1.73E-7)', 'GO:0098662:inorganic cation transmembrane transport (qval1.72E-7)', 'GO:2001257:regulation of cation channel activity (qval2E-7)', 'GO:0051640:organelle localization (qval2.36E-7)', 'GO:1903539:protein localization to postsynaptic membrane (qval2.61E-7)', 'GO:0001956:positive regulation of neurotransmitter secretion (qval2.81E-7)', 'GO:0045956:positive regulation of calcium ion-dependent exocytosis (qval4.78E-7)', 'GO:0051046:regulation of secretion (qval5.5E-7)', 'GO:0031503:protein-containing complex localization (qval6.08E-7)', 'GO:0048488:synaptic vesicle endocytosis (qval6.36E-7)', 'GO:0140238:presynaptic endocytosis (qval6.32E-7)', 'GO:0046907:intracellular transport (qval6.39E-7)', 'GO:0022603:regulation of anatomical structure morphogenesis (qval8.03E-7)', 'GO:0098655:cation transmembrane transport (qval1.05E-6)', 'GO:0051656:establishment of organelle localization (qval1.05E-6)', 'GO:0007409:axonogenesis (qval1.09E-6)', 'GO:0048172:regulation of short-term neuronal synaptic plasticity (qval1.14E-6)', 'GO:0098962:regulation of postsynaptic neurotransmitter receptor activity (qval1.14E-6)', 'GO:0048522:positive regulation of cellular process (qval1.14E-6)', 'GO:0043113:receptor clustering (qval1.27E-6)', 'GO:1902473:regulation of protein localization to synapse (qval1.3E-6)', 'GO:0032880:regulation of protein localization (qval1.5E-6)', 'GO:0016050:vesicle organization (qval1.54E-6)', 'GO:0048278:vesicle docking (qval1.6E-6)', 'GO:1903421:regulation of synaptic vesicle recycling (qval1.81E-6)', 'GO:1904062:regulation of cation transmembrane transport (qval2.1E-6)', 'GO:0061001:regulation of dendritic spine morphogenesis (qval3.88E-6)', 'GO:0060079:excitatory postsynaptic potential (qval4.13E-6)', 'GO:0048518:positive regulation of biological process (qval5.5E-6)', 'GO:1902683:regulation of receptor localization to synapse (qval6.35E-6)', 'GO:0051592:response to calcium ion (qval6.74E-6)', 'GO:0051966:regulation of synaptic transmission, glutamatergic (qval6.96E-6)', 'GO:0034220:ion transmembrane transport (qval7.4E-6)', 'GO:0030001:metal ion transport (qval7.76E-6)', 'GO:0051703:intraspecies interaction between organisms (qval8.61E-6)', 'GO:0035176:social behavior (qval8.56E-6)', 'GO:1900006:positive regulation of dendrite development (qval9.2E-6)', 'GO:0031345:negative regulation of cell projection organization (qval1.31E-5)', 'GO:0007010:cytoskeleton organization (qval1.42E-5)', 'GO:0050770:regulation of axonogenesis (qval1.62E-5)', 'GO:0098657:import into cell (qval1.72E-5)', 'GO:0006812:cation transport (qval1.73E-5)', 'GO:0016082:synaptic vesicle priming (qval1.75E-5)', 'GO:1903827:regulation of cellular protein localization (qval2.32E-5)', 'GO:0051705:multi-organism behavior (qval2.38E-5)', 'GO:0007215:glutamate receptor signaling pathway (qval2.41E-5)', 'GO:0099188:postsynaptic cytoskeleton organization (qval2.61E-5)', 'GO:0098974:postsynaptic actin cytoskeleton organization (qval2.59E-5)', 'GO:0060291:long-term synaptic potentiation (qval2.85E-5)', 'GO:0048791:calcium ion-regulated exocytosis of neurotransmitter (qval2.87E-5)', 'GO:0140056:organelle localization by membrane tethering (qval3.46E-5)', 'GO:0031338:regulation of vesicle fusion (qval3.77E-5)', 'GO:0048731:system development (qval4.49E-5)', 'GO:1904375:regulation of protein localization to cell periphery (qval4.81E-5)', 'GO:0015672:monovalent inorganic cation transport (qval5.22E-5)', 'GO:1900449:regulation of glutamate receptor signaling pathway (qval5.2E-5)', 'GO:0050905:neuromuscular process (qval5.75E-5)', 'GO:0030534:adult behavior (qval6.11E-5)', 'GO:1902805:positive regulation of synaptic vesicle transport (qval6.25E-5)', 'GO:0048169:regulation of long-term neuronal synaptic plasticity (qval7.25E-5)', 'GO:0006813:potassium ion transport (qval8.55E-5)', 'GO:0022406:membrane docking (qval8.51E-5)', 'GO:0030100:regulation of endocytosis (qval8.82E-5)', 'GO:0071241:cellular response to inorganic substance (qval8.94E-5)', 'GO:0043254:regulation of protein complex assembly (qval8.9E-5)', 'GO:0051240:positive regulation of multicellular organismal process (qval9.14E-5)', 'GO:0006464:cellular protein modification process (qval9.59E-5)', 'GO:0036211:protein modification process (qval9.54E-5)', 'GO:0010038:response to metal ion (qval9.57E-5)', 'GO:0010977:negative regulation of neuron projection development (qval1.09E-4)', 'GO:0051590:positive regulation of neurotransmitter transport (qval1.17E-4)', 'GO:0072578:neurotransmitter-gated ion channel clustering (qval1.21E-4)', 'GO:0060999:positive regulation of dendritic spine development (qval1.22E-4)', 'GO:1903532:positive regulation of secretion by cell (qval1.24E-4)', 'GO:0006996:organelle organization (qval1.25E-4)', 'GO:0097091:synaptic vesicle clustering (qval1.26E-4)', 'GO:0016310:phosphorylation (qval1.33E-4)', 'GO:0006811:ion transport (qval1.35E-4)', 'GO:0032271:regulation of protein polymerization (qval1.47E-4)', 'GO:0051094:positive regulation of developmental process (qval1.66E-4)', 'GO:0045597:positive regulation of cell differentiation (qval1.66E-4)', 'GO:0006906:vesicle fusion (qval2.07E-4)', 'GO:0045921:positive regulation of exocytosis (qval2.1E-4)', 'GO:0007015:actin filament organization (qval2.14E-4)', 'GO:0006468:protein phosphorylation (qval2.14E-4)', 'GO:0051952:regulation of amine transport (qval2.31E-4)', 'GO:0007274:neuromuscular synaptic transmission (qval2.31E-4)', 'GO:0051129:negative regulation of cellular component organization (qval2.31E-4)', 'GO:0045184:establishment of protein localization (qval2.32E-4)', 'GO:0001764:neuron migration (qval2.53E-4)', 'GO:0071804:cellular potassium ion transport (qval2.52E-4)', 'GO:0071805:potassium ion transmembrane transport (qval2.5E-4)', 'GO:0023056:positive regulation of signaling (qval2.52E-4)', 'GO:0018209:peptidyl-serine modification (qval2.58E-4)', 'GO:0033043:regulation of organelle organization (qval2.61E-4)', 'GO:0071248:cellular response to metal ion (qval2.64E-4)', 'GO:0071277:cellular response to calcium ion (qval2.82E-4)', 'GO:0010035:response to inorganic substance (qval3.01E-4)', 'GO:0010647:positive regulation of cell communication (qval3.11E-4)', 'GO:0010770:positive regulation of cell morphogenesis involved in differentiation (qval3.1E-4)', 'GO:1903076:regulation of protein localization to plasma membrane (qval3.2E-4)', 'GO:0018105:peptidyl-serine phosphorylation (qval3.41E-4)', 'GO:0006897:endocytosis (qval3.55E-4)', 'GO:0099645:neurotransmitter receptor localization to postsynaptic specialization membrane (qval3.56E-4)', 'GO:0099633:protein localization to postsynaptic specialization membrane (qval3.55E-4)', 'GO:0099590:neurotransmitter receptor internalization (qval3.53E-4)', 'GO:0035235:ionotropic glutamate receptor signaling pathway (qval3.52E-4)', 'GO:0015031:protein transport (qval3.68E-4)', 'GO:0035556:intracellular signal transduction (qval3.77E-4)', 'GO:0061024:membrane organization (qval4.49E-4)', 'GO:0090174:organelle membrane fusion (qval4.55E-4)', 'GO:0043270:positive regulation of ion transport (qval4.54E-4)', 'GO:0031630:regulation of synaptic vesicle fusion to presynaptic active zone membrane (qval5.35E-4)', 'GO:2000302:positive regulation of synaptic vesicle exocytosis (qval5.33E-4)', 'GO:1904862:inhibitory synapse assembly (qval5.31E-4)', 'GO:0010959:regulation of metal ion transport (qval5.33E-4)', 'GO:0006904:vesicle docking involved in exocytosis (qval5.63E-4)', 'GO:0009966:regulation of signal transduction (qval6.35E-4)', 'GO:0008306:associative learning (qval7.64E-4)', 'GO:0009987:cellular process (qval7.86E-4)', 'GO:0043412:macromolecule modification (qval8.17E-4)', 'GO:0032388:positive regulation of intracellular transport (qval8.3E-4)', 'GO:0120036:plasma membrane bounded cell projection organization (qval8.6E-4)', 'GO:1900242:regulation of synaptic vesicle endocytosis (qval9.44E-4)', 'GO:0016081:synaptic vesicle docking (qval9.74E-4)', 'GO:1903307:positive regulation of regulated secretory pathway (qval9.82E-4)', 'GO:0022607:cellular component assembly (qval9.99E-4)', 'GO:0051968:positive regulation of synaptic transmission, glutamatergic (qval1.02E-3)', 'GO:0030036:actin cytoskeleton organization (qval1.05E-3)', 'GO:0015833:peptide transport (qval1.06E-3)', 'GO:0099173:postsynapse organization (qval1.09E-3)', 'GO:0051047:positive regulation of secretion (qval1.21E-3)', 'GO:0098884:postsynaptic neurotransmitter receptor internalization (qval1.24E-3)', 'GO:0140239:postsynaptic endocytosis (qval1.24E-3)', 'GO:0044089:positive regulation of cellular component biogenesis (qval1.3E-3)', 'GO:0051932:synaptic transmission, GABAergic (qval1.34E-3)', 'GO:0051493:regulation of cytoskeleton organization (qval1.43E-3)', 'GO:0048813:dendrite morphogenesis (qval1.54E-3)', 'GO:0010721:negative regulation of cell development (qval1.72E-3)', 'GO:2000311:regulation of AMPA receptor activity (qval1.78E-3)', 'GO:0050433:regulation of catecholamine secretion (qval1.9E-3)', 'GO:0014059:regulation of dopamine secretion (qval2.03E-3)', 'GO:0097113:AMPA glutamate receptor clustering (qval2.19E-3)', 'GO:0030029:actin filament-based process (qval2.26E-3)', 'GO:0042886:amide transport (qval2.3E-3)', 'GO:0006886:intracellular protein transport (qval2.34E-3)', 'GO:0098828:modulation of inhibitory postsynaptic potential (qval2.53E-3)', 'GO:0061669:spontaneous neurotransmitter secretion (qval2.52E-3)', 'GO:0061025:membrane fusion (qval2.53E-3)', 'GO:0021680:cerebellar Purkinje cell layer development (qval2.63E-3)', 'GO:0050768:negative regulation of neurogenesis (qval2.72E-3)', 'GO:0099563:modification of synaptic structure (qval2.81E-3)', 'GO:0010771:negative regulation of cell morphogenesis involved in differentiation (qval2.91E-3)', 'GO:0035303:regulation of dephosphorylation (qval2.93E-3)', 'GO:0048259:regulation of receptor-mediated endocytosis (qval2.96E-3)', 'GO:0044267:cellular protein metabolic process (qval2.99E-3)', 'GO:0055085:transmembrane transport (qval3.08E-3)', 'GO:0072583:clathrin-dependent endocytosis (qval3.12E-3)', 'GO:0090087:regulation of peptide transport (qval3.2E-3)', 'GO:0050775:positive regulation of dendrite morphogenesis (qval3.43E-3)', 'GO:0060491:regulation of cell projection assembly (qval3.92E-3)', 'GO:0099084:postsynaptic specialization organization (qval4.01E-3)', 'GO:0099527:postsynapse to nucleus signaling pathway (qval4E-3)', 'GO:0098926:postsynaptic signal transduction (qval3.98E-3)', 'GO:0048666:neuron development (qval4.09E-3)', 'GO:0030833:regulation of actin filament polymerization (qval4.26E-3)', 'GO:0016188:synaptic vesicle maturation (qval4.51E-3)', 'GO:0007158:neuron cell-cell adhesion (qval4.5E-3)', 'GO:0051965:positive regulation of synapse assembly (qval4.53E-3)', 'GO:0019233:sensory perception of pain (qval4.52E-3)', 'GO:0097061:dendritic spine organization (qval4.51E-3)', 'GO:0035249:synaptic transmission, glutamatergic (qval4.49E-3)', 'GO:0051494:negative regulation of cytoskeleton organization (qval4.57E-3)', 'GO:0048284:organelle fusion (qval4.64E-3)', 'GO:0050885:neuromuscular process controlling balance (qval4.71E-3)', 'GO:0007214:gamma-aminobutyric acid signaling pathway (qval5.15E-3)', 'GO:0051489:regulation of filopodium assembly (qval5.31E-3)', 'GO:0044093:positive regulation of molecular function (qval5.38E-3)', 'GO:0031339:negative regulation of vesicle fusion (qval5.56E-3)', 'GO:0099011:neuronal dense core vesicle exocytosis (qval5.55E-3)', 'GO:0097119:postsynaptic density protein 95 clustering (qval5.53E-3)', 'GO:0099525:presynaptic dense core vesicle exocytosis (qval5.51E-3)', 'GO:1905749:regulation of endosome to plasma membrane protein transport (qval5.49E-3)', 'GO:1990709:presynaptic active zone organization (qval5.48E-3)', 'GO:0097688:glutamate receptor clustering (qval5.46E-3)', 'GO:0051961:negative regulation of nervous system development (qval5.64E-3)', 'GO:0043624:cellular protein complex disassembly (qval6.26E-3)', 'GO:0106027:neuron projection organization (qval6.24E-3)', 'GO:0008064:regulation of actin polymerization or depolymerization (qval6.42E-3)', 'GO:0009306:protein secretion (qval6.43E-3)', 'GO:0099174:regulation of presynapse organization (qval6.65E-3)', 'GO:0021549:cerebellum development (qval6.63E-3)', 'GO:0045665:negative regulation of neuron differentiation (qval6.63E-3)', 'GO:0099149:regulation of postsynaptic neurotransmitter receptor internalization (qval6.72E-3)', 'GO:0048583:regulation of response to stimulus (qval6.7E-3)', 'GO:0051223:regulation of protein transport (qval6.72E-3)', 'GO:0050790:regulation of catalytic activity (qval6.83E-3)', 'GO:0050795:regulation of behavior (qval7.09E-3)', 'GO:0099152:regulation of neurotransmitter receptor transport, endosome to postsynaptic membrane (qval7.12E-3)', 'GO:1903365:regulation of fear response (qval7.12E-3)', 'GO:0035493:SNARE complex assembly (qval7.1E-3)', 'GO:2000822:regulation of behavioral fear response (qval7.08E-3)', 'GO:0010921:regulation of phosphatase activity (qval7.47E-3)', 'GO:0006793:phosphorus metabolic process (qval7.69E-3)', 'GO:0070201:regulation of establishment of protein localization (qval7.72E-3)', 'GO:0030832:regulation of actin filament length (qval7.86E-3)', 'GO:0120032:regulation of plasma membrane bounded cell projection assembly (qval7.83E-3)', 'GO:0051056:regulation of small GTPase mediated signal transduction (qval7.91E-3)', 'GO:0061003:positive regulation of dendritic spine morphogenesis (qval8.65E-3)', 'GO:1902904:negative regulation of supramolecular fiber organization (qval8.9E-3)', 'GO:0060359:response to ammonium ion (qval9.15E-3)', 'GO:0032502:developmental process (qval9.56E-3)', 'GO:0007264:small GTPase mediated signal transduction (qval9.57E-3)', 'GO:0035305:negative regulation of dephosphorylation (qval1.02E-2)', 'GO:0072659:protein localization to plasma membrane (qval1.05E-2)', 'GO:0051336:regulation of hydrolase activity (qval1.09E-2)', 'GO:0099150:regulation of postsynaptic specialization assembly (qval1.09E-2)', 'GO:1905874:regulation of postsynaptic density organization (qval1.09E-2)', 'GO:0150052:regulation of postsynapse assembly (qval1.08E-2)', 'GO:0098596:imitative learning (qval1.1E-2)', 'GO:0042297:vocal learning (qval1.09E-2)', 'GO:1990504:dense core granule exocytosis (qval1.09E-2)', 'GO:0099172:presynapse organization (qval1.09E-2)', 'GO:0048854:brain morphogenesis (qval1.1E-2)', 'GO:1901879:regulation of protein depolymerization (qval1.12E-2)', 'GO:0071417:cellular response to organonitrogen compound (qval1.16E-2)', 'GO:0008542:visual learning (qval1.17E-2)', 'GO:0050772:positive regulation of axonogenesis (qval1.16E-2)', 'GO:0035640:exploration behavior (qval1.17E-2)', 'GO:0071242:cellular response to ammonium ion (qval1.17E-2)', 'GO:1902903:regulation of supramolecular fiber organization (qval1.17E-2)', 'GO:0006928:movement of cell or subcellular component (qval1.25E-2)', 'GO:0051924:regulation of calcium ion transport (qval1.31E-2)', 'GO:0032956:regulation of actin cytoskeleton organization (qval1.34E-2)', 'GO:0051954:positive regulation of amine transport (qval1.34E-2)', 'GO:0032970:regulation of actin filament-based process (qval1.33E-2)', 'GO:0006796:phosphate-containing compound metabolic process (qval1.39E-2)', 'GO:1905606:regulation of presynapse assembly (qval1.43E-2)', 'GO:0071625:vocalization behavior (qval1.43E-2)', 'GO:0032535:regulation of cellular component size (qval1.45E-2)', 'GO:0031629:synaptic vesicle fusion to presynaptic active zone membrane (qval1.61E-2)', 'GO:0031915:positive regulation of synaptic plasticity (qval1.61E-2)', 'GO:0099558:maintenance of synapse structure (qval1.6E-2)', 'GO:0099500:vesicle fusion to plasma membrane (qval1.6E-2)', 'GO:0098877:neurotransmitter receptor transport to plasma membrane (qval1.6E-2)', 'GO:0007632:visual behavior (qval1.66E-2)', 'GO:0002090:regulation of receptor internalization (qval1.89E-2)', 'GO:0031623:receptor internalization (qval1.89E-2)', 'GO:0099632:protein transport within plasma membrane (qval1.9E-2)', 'GO:0099637:neurotransmitter receptor transport (qval1.9E-2)', 'GO:1903367:positive regulation of fear response (qval1.93E-2)', 'GO:0097104:postsynaptic membrane assembly (qval1.93E-2)', 'GO:2000987:positive regulation of behavioral fear response (qval1.92E-2)', 'GO:0097151:positive regulation of inhibitory postsynaptic potential (qval1.92E-2)', 'GO:0071420:cellular response to histamine (qval1.91E-2)', 'GO:0008088:axo-dendritic transport (qval2.1E-2)', 'GO:0018107:peptidyl-threonine phosphorylation (qval2.09E-2)', 'GO:0033157:regulation of intracellular protein transport (qval2.09E-2)', 'GO:2000310:regulation of NMDA receptor activity (qval2.14E-2)', 'GO:0043087:regulation of GTPase activity (qval2.17E-2)', 'GO:0071705:nitrogen compound transport (qval2.18E-2)', 'GO:2001023:regulation of response to drug (qval2.23E-2)', 'GO:0099151:regulation of postsynaptic density assembly (qval2.27E-2)', 'GO:1903423:positive regulation of synaptic vesicle recycling (qval2.26E-2)', 'GO:0098696:regulation of neurotransmitter receptor localization to postsynaptic specialization membrane (qval2.25E-2)', 'GO:0007638:mechanosensory behavior (qval2.25E-2)', 'GO:1905445:positive regulation of clathrin coat assembly (qval2.27E-2)', 'GO:1905443:regulation of clathrin coat assembly (qval2.26E-2)', 'GO:0097116:gephyrin clustering involved in postsynaptic density assembly (qval2.25E-2)', 'GO:0098989:NMDA selective glutamate receptor signaling pathway (qval2.25E-2)', 'GO:0021987:cerebral cortex development (qval2.3E-2)', 'GO:1900271:regulation of long-term synaptic potentiation (qval2.29E-2)', 'GO:0098609:cell-cell adhesion (qval2.3E-2)', 'GO:0043244:regulation of protein complex disassembly (qval2.31E-2)', 'GO:0099170:postsynaptic modulation of chemical synaptic transmission (qval2.38E-2)', 'GO:0060997:dendritic spine morphogenesis (qval2.37E-2)', 'GO:1900273:positive regulation of long-term synaptic potentiation (qval2.57E-2)', 'GO:0010522:regulation of calcium ion transport into cytosol (qval2.67E-2)', 'GO:0070838:divalent metal ion transport (qval2.8E-2)', 'GO:0014015:positive regulation of gliogenesis (qval2.95E-2)', 'GO:0097485:neuron projection guidance (qval2.97E-2)', 'GO:0098930:axonal transport (qval2.99E-2)', 'GO:1901699:cellular response to nitrogen compound (qval3E-2)', 'GO:0031333:negative regulation of protein complex assembly (qval3.03E-2)', 'GO:0008090:retrograde axonal transport (qval3.05E-2)', 'GO:0098698:postsynaptic specialization assembly (qval3.05E-2)', 'GO:0098597:observational learning (qval3.04E-2)', 'GO:0099010:modification of postsynaptic structure (qval3.05E-2)', 'GO:0072511:divalent inorganic cation transport (qval3.08E-2)', 'GO:2001259:positive regulation of cation channel activity (qval3.14E-2)', 'GO:0030865:cortical cytoskeleton organization (qval3.37E-2)', 'GO:0097435:supramolecular fiber organization (qval3.42E-2)', 'GO:0007420:brain development (qval3.57E-2)']</t>
        </is>
      </c>
      <c r="V10" s="3">
        <f>hyperlink("https://spiral.technion.ac.il/results/MTAwMDAwOA==/9/GOResultsFUNCTION","link")</f>
        <v/>
      </c>
      <c r="W10" t="inlineStr">
        <is>
          <t>['GO:0005515:protein binding (qval2.86E-16)', 'GO:0000149:SNARE binding (qval1.89E-10)', 'GO:0022839:ion gated channel activity (qval2.19E-9)', 'GO:0022836:gated channel activity (qval1.82E-9)', 'GO:0008092:cytoskeletal protein binding (qval4.13E-9)', 'GO:0022843:voltage-gated cation channel activity (qval1.82E-8)', 'GO:0005488:binding (qval3.42E-8)', 'GO:0035254:glutamate receptor binding (qval5.01E-8)', 'GO:0019901:protein kinase binding (qval5.16E-8)', 'GO:0019899:enzyme binding (qval4.72E-8)', 'GO:0005216:ion channel activity (qval4.56E-8)', 'GO:0019900:kinase binding (qval5.69E-8)', 'GO:0005244:voltage-gated ion channel activity (qval6.9E-8)', 'GO:0022832:voltage-gated channel activity (qval6.4E-8)', 'GO:0022838:substrate-specific channel activity (qval8.07E-8)', 'GO:0098918:structural constituent of synapse (qval7.77E-8)', 'GO:0005261:cation channel activity (qval8.32E-8)', 'GO:0008022:protein C-terminus binding (qval1.69E-7)', 'GO:0005516:calmodulin binding (qval1.68E-7)', 'GO:0019904:protein domain specific binding (qval1.96E-7)', 'GO:0015267:channel activity (qval1.89E-7)', 'GO:0022803:passive transmembrane transporter activity (qval1.8E-7)', 'GO:0017075:syntaxin-1 binding (qval2.79E-7)', 'GO:0005267:potassium channel activity (qval5.09E-7)', 'GO:0019905:syntaxin binding (qval8.47E-7)', 'GO:0022890:inorganic cation transmembrane transporter activity (qval2.38E-6)', 'GO:0046873:metal ion transmembrane transporter activity (qval2.94E-6)', 'GO:0015079:potassium ion transmembrane transporter activity (qval5.58E-6)', 'GO:0005249:voltage-gated potassium channel activity (qval9.05E-6)', 'GO:0008324:cation transmembrane transporter activity (qval2.38E-5)', 'GO:0098960:postsynaptic neurotransmitter receptor activity (qval2.31E-5)', 'GO:0022834:ligand-gated channel activity (qval4.03E-5)', 'GO:0015077:monovalent inorganic cation transmembrane transporter activity (qval7.99E-5)', 'GO:0099529:neurotransmitter receptor activity involved in regulation of postsynaptic membrane potential (qval8.44E-5)', 'GO:0004674:protein serine/threonine kinase activity (qval9.73E-5)', 'GO:0015276:ligand-gated ion channel activity (qval1.08E-4)', 'GO:0015318:inorganic molecular entity transmembrane transporter activity (qval1.61E-4)', 'GO:0005543:phospholipid binding (qval1.71E-4)', 'GO:0004683:calmodulin-dependent protein kinase activity (qval1.68E-4)', 'GO:0030276:clathrin binding (qval1.83E-4)', 'GO:0060090:molecular adaptor activity (qval1.9E-4)', 'GO:0099186:structural constituent of postsynapse (qval1.92E-4)', 'GO:0044325:ion channel binding (qval2.31E-4)', 'GO:0035255:ionotropic glutamate receptor binding (qval3.2E-4)', 'GO:0004672:protein kinase activity (qval3.66E-4)', 'GO:0017124:SH3 domain binding (qval3.68E-4)', 'GO:0016773:phosphotransferase activity, alcohol group as acceptor (qval3.82E-4)', 'GO:0015075:ion transmembrane transporter activity (qval3.79E-4)', 'GO:0097110:scaffold protein binding (qval4.64E-4)', 'GO:0019902:phosphatase binding (qval4.72E-4)', 'GO:0030165:PDZ domain binding (qval5.66E-4)', 'GO:0016301:kinase activity (qval5.72E-4)', 'GO:1904315:transmitter-gated ion channel activity involved in regulation of postsynaptic membrane potential (qval1.02E-3)', 'GO:0003779:actin binding (qval1.18E-3)', 'GO:0047485:protein N-terminus binding (qval2.12E-3)', 'GO:0099106:ion channel regulator activity (qval2.55E-3)', 'GO:0022835:transmitter-gated channel activity (qval2.59E-3)', 'GO:0022824:transmitter-gated ion channel activity (qval2.55E-3)', 'GO:0016247:channel regulator activity (qval2.87E-3)', 'GO:0098919:structural constituent of postsynaptic density (qval3.46E-3)', 'GO:0030594:neurotransmitter receptor activity (qval3.42E-3)', 'GO:0099094:ligand-gated cation channel activity (qval3.45E-3)', 'GO:0005230:extracellular ligand-gated ion channel activity (qval3.99E-3)', 'GO:0016772:transferase activity, transferring phosphorus-containing groups (qval4.3E-3)', 'GO:0022857:transmembrane transporter activity (qval4.96E-3)', 'GO:0098879:structural constituent of postsynaptic specialization (qval6.01E-3)', 'GO:0043168:anion binding (qval6.17E-3)', 'GO:0005234:extracellularly glutamate-gated ion channel activity (qval7.48E-3)', 'GO:0050780:dopamine receptor binding (qval9.33E-3)', 'GO:0019903:protein phosphatase binding (qval9.42E-3)', 'GO:0005215:transporter activity (qval9.41E-3)', 'GO:0005522:profilin binding (qval9.65E-3)', 'GO:0046875:ephrin receptor binding (qval1.36E-2)', 'GO:0004970:ionotropic glutamate receptor activity (qval1.51E-2)', 'GO:0098882:structural constituent of presynaptic active zone (qval1.51E-2)', 'GO:0008066:glutamate receptor activity (qval1.51E-2)', 'GO:0008289:lipid binding (qval1.6E-2)', 'GO:0019888:protein phosphatase regulator activity (qval1.81E-2)', 'GO:0022851:GABA-gated chloride ion channel activity (qval2.24E-2)', 'GO:0051020:GTPase binding (qval2.22E-2)', 'GO:0019208:phosphatase regulator activity (qval2.49E-2)', 'GO:0005242:inward rectifier potassium channel activity (qval2.6E-2)', 'GO:0099181:structural constituent of presynapse (qval2.62E-2)', 'GO:0005509:calcium ion binding (qval2.77E-2)', 'GO:0004864:protein phosphatase inhibitor activity (qval2.77E-2)', 'GO:0097109:neuroligin family protein binding (qval3.09E-2)', 'GO:0005173:stem cell factor receptor binding (qval3.06E-2)', 'GO:0015467:G-protein activated inward rectifier potassium channel activity (qval3.02E-2)', 'GO:0005085:guanyl-nucleotide exchange factor activity (qval3.01E-2)', 'GO:0099095:ligand-gated anion channel activity (qval3.16E-2)', 'GO:0005246:calcium channel regulator activity (qval3.15E-2)', 'GO:0016740:transferase activity (qval3.11E-2)', 'GO:0016917:GABA receptor activity (qval4.02E-2)']</t>
        </is>
      </c>
      <c r="X10" s="3">
        <f>hyperlink("https://spiral.technion.ac.il/results/MTAwMDAwOA==/9/GOResultsCOMPONENT","link")</f>
        <v/>
      </c>
      <c r="Y10" t="inlineStr">
        <is>
          <t>['GO:0045202:synapse (qval2.78E-90)', 'GO:0044456:synapse part (qval2.17E-90)', 'GO:0097458:neuron part (qval2.14E-75)', 'GO:0098978:glutamatergic synapse (qval6.47E-62)', 'GO:0043005:neuron projection (qval1.06E-43)', 'GO:0099572:postsynaptic specialization (qval7.99E-38)', 'GO:0042995:cell projection (qval6.79E-37)', 'GO:0014069:postsynaptic density (qval2.85E-34)', 'GO:0030054:cell junction (qval3.98E-33)', 'GO:0016020:membrane (qval2.16E-31)', 'GO:0097060:synaptic membrane (qval7.04E-31)', 'GO:0120025:plasma membrane bounded cell projection (qval3.76E-30)', 'GO:0120038:plasma membrane bounded cell projection part (qval6.04E-26)', 'GO:0044463:cell projection part (qval5.61E-26)', 'GO:0044297:cell body (qval5.94E-24)', 'GO:0043025:neuronal cell body (qval7.83E-24)', 'GO:0098794:postsynapse (qval3.54E-23)', 'GO:0099240:intrinsic component of synaptic membrane (qval1.75E-20)', 'GO:0034702:ion channel complex (qval3.84E-20)', 'GO:0060076:excitatory synapse (qval4.18E-20)', 'GO:0098590:plasma membrane region (qval7.25E-20)', 'GO:1902495:transmembrane transporter complex (qval9.54E-20)', 'GO:0033267:axon part (qval1.27E-19)', 'GO:1990351:transporter complex (qval1.94E-19)', 'GO:0098793:presynapse (qval9.01E-19)', 'GO:0099699:integral component of synaptic membrane (qval1.62E-18)', 'GO:0005886:plasma membrane (qval2.22E-18)', 'GO:0034703:cation channel complex (qval2.34E-18)', 'GO:0030424:axon (qval3.38E-18)', 'GO:0098948:intrinsic component of postsynaptic specialization membrane (qval5.92E-18)', 'GO:0044459:plasma membrane part (qval6.26E-17)', 'GO:0098936:intrinsic component of postsynaptic membrane (qval6.14E-17)', 'GO:0099060:integral component of postsynaptic specialization membrane (qval7.95E-17)', 'GO:0030425:dendrite (qval1.02E-16)', 'GO:0045211:postsynaptic membrane (qval1.53E-16)', 'GO:0098685:Schaffer collateral - CA1 synapse (qval1.43E-15)', 'GO:0044309:neuron spine (qval2.64E-15)', 'GO:0043197:dendritic spine (qval3.99E-15)', 'GO:0070382:exocytic vesicle (qval4.67E-15)', 'GO:0099055:integral component of postsynaptic membrane (qval1.12E-14)', 'GO:0030658:transport vesicle membrane (qval2.46E-14)', 'GO:0043198:dendritic shaft (qval4.74E-14)', 'GO:0008021:synaptic vesicle (qval1.2E-13)', 'GO:0099146:intrinsic component of postsynaptic density membrane (qval1.59E-13)', 'GO:0030133:transport vesicle (qval1.11E-12)', 'GO:0099061:integral component of postsynaptic density membrane (qval2.27E-12)', 'GO:0099501:exocytic vesicle membrane (qval2.24E-12)', 'GO:0030672:synaptic vesicle membrane (qval2.19E-12)', 'GO:0031410:cytoplasmic vesicle (qval1.13E-11)', 'GO:0098889:intrinsic component of presynaptic membrane (qval1.25E-11)', 'GO:0097708:intracellular vesicle (qval1.54E-11)', 'GO:0008328:ionotropic glutamate receptor complex (qval2.86E-11)', 'GO:0044464:cell part (qval6.2E-11)', 'GO:0098688:parallel fiber to Purkinje cell synapse (qval7.21E-11)', 'GO:0098984:neuron to neuron synapse (qval1.15E-10)', 'GO:0031982:vesicle (qval2.64E-10)', 'GO:0098878:neurotransmitter receptor complex (qval2.81E-10)', 'GO:0099503:secretory vesicle (qval5.51E-10)', 'GO:0098982:GABA-ergic synapse (qval6.81E-10)', 'GO:0099056:integral component of presynaptic membrane (qval8.78E-10)', 'GO:0044433:cytoplasmic vesicle part (qval1.76E-9)', 'GO:0044425:membrane part (qval2.23E-9)', 'GO:0042734:presynaptic membrane (qval2.86E-9)', 'GO:0098796:membrane protein complex (qval3.02E-9)', 'GO:0098797:plasma membrane protein complex (qval4.8E-9)', 'GO:0030427:site of polarized growth (qval5.4E-9)', 'GO:0034705:potassium channel complex (qval2.56E-8)', 'GO:0044306:neuron projection terminus (qval3.49E-8)', 'GO:0030426:growth cone (qval3.54E-8)', 'GO:0099568:cytoplasmic region (qval5.32E-8)', 'GO:0005737:cytoplasm (qval8.75E-8)', 'GO:0048786:presynaptic active zone (qval1.14E-7)', 'GO:0043194:axon initial segment (qval2.93E-7)', 'GO:0098563:intrinsic component of synaptic vesicle membrane (qval3.23E-7)', 'GO:0008076:voltage-gated potassium channel complex (qval3.21E-7)', 'GO:0043195:terminal bouton (qval7.58E-7)', 'GO:0098686:hippocampal mossy fiber to CA3 synapse (qval1.29E-6)', 'GO:0097470:ribbon synapse (qval1.66E-6)', 'GO:0043226:organelle (qval1.75E-6)', 'GO:0098831:presynaptic active zone cytoplasmic component (qval2.66E-6)', 'GO:0030659:cytoplasmic vesicle membrane (qval2.93E-6)', 'GO:0031256:leading edge membrane (qval3.13E-6)', 'GO:0030285:integral component of synaptic vesicle membrane (qval3.85E-6)', 'GO:0098588:bounding membrane of organelle (qval4.06E-6)', 'GO:0060077:inhibitory synapse (qval4.18E-6)', 'GO:0012506:vesicle membrane (qval4.14E-6)', 'GO:0043204:perikaryon (qval4.33E-6)', 'GO:0005938:cell cortex (qval5.08E-6)', 'GO:0031226:intrinsic component of plasma membrane (qval8.14E-6)', 'GO:0005856:cytoskeleton (qval1.66E-5)', 'GO:0044448:cell cortex part (qval1.66E-5)', 'GO:0044444:cytoplasmic part (qval1.99E-5)', 'GO:0032281:AMPA glutamate receptor complex (qval2.1E-5)', 'GO:0043679:axon terminus (qval2.26E-5)', 'GO:0032589:neuron projection membrane (qval2.62E-5)', 'GO:0005887:integral component of plasma membrane (qval3.7E-5)', 'GO:0098839:postsynaptic density membrane (qval4.18E-5)', 'GO:0032279:asymmetric synapse (qval4.36E-5)', 'GO:0099091:postsynaptic specialization, intracellular component (qval4.55E-5)', 'GO:0005768:endosome (qval5.12E-5)', 'GO:0099092:postsynaptic density, intracellular component (qval5.64E-5)', 'GO:0099634:postsynaptic specialization membrane (qval5.58E-5)', 'GO:0099522:region of cytosol (qval5.87E-5)', 'GO:0099738:cell cortex region (qval6.97E-5)', 'GO:0070033:synaptobrevin 2-SNAP-25-syntaxin-1a-complexin II complex (qval1.51E-4)', 'GO:0043235:receptor complex (qval2.02E-4)', 'GO:0099523:presynaptic cytosol (qval2.84E-4)', 'GO:0017146:NMDA selective glutamate receptor complex (qval2.92E-4)', 'GO:0098805:whole membrane (qval4.03E-4)', 'GO:0031201:SNARE complex (qval4.11E-4)', 'GO:0099571:postsynaptic cytoskeleton (qval4.09E-4)', 'GO:0120111:neuron projection cytoplasm (qval4.19E-4)', 'GO:0031253:cell projection membrane (qval5.54E-4)', 'GO:0044424:intracellular part (qval5.53E-4)', 'GO:0032590:dendrite membrane (qval6.09E-4)', 'GO:0031594:neuromuscular junction (qval6.06E-4)', 'GO:0031300:intrinsic component of organelle membrane (qval6.08E-4)', 'GO:0015629:actin cytoskeleton (qval6.02E-4)', 'GO:0070044:synaptobrevin 2-SNAP-25-syntaxin-1a complex (qval6.38E-4)', 'GO:0044307:dendritic branch (qval6.32E-4)', 'GO:0044295:axonal growth cone (qval7.29E-4)', 'GO:0098802:plasma membrane receptor complex (qval7.84E-4)', 'GO:0032839:dendrite cytoplasm (qval9.25E-4)', 'GO:0031090:organelle membrane (qval1.04E-3)', 'GO:0036477:somatodendritic compartment (qval1.15E-3)', 'GO:0099569:presynaptic cytoskeleton (qval1.35E-3)', 'GO:0044422:organelle part (qval1.34E-3)', 'GO:0032838:plasma membrane bounded cell projection cytoplasm (qval1.34E-3)', 'GO:0097440:apical dendrite (qval1.55E-3)', 'GO:0005905:clathrin-coated pit (qval1.93E-3)', 'GO:0099243:extrinsic component of synaptic membrane (qval2.11E-3)', 'GO:0030131:clathrin adaptor complex (qval2.09E-3)', 'GO:0043229:intracellular organelle (qval2.16E-3)', 'GO:0099629:postsynaptic specialization of symmetric synapse (qval2.21E-3)', 'GO:0098684:photoreceptor ribbon synapse (qval2.21E-3)', 'GO:0030122:AP-2 adaptor complex (qval2.19E-3)', 'GO:0032433:filopodium tip (qval2.44E-3)', 'GO:0043227:membrane-bounded organelle (qval2.44E-3)', 'GO:0031301:integral component of organelle membrane (qval2.99E-3)', 'GO:0033268:node of Ranvier (qval3.43E-3)', 'GO:0043083:synaptic cleft (qval3.4E-3)', 'GO:0048788:cytoskeleton of presynaptic active zone (qval3.43E-3)', 'GO:0048471:perinuclear region of cytoplasm (qval4.17E-3)', 'GO:0005794:Golgi apparatus (qval4.93E-3)', 'GO:0030027:lamellipodium (qval5.2E-3)', 'GO:0044327:dendritic spine head (qval5.19E-3)', 'GO:0030863:cortical cytoskeleton (qval6.11E-3)', 'GO:0032991:protein-containing complex (qval6.23E-3)', 'GO:0099025:anchored component of postsynaptic membrane (qval6.26E-3)', 'GO:0070032:synaptobrevin 2-SNAP-25-syntaxin-1a-complexin I complex (qval7.59E-3)', 'GO:1902710:GABA receptor complex (qval8.08E-3)', 'GO:0005891:voltage-gated calcium channel complex (qval8.08E-3)', 'GO:0044431:Golgi apparatus part (qval8.65E-3)', 'GO:0034704:calcium channel complex (qval8.78E-3)', 'GO:0043209:myelin sheath (qval9.89E-3)', 'GO:0002116:semaphorin receptor complex (qval1.03E-2)', 'GO:0098981:cholinergic synapse (qval1.03E-2)', 'GO:0030136:clathrin-coated vesicle (qval1.06E-2)']</t>
        </is>
      </c>
    </row>
    <row r="11">
      <c r="A11" s="1" t="n">
        <v>10</v>
      </c>
      <c r="B11" t="n">
        <v>18365</v>
      </c>
      <c r="C11" t="n">
        <v>4951</v>
      </c>
      <c r="D11" t="n">
        <v>75</v>
      </c>
      <c r="E11" t="n">
        <v>5550</v>
      </c>
      <c r="F11" t="n">
        <v>112</v>
      </c>
      <c r="G11" t="n">
        <v>4331</v>
      </c>
      <c r="H11" t="n">
        <v>67</v>
      </c>
      <c r="I11" t="n">
        <v>369</v>
      </c>
      <c r="J11" s="2" t="n">
        <v>-102</v>
      </c>
      <c r="K11" t="n">
        <v>0.353</v>
      </c>
      <c r="L11" t="inlineStr">
        <is>
          <t>2310061I04Rik,Abat,Abcf3,Acot7,Akap12,Ank1,Ankrd24,Ano5,Ap1b1,BC035947,Btbd11,Ccer2,Cct8,Chga,Chordc1,Cltb,Copa,Coprs,Cops2,Cops4,Ctps2,Ddx24,Dhrs13,Disp2,Dnajc12,Dynlrb1,Ece2,Efr3b,Erich3,Etnk1,Etnppl,Fbxo9,Fchsd2,Fkbp4,Fsd1,Gas2,Gnl3l,Gpld1,Gpr153,H2afy,Haghl,Hprt,Hspd1,Igip,Kcnh2,Klhdc2,Klhl11,Klhl18,Kyat1,Larp1,Lhfpl3,Lrig1,Macf1,Map7d2,Mettl26,Ndufa8,Ndufs7,Ndufv2,Nedd8,Nrip2,Nrsn2,Nsg1,Nt5c,P4ha2,Pacc1,Pafah1b2,Paip2,Pcdhgc4,Peg3,Pex14,Ppp1r11,Prepl,Prkaca,Prkar1a,Psmc6,Psmd12,Ptpa,Rasa4,Ret,Rit2,Sars,Sdr39u1,Selenom,Sema4g,Slc17a6,Slc25a25,Slc35g2,Slc38a1,Slc41a3,Slc6a11,Snx32,Snx8,Spag4,Sparc,Stip1,Sv2a,Tasp1,Tnrc6a,Trappc3,Tspan3,Tspyl4,Ttbk2,Ttc33,Ttc39a,Txn1,Ubr4,Unc119,Wdr37,Wrb,Zfhx3,Zfhx4,Zscan26</t>
        </is>
      </c>
      <c r="M11" t="inlineStr">
        <is>
          <t>[(0, 2), (0, 13), (0, 23), (0, 29), (0, 32), (0, 35), (0, 41), (0, 54), (0, 57), (1, 23), (1, 32), (1, 54), (3, 2), (3, 13), (3, 23), (3, 32), (3, 54), (3, 57), (4, 2), (4, 5), (4, 13), (4, 23), (4, 29), (4, 30), (4, 32), (4, 35), (4, 41), (4, 48), (4, 54), (4, 57), (7, 2), (7, 13), (7, 23), (7, 29), (7, 32), (7, 48), (7, 54), (7, 57), (8, 2), (8, 5), (8, 6), (8, 13), (8, 23), (8, 29), (8, 30), (8, 32), (8, 35), (8, 41), (8, 48), (8, 54), (8, 57), (9, 23), (9, 54), (10, 2), (10, 5), (10, 13), (10, 23), (10, 29), (10, 30), (10, 32), (10, 35), (10, 41), (10, 48), (10, 54), (10, 57), (11, 2), (11, 5), (11, 6), (11, 13), (11, 23), (11, 29), (11, 30), (11, 32), (11, 35), (11, 41), (11, 48), (11, 54), (11, 57), (11, 67), (12, 2), (12, 5), (12, 13), (12, 23), (12, 29), (12, 32), (12, 48), (12, 54), (12, 57), (14, 2), (14, 5), (14, 13), (14, 23), (14, 29), (14, 32), (14, 41), (14, 48), (14, 54), (14, 57), (15, 32), (15, 54), (16, 2), (16, 5), (16, 13), (16, 23), (16, 29), (16, 32), (16, 48), (16, 54), (16, 57), (17, 2), (17, 23), (17, 29), (17, 32), (17, 54), (17, 57), (18, 23), (18, 32), (18, 54), (19, 2), (19, 23), (19, 32), (19, 54), (19, 57), (20, 13), (20, 23), (20, 32), (20, 54), (20, 57), (22, 32), (22, 54), (27, 2), (27, 13), (27, 23), (27, 29), (27, 32), (27, 48), (27, 54), (27, 57), (28, 54), (31, 2), (31, 13), (31, 23), (31, 32), (31, 54), (31, 57), (33, 2), (33, 23), (33, 29), (33, 32), (33, 54), (36, 32), (36, 54), (37, 2), (37, 13), (37, 23), (37, 29), (37, 32), (37, 48), (37, 54), (37, 57), (38, 32), (39, 2), (39, 13), (39, 23), (39, 29), (39, 32), (39, 54), (39, 57), (40, 2), (40, 13), (40, 23), (40, 32), (40, 54), (42, 23), (42, 32), (42, 54), (43, 32), (43, 54), (44, 2), (44, 13), (44, 23), (44, 29), (44, 32), (44, 41), (44, 54), (44, 57), (45, 2), (45, 13), (45, 23), (45, 29), (45, 32), (45, 48), (45, 54), (45, 57), (47, 2), (47, 5), (47, 13), (47, 23), (47, 29), (47, 32), (47, 35), (47, 41), (47, 48), (47, 54), (47, 57), (49, 2), (49, 13), (49, 23), (49, 32), (49, 54), (49, 57), (50, 2), (50, 5), (50, 13), (50, 23), (50, 29), (50, 32), (50, 35), (50, 41), (50, 48), (50, 54), (50, 57), (51, 2), (51, 13), (51, 23), (51, 32), (51, 54), (51, 57), (52, 2), (52, 13), (52, 23), (52, 29), (52, 32), (52, 54), (52, 57), (53, 2), (53, 13), (53, 23), (53, 29), (53, 30), (53, 32), (53, 35), (53, 41), (53, 48), (53, 54), (53, 57), (55, 2), (55, 13), (55, 23), (55, 32), (55, 48), (55, 54), (55, 57), (56, 2), (56, 5), (56, 13), (56, 23), (56, 29), (56, 30), (56, 32), (56, 35), (56, 41), (56, 48), (56, 54), (56, 57), (58, 2), (58, 5), (58, 13), (58, 23), (58, 29), (58, 30), (58, 32), (58, 35), (58, 41), (58, 48), (58, 54), (58, 57), (58, 67), (59, 23), (59, 32), (59, 54), (60, 2), (60, 5), (60, 13), (60, 23), (60, 29), (60, 30), (60, 32), (60, 35), (60, 41), (60, 48), (60, 54), (60, 57), (62, 32), (63, 2), (63, 13), (63, 23), (63, 32), (63, 54), (63, 57), (64, 2), (64, 13), (64, 23), (64, 29), (64, 32), (64, 41), (64, 48), (64, 54), (64, 57), (65, 2), (65, 13), (65, 23), (65, 29), (65, 32), (65, 54), (65, 57), (66, 2), (66, 13), (66, 23), (66, 29), (66, 32), (66, 54), (66, 57), (68, 2), (68, 13), (68, 23), (68, 32), (68, 54), (68, 57), (69, 2), (69, 13), (69, 23), (69, 29), (69, 32), (69, 48), (69, 54), (69, 57), (70, 2), (70, 5), (70, 6), (70, 13), (70, 23), (70, 29), (70, 30), (70, 32), (70, 41), (70, 48), (70, 54), (70, 57), (71, 2), (71, 13), (71, 23), (71, 29), (71, 32), (71, 48), (71, 54), (71, 57), (72, 2), (72, 13), (72, 23), (72, 29), (72, 32), (72, 41), (72, 48), (72, 54), (72, 57), (74, 23), (74, 32), (74, 54)]</t>
        </is>
      </c>
      <c r="N11" t="n">
        <v>2026</v>
      </c>
      <c r="O11" t="n">
        <v>0.75</v>
      </c>
      <c r="P11" t="n">
        <v>0.9</v>
      </c>
      <c r="Q11" t="n">
        <v>3</v>
      </c>
      <c r="R11" t="n">
        <v>10000</v>
      </c>
      <c r="S11" t="inlineStr">
        <is>
          <t>07/05/2024, 13:58:55</t>
        </is>
      </c>
      <c r="T11" s="3">
        <f>hyperlink("https://spiral.technion.ac.il/results/MTAwMDAwOA==/10/GOResultsPROCESS","link")</f>
        <v/>
      </c>
      <c r="U11" t="inlineStr">
        <is>
          <t>['GO:1904814:regulation of protein localization to chromosome, telomeric region (qval1E0)', 'GO:0048268:clathrin coat assembly (qval1E0)', 'GO:0045964:positive regulation of dopamine metabolic process (qval1E0)', 'GO:0045915:positive regulation of catecholamine metabolic process (qval1E0)']</t>
        </is>
      </c>
      <c r="V11" s="3">
        <f>hyperlink("https://spiral.technion.ac.il/results/MTAwMDAwOA==/10/GOResultsFUNCTION","link")</f>
        <v/>
      </c>
      <c r="W11" t="inlineStr">
        <is>
          <t>NO TERMS</t>
        </is>
      </c>
      <c r="X11" s="3">
        <f>hyperlink("https://spiral.technion.ac.il/results/MTAwMDAwOA==/10/GOResultsCOMPONENT","link")</f>
        <v/>
      </c>
      <c r="Y11" t="inlineStr">
        <is>
          <t>['GO:0044297:cell body (qval1E0)']</t>
        </is>
      </c>
    </row>
    <row r="12">
      <c r="A12" s="1" t="n">
        <v>11</v>
      </c>
      <c r="B12" t="n">
        <v>18365</v>
      </c>
      <c r="C12" t="n">
        <v>4951</v>
      </c>
      <c r="D12" t="n">
        <v>75</v>
      </c>
      <c r="E12" t="n">
        <v>5550</v>
      </c>
      <c r="F12" t="n">
        <v>248</v>
      </c>
      <c r="G12" t="n">
        <v>4786</v>
      </c>
      <c r="H12" t="n">
        <v>74</v>
      </c>
      <c r="I12" t="n">
        <v>345</v>
      </c>
      <c r="J12" s="2" t="n">
        <v>-1177</v>
      </c>
      <c r="K12" t="n">
        <v>0.355</v>
      </c>
      <c r="L12" t="inlineStr">
        <is>
          <t>2010300C02Rik,2700081O15Rik,Abhd6,Abi1,Abi2,Abl2,Actr2,Actr3b,Add2,Adgrb2,Adgrb3,Akt3,Arf3,Arhgef25,Arhgef4,Arhgef9,Arl8b,Arpc2,Arpc3,Asphd2,Atf6b,Atg101,Atp2b1,B4galnt1,Bahd1,Bap1,Bcl11a,Brinp1,Brk1,Btbd9,Cacng8,Cadm2,Calm3,Camk1d,Camk2b,Camkk1,Camsap2,Camta2,Cap2,Capza2,Capzb,Cbfa2t3,Ccdc32,Ccny,Celf5,Chn1,Chpf,Chrd,Chst1,Cnih2,Cnksr2,Cpne6,Cpt1c,Creg2,Crmp1,Cttn,Ctxn1,Dab1,Dagla,Dapk1,Dbn1,Dgkg,Dgkz,Dlg3,Dlg4,Dlgap2,Dmtn,Dnajb5,Dnal1,Dok4,Dok6,Dusp4,Dynll1,Dyrk2,Dyrk3,E2f3,Efna3,Eftud2,Elk1,Enc1,Enox1,Epha5,Epha6,Epha7,Exoc6,Extl1,Faah,Fam131a,Fam171a1,Fam189a1,Fam49a,Fgf13,Fhl2,Foxg1,Frmpd4,Frrs1l,Gabra2,Gabra5,Gabrb3,Galnt17,Galnt18,Gnaq,Gpm6a,Gpr22,Gprin1,Grasp,Gria1,Grin2a,Grin2b,Grina,Hivep2,Hspa1b,Ica1,Icam5,Ifngr2,Inka2,Iqsec2,Itpka,Jph3,Jph4,Junb,Kalrn,Kcnab2,Kcnip2,Kcnq2,Kctd6,Klf16,Klhl3,Large1,Limd2,Lmo3,Lmtk3,Lrrn2,Lurap1l,Map4k3,Map9,Mapk10,Med24,Mical2,Mindy3,Mmd,Mmp17,Mpped2,Msra,Muc3a,Myt1l,Ncdn,Nckap1,Ncoa1,Ndrg3,Nedd4l,Nell2,Neurod2,Nlgn3,Nmt1,Nos1ap,Npdc1,Nphp4,Ntrk3,Numbl,Opcml,Orai2,Otub2,Parp1,Pdpk1,Pfkl,Pip5k1a,Pja2,Plekhg5,Plk2,Plppr4,Plppr5,Plxna4,Ppfia2,Ppm1e,Ppp3ca,Ppp3r1,Ppp4r4,Prickle2,Prkag2,Prkce,Prkcg,Prr7,Prrt2,Psd,Ptk2b,Pygo1,Rab40b,Rabgap1l,Rapgef5,Rapgefl1,Rasgef1a,Rasgrf1,Rasgrp1,Rasl10a,Rbfox1,Rbfox2,Reps2,Rin1,Rnf165,Robo2,Rock2,Rogdi,Rprml,Runx2,Scn3b,Sec14l1,Sept3,Shisa7,Sipa1l1,Slit1,Slit3,Slitrk3,Slitrk5,Smpd3,Snn,Sorl1,Speg,Sphkap,Sprn,Sptan1,Sptbn2,St6galnac5,Stk25,Stum,Stxbp5l,Syngap1,Tacc2,Tecpr1,Tesc,Tmem150c,Tmem70,Tmem8b,Tnks1bp1,Tomm34,Traip,Trpc4,Tspan13,Tspan5,Ube2e2,Unc5a,Wasf1,Wipf3,Wscd2,Ywhaz,Zbtb18,Zcchc14,Zfp189</t>
        </is>
      </c>
      <c r="M12" t="inlineStr">
        <is>
          <t>[(0, 3), (0, 4), (0, 10), (0, 11), (0, 22), (0, 26), (0, 27), (0, 31), (0, 36), (0, 49), (0, 51), (0, 52), (0, 53), (0, 55), (0, 59), (0, 62), (0, 68), (0, 69), (0, 72), (0, 73), (1, 26), (1, 31), (1, 36), (1, 49), (1, 55), (1, 62), (1, 68), (1, 73), (2, 31), (2, 49), (2, 62), (2, 68), (3, 68), (5, 31), (5, 49), (5, 62), (5, 68), (6, 22), (6, 26), (6, 31), (6, 36), (6, 49), (6, 55), (6, 62), (6, 68), (6, 73), (7, 22), (7, 26), (7, 31), (7, 36), (7, 49), (7, 55), (7, 59), (7, 62), (7, 68), (7, 73), (8, 31), (8, 49), (8, 68), (9, 22), (9, 26), (9, 31), (9, 36), (9, 49), (9, 55), (9, 59), (9, 62), (9, 68), (9, 73), (11, 68), (12, 31), (12, 49), (12, 68), (13, 26), (13, 31), (13, 36), (13, 49), (13, 55), (13, 62), (13, 68), (13, 73), (14, 31), (14, 49), (14, 68), (15, 49), (15, 68), (16, 68), (17, 3), (17, 4), (17, 10), (17, 11), (17, 22), (17, 25), (17, 26), (17, 27), (17, 31), (17, 34), (17, 36), (17, 49), (17, 51), (17, 52), (17, 55), (17, 59), (17, 62), (17, 68), (17, 69), (17, 72), (17, 73), (18, 31), (18, 49), (18, 68), (19, 22), (19, 26), (19, 31), (19, 36), (19, 49), (19, 55), (19, 59), (19, 62), (19, 68), (19, 73), (20, 68), (21, 26), (21, 31), (21, 49), (21, 55), (21, 62), (21, 68), (21, 73), (23, 31), (23, 49), (23, 68), (24, 31), (24, 49), (24, 68), (25, 31), (25, 49), (25, 68), (27, 31), (27, 49), (27, 68), (28, 22), (28, 26), (28, 31), (28, 36), (28, 49), (28, 55), (28, 59), (28, 62), (28, 68), (28, 73), (29, 31), (29, 49), (29, 68), (30, 26), (30, 31), (30, 36), (30, 49), (30, 55), (30, 62), (30, 68), (30, 73), (32, 22), (32, 26), (32, 31), (32, 36), (32, 49), (32, 55), (32, 59), (32, 62), (32, 68), (32, 73), (33, 49), (33, 68), (34, 31), (34, 49), (34, 68), (35, 31), (35, 49), (35, 62), (35, 68), (37, 3), (37, 4), (37, 10), (37, 11), (37, 14), (37, 16), (37, 22), (37, 25), (37, 26), (37, 27), (37, 31), (37, 33), (37, 34), (37, 36), (37, 42), (37, 43), (37, 49), (37, 51), (37, 52), (37, 53), (37, 55), (37, 59), (37, 62), (37, 68), (37, 69), (37, 71), (37, 72), (37, 73), (38, 22), (38, 26), (38, 31), (38, 36), (38, 49), (38, 55), (38, 59), (38, 62), (38, 68), (38, 73), (39, 22), (39, 26), (39, 31), (39, 36), (39, 49), (39, 55), (39, 59), (39, 62), (39, 68), (39, 73), (40, 31), (40, 49), (40, 68), (41, 31), (41, 36), (41, 49), (41, 55), (41, 62), (41, 68), (41, 73), (42, 49), (42, 68), (43, 49), (43, 68), (44, 49), (44, 68), (45, 31), (45, 49), (45, 68), (46, 26), (46, 31), (46, 36), (46, 49), (46, 55), (46, 62), (46, 68), (46, 73), (47, 31), (47, 49), (47, 68), (48, 22), (48, 26), (48, 31), (48, 36), (48, 49), (48, 55), (48, 62), (48, 68), (48, 73), (50, 31), (50, 49), (50, 68), (52, 49), (52, 68), (53, 49), (53, 68), (54, 31), (54, 49), (54, 62), (54, 68), (54, 73), (56, 31), (56, 49), (56, 68), (57, 26), (57, 31), (57, 49), (57, 62), (57, 68), (57, 73), (60, 49), (60, 68), (61, 31), (61, 49), (61, 68), (63, 49), (63, 68), (64, 31), (64, 49), (64, 68), (65, 3), (65, 4), (65, 10), (65, 11), (65, 12), (65, 14), (65, 16), (65, 18), (65, 22), (65, 25), (65, 26), (65, 27), (65, 31), (65, 33), (65, 34), (65, 36), (65, 42), (65, 43), (65, 45), (65, 49), (65, 51), (65, 52), (65, 53), (65, 55), (65, 58), (65, 59), (65, 62), (65, 66), (65, 68), (65, 69), (65, 70), (65, 71), (65, 72), (65, 73), (66, 68), (67, 31), (67, 49), (67, 62), (67, 68), (69, 68), (70, 49), (70, 68), (71, 31), (71, 49), (71, 68), (72, 68)]</t>
        </is>
      </c>
      <c r="N12" t="n">
        <v>2200</v>
      </c>
      <c r="O12" t="n">
        <v>0.5</v>
      </c>
      <c r="P12" t="n">
        <v>0.9</v>
      </c>
      <c r="Q12" t="n">
        <v>3</v>
      </c>
      <c r="R12" t="n">
        <v>10000</v>
      </c>
      <c r="S12" t="inlineStr">
        <is>
          <t>07/05/2024, 13:59:09</t>
        </is>
      </c>
      <c r="T12" s="3">
        <f>hyperlink("https://spiral.technion.ac.il/results/MTAwMDAwOA==/11/GOResultsPROCESS","link")</f>
        <v/>
      </c>
      <c r="U12" t="inlineStr">
        <is>
          <t>['GO:0050804:modulation of chemical synaptic transmission (qval1.15E-11)', 'GO:0099177:regulation of trans-synaptic signaling (qval6.11E-12)', 'GO:0048167:regulation of synaptic plasticity (qval3.23E-11)', 'GO:0120035:regulation of plasma membrane bounded cell projection organization (qval2.98E-11)', 'GO:0031344:regulation of cell projection organization (qval3.6E-11)', 'GO:0010646:regulation of cell communication (qval3.87E-11)', 'GO:0023051:regulation of signaling (qval4.33E-11)', 'GO:0045664:regulation of neuron differentiation (qval2.37E-10)', 'GO:0010769:regulation of cell morphogenesis involved in differentiation (qval2.79E-9)', 'GO:0010975:regulation of neuron projection development (qval2.56E-9)', 'GO:0051960:regulation of nervous system development (qval5.21E-9)', 'GO:0051128:regulation of cellular component organization (qval6.77E-9)', 'GO:0022604:regulation of cell morphogenesis (qval6.81E-9)', 'GO:0050767:regulation of neurogenesis (qval2.38E-8)', 'GO:0060284:regulation of cell development (qval3.03E-8)', 'GO:0030833:regulation of actin filament polymerization (qval4.9E-8)', 'GO:0050807:regulation of synapse organization (qval6.64E-8)', 'GO:0030030:cell projection organization (qval1E-7)', 'GO:0050794:regulation of cellular process (qval1.56E-7)', 'GO:0099175:regulation of postsynapse organization (qval1.53E-7)', 'GO:0008064:regulation of actin polymerization or depolymerization (qval1.95E-7)', 'GO:0065008:regulation of biological quality (qval1.99E-7)', 'GO:0007399:nervous system development (qval2.29E-7)', 'GO:0030832:regulation of actin filament length (qval2.24E-7)', 'GO:0032271:regulation of protein polymerization (qval3.95E-7)', 'GO:0044087:regulation of cellular component biogenesis (qval4E-7)', 'GO:0050773:regulation of dendrite development (qval4E-7)', 'GO:0009966:regulation of signal transduction (qval4.75E-7)', 'GO:0099601:regulation of neurotransmitter receptor activity (qval6.98E-7)', 'GO:0050789:regulation of biological process (qval7.48E-7)', 'GO:0007610:behavior (qval8.33E-7)', 'GO:0031346:positive regulation of cell projection organization (qval1.35E-6)', 'GO:0045666:positive regulation of neuron differentiation (qval1.31E-6)', 'GO:0110053:regulation of actin filament organization (qval1.29E-6)', 'GO:2000310:regulation of NMDA receptor activity (qval1.29E-6)', 'GO:1900449:regulation of glutamate receptor signaling pathway (qval1.28E-6)', 'GO:0035556:intracellular signal transduction (qval1.43E-6)', 'GO:0007611:learning or memory (qval1.87E-6)', 'GO:0030838:positive regulation of actin filament polymerization (qval3.35E-6)', 'GO:0050806:positive regulation of synaptic transmission (qval3.6E-6)', 'GO:0048731:system development (qval3.65E-6)', 'GO:0048858:cell projection morphogenesis (qval3.63E-6)', 'GO:0032956:regulation of actin cytoskeleton organization (qval3.77E-6)', 'GO:0048583:regulation of response to stimulus (qval3.99E-6)', 'GO:0065007:biological regulation (qval4.4E-6)', 'GO:0048168:regulation of neuronal synaptic plasticity (qval5.63E-6)', 'GO:0051493:regulation of cytoskeleton organization (qval5.75E-6)', 'GO:1902903:regulation of supramolecular fiber organization (qval5.91E-6)', 'GO:1904062:regulation of cation transmembrane transport (qval7.05E-6)', 'GO:0050890:cognition (qval8.23E-6)', 'GO:0061001:regulation of dendritic spine morphogenesis (qval8.87E-6)', 'GO:0016310:phosphorylation (qval9.92E-6)', 'GO:0032990:cell part morphogenesis (qval9.93E-6)', 'GO:0048814:regulation of dendrite morphogenesis (qval1.02E-5)', 'GO:0030036:actin cytoskeleton organization (qval1.01E-5)', 'GO:0022603:regulation of anatomical structure morphogenesis (qval1.1E-5)', 'GO:0120039:plasma membrane bounded cell projection morphogenesis (qval1.08E-5)', 'GO:0032535:regulation of cellular component size (qval1.33E-5)', 'GO:0045595:regulation of cell differentiation (qval1.69E-5)', 'GO:0048522:positive regulation of cellular process (qval1.66E-5)', 'GO:0032970:regulation of actin filament-based process (qval1.91E-5)', 'GO:0051130:positive regulation of cellular component organization (qval2.07E-5)', 'GO:0030029:actin filament-based process (qval2.12E-5)', 'GO:0043254:regulation of protein complex assembly (qval2.27E-5)', 'GO:2001257:regulation of cation channel activity (qval2.53E-5)', 'GO:0051962:positive regulation of nervous system development (qval2.97E-5)', 'GO:0007613:memory (qval3.32E-5)', 'GO:0007264:small GTPase mediated signal transduction (qval3.3E-5)', 'GO:0048812:neuron projection morphogenesis (qval3.55E-5)', 'GO:0099173:postsynapse organization (qval3.65E-5)', 'GO:0042391:regulation of membrane potential (qval3.61E-5)', 'GO:0007015:actin filament organization (qval3.7E-5)', 'GO:0010720:positive regulation of cell development (qval4.92E-5)', 'GO:0050769:positive regulation of neurogenesis (qval4.96E-5)', 'GO:0120036:plasma membrane bounded cell projection organization (qval4.94E-5)', 'GO:0032273:positive regulation of protein polymerization (qval6.09E-5)', 'GO:0010591:regulation of lamellipodium assembly (qval6.96E-5)', 'GO:0090066:regulation of anatomical structure size (qval7.07E-5)', 'GO:0065009:regulation of molecular function (qval7.28E-5)', 'GO:0010976:positive regulation of neuron projection development (qval8.16E-5)', 'GO:0044093:positive regulation of molecular function (qval8.1E-5)', 'GO:0060998:regulation of dendritic spine development (qval8.7E-5)', 'GO:0032412:regulation of ion transmembrane transporter activity (qval8.76E-5)', 'GO:0050905:neuromuscular process (qval1.04E-4)', 'GO:0032989:cellular component morphogenesis (qval1.24E-4)', 'GO:0043269:regulation of ion transport (qval1.26E-4)', 'GO:0051495:positive regulation of cytoskeleton organization (qval1.3E-4)', 'GO:0006468:protein phosphorylation (qval1.31E-4)', 'GO:0022898:regulation of transmembrane transporter activity (qval1.37E-4)', 'GO:0034765:regulation of ion transmembrane transport (qval1.42E-4)', 'GO:0007612:learning (qval1.48E-4)', 'GO:2000026:regulation of multicellular organismal development (qval1.49E-4)', 'GO:0050808:synapse organization (qval1.74E-4)', 'GO:0050770:regulation of axonogenesis (qval1.83E-4)', 'GO:0099188:postsynaptic cytoskeleton organization (qval2.11E-4)', 'GO:0098974:postsynaptic actin cytoskeleton organization (qval2.09E-4)', 'GO:0032409:regulation of transporter activity (qval2.17E-4)', 'GO:1902905:positive regulation of supramolecular fiber organization (qval2.16E-4)', 'GO:0060078:regulation of postsynaptic membrane potential (qval2.24E-4)', 'GO:0010770:positive regulation of cell morphogenesis involved in differentiation (qval2.4E-4)', 'GO:1902743:regulation of lamellipodium organization (qval2.42E-4)', 'GO:0050793:regulation of developmental process (qval2.56E-4)', 'GO:0051049:regulation of transport (qval3.79E-4)', 'GO:0010469:regulation of signaling receptor activity (qval3.87E-4)', 'GO:0097581:lamellipodium organization (qval4.41E-4)', 'GO:0044089:positive regulation of cellular component biogenesis (qval5.13E-4)', 'GO:0051056:regulation of small GTPase mediated signal transduction (qval5.63E-4)', 'GO:0048518:positive regulation of biological process (qval6.91E-4)', 'GO:0035640:exploration behavior (qval7.53E-4)', 'GO:2000601:positive regulation of Arp2/3 complex-mediated actin nucleation (qval9.82E-4)', 'GO:0007010:cytoskeleton organization (qval1.1E-3)', 'GO:0010771:negative regulation of cell morphogenesis involved in differentiation (qval1.09E-3)', 'GO:0031175:neuron projection development (qval1.12E-3)', 'GO:0048869:cellular developmental process (qval1.11E-3)', 'GO:0097061:dendritic spine organization (qval1.21E-3)', 'GO:0097435:supramolecular fiber organization (qval1.21E-3)', 'GO:0032502:developmental process (qval1.24E-3)', 'GO:1902683:regulation of receptor localization to synapse (qval1.38E-3)', 'GO:0016043:cellular component organization (qval1.45E-3)', 'GO:0034762:regulation of transmembrane transport (qval1.46E-3)', 'GO:0006928:movement of cell or subcellular component (qval1.48E-3)', 'GO:0007165:signal transduction (qval1.48E-3)', 'GO:0060341:regulation of cellular localization (qval1.77E-3)', 'GO:0051239:regulation of multicellular organismal process (qval1.82E-3)', 'GO:0032879:regulation of localization (qval1.88E-3)', 'GO:1902531:regulation of intracellular signal transduction (qval2E-3)', 'GO:0099072:regulation of postsynaptic membrane neurotransmitter receptor levels (qval1.99E-3)', 'GO:0060291:long-term synaptic potentiation (qval1.98E-3)', 'GO:0010959:regulation of metal ion transport (qval1.98E-3)', 'GO:0061003:positive regulation of dendritic spine morphogenesis (qval1.97E-3)', 'GO:0051668:localization within membrane (qval2.04E-3)', 'GO:0006796:phosphate-containing compound metabolic process (qval2.34E-3)', 'GO:0071840:cellular component organization or biogenesis (qval2.37E-3)', 'GO:0046578:regulation of Ras protein signal transduction (qval2.4E-3)', 'GO:0050885:neuromuscular process controlling balance (qval2.61E-3)', 'GO:0045597:positive regulation of cell differentiation (qval2.81E-3)', 'GO:0006793:phosphorus metabolic process (qval3.09E-3)', 'GO:0031345:negative regulation of cell projection organization (qval3.14E-3)', 'GO:0010592:positive regulation of lamellipodium assembly (qval3.38E-3)', 'GO:0007411:axon guidance (qval3.41E-3)', 'GO:0007416:synapse assembly (qval3.41E-3)', 'GO:0009987:cellular process (qval3.46E-3)', 'GO:1901879:regulation of protein depolymerization (qval3.46E-3)', 'GO:0097485:neuron projection guidance (qval3.64E-3)', 'GO:0043085:positive regulation of catalytic activity (qval3.92E-3)', 'GO:0051336:regulation of hydrolase activity (qval3.89E-3)', 'GO:0051641:cellular localization (qval3.96E-3)', 'GO:0106027:neuron projection organization (qval4.04E-3)', 'GO:0051129:negative regulation of cellular component organization (qval4.31E-3)', 'GO:0051094:positive regulation of developmental process (qval4.41E-3)', 'GO:0034314:Arp2/3 complex-mediated actin nucleation (qval4.4E-3)', 'GO:0008154:actin polymerization or depolymerization (qval5.03E-3)', 'GO:0048523:negative regulation of cellular process (qval5.39E-3)', 'GO:1901880:negative regulation of protein depolymerization (qval5.57E-3)', 'GO:0033555:multicellular organismal response to stress (qval5.53E-3)', 'GO:0033043:regulation of organelle organization (qval5.57E-3)', 'GO:0051127:positive regulation of actin nucleation (qval5.58E-3)', 'GO:0051345:positive regulation of hydrolase activity (qval6.45E-3)', 'GO:0007265:Ras protein signal transduction (qval6.66E-3)', 'GO:0050775:positive regulation of dendrite morphogenesis (qval6.78E-3)', 'GO:0099537:trans-synaptic signaling (qval6.78E-3)', 'GO:0048013:ephrin receptor signaling pathway (qval6.85E-3)', 'GO:1902745:positive regulation of lamellipodium organization (qval6.81E-3)', 'GO:0051705:multi-organism behavior (qval6.83E-3)', 'GO:0018209:peptidyl-serine modification (qval6.86E-3)', 'GO:0051693:actin filament capping (qval7.79E-3)', 'GO:0099536:synaptic signaling (qval7.93E-3)', 'GO:0030834:regulation of actin filament depolymerization (qval8.04E-3)', 'GO:0048169:regulation of long-term neuronal synaptic plasticity (qval8.87E-3)', 'GO:0043113:receptor clustering (qval8.84E-3)', 'GO:0051961:negative regulation of nervous system development (qval9.33E-3)', 'GO:0023052:signaling (qval9.37E-3)', 'GO:0008306:associative learning (qval1E-2)', 'GO:0034315:regulation of Arp2/3 complex-mediated actin nucleation (qval1.04E-2)', 'GO:0006464:cellular protein modification process (qval1.05E-2)', 'GO:0036211:protein modification process (qval1.04E-2)', 'GO:0043242:negative regulation of protein complex disassembly (qval1.04E-2)', 'GO:0032880:regulation of protein localization (qval1.09E-2)', 'GO:0010977:negative regulation of neuron projection development (qval1.18E-2)', 'GO:0098916:anterograde trans-synaptic signaling (qval1.2E-2)', 'GO:0007268:chemical synaptic transmission (qval1.19E-2)', 'GO:0010647:positive regulation of cell communication (qval1.2E-2)', 'GO:0018105:peptidyl-serine phosphorylation (qval1.21E-2)', 'GO:0009653:anatomical structure morphogenesis (qval1.21E-2)', 'GO:0060292:long-term synaptic depression (qval1.21E-2)', 'GO:0060999:positive regulation of dendritic spine development (qval1.21E-2)', 'GO:2000463:positive regulation of excitatory postsynaptic potential (qval1.21E-2)', 'GO:0007215:glutamate receptor signaling pathway (qval1.21E-2)', 'GO:0034613:cellular protein localization (qval1.22E-2)', 'GO:0050768:negative regulation of neurogenesis (qval1.26E-2)', 'GO:0023056:positive regulation of signaling (qval1.27E-2)', 'GO:0001508:action potential (qval1.31E-2)', 'GO:0120032:regulation of plasma membrane bounded cell projection assembly (qval1.33E-2)', 'GO:0010721:negative regulation of cell development (qval1.39E-2)', 'GO:0070727:cellular macromolecule localization (qval1.41E-2)', 'GO:0060491:regulation of cell projection assembly (qval1.43E-2)', 'GO:0031334:positive regulation of protein complex assembly (qval1.43E-2)', 'GO:0072657:protein localization to membrane (qval1.46E-2)', 'GO:0016601:Rac protein signal transduction (qval1.66E-2)', 'GO:0060384:innervation (qval1.65E-2)', 'GO:0001662:behavioral fear response (qval1.65E-2)', 'GO:0030835:negative regulation of actin filament depolymerization (qval1.64E-2)', 'GO:0034333:adherens junction assembly (qval1.63E-2)', 'GO:1905475:regulation of protein localization to membrane (qval1.65E-2)', 'GO:0043244:regulation of protein complex disassembly (qval1.88E-2)', 'GO:0002209:behavioral defense response (qval2.03E-2)', 'GO:0097062:dendritic spine maintenance (qval2.17E-2)', 'GO:0098885:modification of postsynaptic actin cytoskeleton (qval2.15E-2)', 'GO:1902959:regulation of aspartic-type endopeptidase activity involved in amyloid precursor protein catabolic process (qval2.14E-2)', 'GO:0048671:negative regulation of collateral sprouting (qval2.13E-2)', 'GO:0097120:receptor localization to synapse (qval2.22E-2)', 'GO:1902473:regulation of protein localization to synapse (qval2.21E-2)', 'GO:0001505:regulation of neurotransmitter levels (qval2.22E-2)', 'GO:0048519:negative regulation of biological process (qval2.22E-2)', 'GO:0051240:positive regulation of multicellular organismal process (qval2.23E-2)', 'GO:0060359:response to ammonium ion (qval2.31E-2)', 'GO:0090630:activation of GTPase activity (qval2.32E-2)', 'GO:0010035:response to inorganic substance (qval2.32E-2)', 'GO:0019098:reproductive behavior (qval2.39E-2)', 'GO:1990778:protein localization to cell periphery (qval2.61E-2)', 'GO:0051489:regulation of filopodium assembly (qval2.63E-2)', 'GO:0042596:fear response (qval2.62E-2)', 'GO:0050771:negative regulation of axonogenesis (qval2.63E-2)', 'GO:0061387:regulation of extent of cell growth (qval2.68E-2)', 'GO:1905245:regulation of aspartic-type peptidase activity (qval2.71E-2)', 'GO:1904862:inhibitory synapse assembly (qval2.7E-2)', 'GO:0034332:adherens junction organization (qval2.79E-2)', 'GO:1905809:negative regulation of synapse organization (qval2.83E-2)', 'GO:0045010:actin nucleation (qval2.82E-2)', 'GO:0050790:regulation of catalytic activity (qval3.02E-2)', 'GO:0120034:positive regulation of plasma membrane bounded cell projection assembly (qval3.18E-2)', 'GO:0051125:regulation of actin nucleation (qval3.23E-2)', 'GO:0051645:Golgi localization (qval3.46E-2)', 'GO:0048041:focal adhesion assembly (qval3.7E-2)', 'GO:0007045:cell-substrate adherens junction assembly (qval3.68E-2)', 'GO:1900006:positive regulation of dendrite development (qval3.72E-2)', 'GO:0043412:macromolecule modification (qval4.09E-2)', 'GO:0051966:regulation of synaptic transmission, glutamatergic (qval4.15E-2)', 'GO:0007214:gamma-aminobutyric acid signaling pathway (qval4.15E-2)', 'GO:0045665:negative regulation of neuron differentiation (qval4.2E-2)', 'GO:0044267:cellular protein metabolic process (qval5.24E-2)', 'GO:1903539:protein localization to postsynaptic membrane (qval5.32E-2)', 'GO:0043087:regulation of GTPase activity (qval5.33E-2)', 'GO:0090128:regulation of synapse maturation (qval5.35E-2)', 'GO:0031644:regulation of neurological system process (qval5.35E-2)', 'GO:0043954:cellular component maintenance (qval5.53E-2)', 'GO:0051017:actin filament bundle assembly (qval5.51E-2)', 'GO:0051703:intraspecies interaction between organisms (qval5.49E-2)', 'GO:0035176:social behavior (qval5.46E-2)', 'GO:0098815:modulation of excitatory postsynaptic potential (qval5.44E-2)', 'GO:0061572:actin filament bundle organization (qval5.42E-2)', 'GO:0008045:motor neuron axon guidance (qval5.78E-2)', 'GO:0048813:dendrite morphogenesis (qval5.85E-2)', 'GO:0010638:positive regulation of organelle organization (qval5.9E-2)']</t>
        </is>
      </c>
      <c r="V12" s="3">
        <f>hyperlink("https://spiral.technion.ac.il/results/MTAwMDAwOA==/11/GOResultsFUNCTION","link")</f>
        <v/>
      </c>
      <c r="W12" t="inlineStr">
        <is>
          <t>['GO:0005515:protein binding (qval9.94E-8)', 'GO:0016773:phosphotransferase activity, alcohol group as acceptor (qval1.59E-6)', 'GO:0016301:kinase activity (qval7.18E-6)', 'GO:0004672:protein kinase activity (qval5.71E-6)', 'GO:0035254:glutamate receptor binding (qval1.78E-5)', 'GO:0051020:GTPase binding (qval3.73E-5)', 'GO:0019899:enzyme binding (qval3.95E-5)', 'GO:0004674:protein serine/threonine kinase activity (qval9.78E-5)', 'GO:0016772:transferase activity, transferring phosphorus-containing groups (qval1.1E-4)', 'GO:0004683:calmodulin-dependent protein kinase activity (qval2.48E-4)', 'GO:0005488:binding (qval8.12E-4)', 'GO:0003779:actin binding (qval1.41E-3)', 'GO:0043168:anion binding (qval2.56E-3)', 'GO:0008092:cytoskeletal protein binding (qval3.21E-3)', 'GO:0035639:purine ribonucleoside triphosphate binding (qval4.25E-3)', 'GO:0005085:guanyl-nucleotide exchange factor activity (qval4.15E-3)', 'GO:0032555:purine ribonucleotide binding (qval4.61E-3)', 'GO:0017076:purine nucleotide binding (qval5.2E-3)', 'GO:0032553:ribonucleotide binding (qval5.22E-3)', 'GO:0008144:drug binding (qval6.37E-3)', 'GO:0098918:structural constituent of synapse (qval6.6E-3)', 'GO:0005524:ATP binding (qval9.83E-3)', 'GO:0005516:calmodulin binding (qval9.85E-3)', 'GO:0032559:adenyl ribonucleotide binding (qval9.71E-3)', 'GO:0005003:ephrin receptor activity (qval1.03E-2)', 'GO:0030554:adenyl nucleotide binding (qval1.06E-2)', 'GO:0097367:carbohydrate derivative binding (qval1.09E-2)', 'GO:1904315:transmitter-gated ion channel activity involved in regulation of postsynaptic membrane potential (qval1.14E-2)', 'GO:0005004:GPI-linked ephrin receptor activity (qval1.37E-2)', 'GO:0051015:actin filament binding (qval1.34E-2)', 'GO:0019900:kinase binding (qval1.35E-2)', 'GO:0099529:neurotransmitter receptor activity involved in regulation of postsynaptic membrane potential (qval1.38E-2)', 'GO:0098960:postsynaptic neurotransmitter receptor activity (qval1.65E-2)', 'GO:0022835:transmitter-gated channel activity (qval1.6E-2)', 'GO:0022824:transmitter-gated ion channel activity (qval1.55E-2)', 'GO:0019904:protein domain specific binding (qval1.84E-2)', 'GO:0035255:ionotropic glutamate receptor binding (qval2.06E-2)', 'GO:0000166:nucleotide binding (qval2.23E-2)', 'GO:1901265:nucleoside phosphate binding (qval2.18E-2)', 'GO:0031267:small GTPase binding (qval2.4E-2)', 'GO:0016740:transferase activity (qval2.38E-2)', 'GO:0044877:protein-containing complex binding (qval2.35E-2)', 'GO:0019901:protein kinase binding (qval3.25E-2)', 'GO:0004713:protein tyrosine kinase activity (qval3.61E-2)', 'GO:0005230:extracellular ligand-gated ion channel activity (qval3.55E-2)', 'GO:0097110:scaffold protein binding (qval4.73E-2)', 'GO:0044325:ion channel binding (qval5.12E-2)', 'GO:0016247:channel regulator activity (qval5.81E-2)', 'GO:0098772:molecular function regulator (qval5.95E-2)', 'GO:0022851:GABA-gated chloride ion channel activity (qval6.11E-2)', 'GO:0005216:ion channel activity (qval7.17E-2)', 'GO:0036094:small molecule binding (qval7.14E-2)', 'GO:0015267:channel activity (qval7.07E-2)', 'GO:0022803:passive transmembrane transporter activity (qval6.94E-2)', 'GO:0030507:spectrin binding (qval6.9E-2)', 'GO:0005005:transmembrane-ephrin receptor activity (qval6.87E-2)', 'GO:0046875:ephrin receptor binding (qval7.53E-2)', 'GO:0005200:structural constituent of cytoskeleton (qval7.52E-2)']</t>
        </is>
      </c>
      <c r="X12" s="3">
        <f>hyperlink("https://spiral.technion.ac.il/results/MTAwMDAwOA==/11/GOResultsCOMPONENT","link")</f>
        <v/>
      </c>
      <c r="Y12" t="inlineStr">
        <is>
          <t>['GO:0097458:neuron part (qval6.11E-27)', 'GO:0044456:synapse part (qval2.62E-25)', 'GO:0045202:synapse (qval2.61E-22)', 'GO:0098978:glutamatergic synapse (qval8.97E-21)', 'GO:0099572:postsynaptic specialization (qval8.08E-20)', 'GO:0014069:postsynaptic density (qval3.76E-19)', 'GO:0042995:cell projection (qval4.24E-15)', 'GO:0043005:neuron projection (qval1.84E-14)', 'GO:0120038:plasma membrane bounded cell projection part (qval2.16E-14)', 'GO:0044463:cell projection part (qval1.94E-14)', 'GO:0098794:postsynapse (qval7.59E-14)', 'GO:0120025:plasma membrane bounded cell projection (qval4.21E-13)', 'GO:0030054:cell junction (qval6.91E-13)', 'GO:0030027:lamellipodium (qval3.74E-9)', 'GO:0005886:plasma membrane (qval3.68E-9)', 'GO:0043197:dendritic spine (qval4.42E-9)', 'GO:0044309:neuron spine (qval7.34E-9)', 'GO:0030425:dendrite (qval1.79E-8)', 'GO:0016020:membrane (qval2.09E-8)', 'GO:0034702:ion channel complex (qval3.5E-8)', 'GO:0033267:axon part (qval3.43E-8)', 'GO:0099240:intrinsic component of synaptic membrane (qval6.44E-8)', 'GO:0034703:cation channel complex (qval7.4E-8)', 'GO:1902495:transmembrane transporter complex (qval7.1E-8)', 'GO:0099699:integral component of synaptic membrane (qval1.07E-7)', 'GO:1990351:transporter complex (qval1.43E-7)', 'GO:0008328:ionotropic glutamate receptor complex (qval1.46E-7)', 'GO:0098936:intrinsic component of postsynaptic membrane (qval1.41E-7)', 'GO:0098948:intrinsic component of postsynaptic specialization membrane (qval1.9E-7)', 'GO:0097060:synaptic membrane (qval2.46E-7)', 'GO:0045211:postsynaptic membrane (qval2.92E-7)', 'GO:0098878:neurotransmitter receptor complex (qval3.79E-7)', 'GO:0005856:cytoskeleton (qval4.09E-7)', 'GO:0099055:integral component of postsynaptic membrane (qval4.72E-7)', 'GO:0099060:integral component of postsynaptic specialization membrane (qval9.38E-7)', 'GO:0032281:AMPA glutamate receptor complex (qval4.44E-6)', 'GO:0031209:SCAR complex (qval6.08E-6)', 'GO:0098839:postsynaptic density membrane (qval7.07E-6)', 'GO:0099634:postsynaptic specialization membrane (qval8.79E-6)', 'GO:0032589:neuron projection membrane (qval1.27E-5)', 'GO:0005737:cytoplasm (qval2.03E-5)', 'GO:0031256:leading edge membrane (qval3.09E-5)', 'GO:0098590:plasma membrane region (qval3.79E-5)', 'GO:0044297:cell body (qval4.04E-5)', 'GO:0060076:excitatory synapse (qval4.93E-5)', 'GO:0044448:cell cortex part (qval8.91E-5)', 'GO:0044459:plasma membrane part (qval9.66E-5)', 'GO:0043025:neuronal cell body (qval1.03E-4)', 'GO:0043235:receptor complex (qval1.28E-4)', 'GO:0005885:Arp2/3 protein complex (qval2.73E-4)', 'GO:0032591:dendritic spine membrane (qval2.67E-4)', 'GO:0099146:intrinsic component of postsynaptic density membrane (qval3.07E-4)', 'GO:0044444:cytoplasmic part (qval6.16E-4)', 'GO:0032590:dendrite membrane (qval6.14E-4)', 'GO:0098685:Schaffer collateral - CA1 synapse (qval8.4E-4)', 'GO:0043198:dendritic shaft (qval1.09E-3)', 'GO:0098984:neuron to neuron synapse (qval1.43E-3)', 'GO:0099061:integral component of postsynaptic density membrane (qval1.55E-3)', 'GO:0030863:cortical cytoskeleton (qval1.58E-3)', 'GO:0030426:growth cone (qval1.97E-3)', 'GO:0099092:postsynaptic density, intracellular component (qval1.96E-3)', 'GO:0043228:non-membrane-bounded organelle (qval2.27E-3)', 'GO:0030427:site of polarized growth (qval2.49E-3)', 'GO:0008076:voltage-gated potassium channel complex (qval2.62E-3)', 'GO:0098982:GABA-ergic synapse (qval2.75E-3)', 'GO:0099571:postsynaptic cytoskeleton (qval2.76E-3)', 'GO:0043226:organelle (qval3.06E-3)', 'GO:0098793:presynapse (qval3.2E-3)', 'GO:0008290:F-actin capping protein complex (qval3.91E-3)', 'GO:0099091:postsynaptic specialization, intracellular component (qval4.1E-3)', 'GO:0031253:cell projection membrane (qval5.39E-3)', 'GO:0034705:potassium channel complex (qval5.88E-3)', 'GO:0098802:plasma membrane receptor complex (qval6.65E-3)', 'GO:0030018:Z disc (qval7.38E-3)', 'GO:0032279:asymmetric synapse (qval7.9E-3)', 'GO:0015629:actin cytoskeleton (qval8.86E-3)', 'GO:0098797:plasma membrane protein complex (qval1.18E-2)', 'GO:0044464:cell part (qval1.2E-2)', 'GO:0017146:NMDA selective glutamate receptor complex (qval1.29E-2)', 'GO:0061825:podosome core (qval1.37E-2)', 'GO:0097440:apical dendrite (qval1.55E-2)', 'GO:0098871:postsynaptic actin cytoskeleton (qval1.6E-2)', 'GO:0099056:integral component of presynaptic membrane (qval2.2E-2)']</t>
        </is>
      </c>
    </row>
    <row r="13">
      <c r="A13" s="1" t="n">
        <v>12</v>
      </c>
      <c r="B13" t="n">
        <v>18365</v>
      </c>
      <c r="C13" t="n">
        <v>4951</v>
      </c>
      <c r="D13" t="n">
        <v>75</v>
      </c>
      <c r="E13" t="n">
        <v>5550</v>
      </c>
      <c r="F13" t="n">
        <v>174</v>
      </c>
      <c r="G13" t="n">
        <v>2751</v>
      </c>
      <c r="H13" t="n">
        <v>42</v>
      </c>
      <c r="I13" t="n">
        <v>246</v>
      </c>
      <c r="J13" s="2" t="n">
        <v>-858</v>
      </c>
      <c r="K13" t="n">
        <v>0.365</v>
      </c>
      <c r="L13" t="inlineStr">
        <is>
          <t>Abr,Adcy9,Adgrb2,Agtpbp1,Akt3,Arpp19,Arpp21,Atxn7l3,B4galt2,Baiap2,Cacnb1,Cacnb3,Cacng3,Cadm2,Calm2,Camk2a,Camk4,Camkk2,Cbx6,Cckbr,Cdk17,Cdk5r1,Cdk5r2,Cdk9,Chn1,Chrm1,Clstn1,Cnksr2,Cobl,Col19a1,Ctnnd2,Cyfip2,D430041D05Rik,Dact2,Dclk1,Dgkz,Dlgap1,Dlgap2,Dlk2,Dmxl2,Dnajb5,Dock3,Dpp10,Egr1,Egr3,Egr4,Ensa,Epn1,Epop,Etv5,Fam126b,Fam81a,Fbxo31,Fbxo41,Fbxw7,Fcho1,Fmnl1,Fzd3,Gm11549,Gm42517,Golga7b,Gpr26,Grasp,Gria2,Grk2,Gtdc1,Gucy1a2,Hcfc2,Homer1,Htr5a,Ier5,Igfbp6,Inka2,Iqsec2,Itpka,Kcnb1,Kcnh3,Kcnh7,Kcnj11,Kcnj6,Kcnq5,Kcnv1,Lin7b,Lingo1,Lmo4,Lmtk2,Mapk1,Mark2,Mat2b,Mef2c,Mlip,Mras,Mrtfb,Mtcl1,Mtmr12,Mtpn,Nat8l,Nbea,Ngef,Nlk,Nol4,Nptn,Nr4a1,Nrcam,Nrgn,Ntm,Olfm1,Olfm2,Otud3,Palm,Pcdhgc5,Pcsk2,Pfn2,Phyhip,Pik3r2,Pip5k1c,Plcb1,Plk2,Porcn,Ppp1r9a,Ppp3ca,Ppp3cb,Ppp3r1,Prkar1b,Ptk2b,Ptms,Ptprs,Pum2,R3hdm4,Rbfox3,Rhobtb2,Rimbp2,Rims4,Ripor1,Ryr2,Satb2,Scn8a,Sh3rf3,Sidt1,Sirpa,Skil,Slc16a7,Slc39a10,Slc8a2,Slitrk1,Snap25,Sorbs2,Spred1,Spred2,Sptbn2,Strbp,Stx1a,Syn1,Syngap1,Synpo,Syt16,Tacc1,Tbpl1,Tbr1,Tmem121b,Tmem132d,Tmem198,Trim37,Trim44,Trim46,Tspan5,Ubtd2,Unc13a,Unc13b,Usp7,Vipr1,Zbtb18,Zc2hc1a,Zmiz2</t>
        </is>
      </c>
      <c r="M13" t="inlineStr">
        <is>
          <t>[(0, 4), (0, 10), (0, 11), (0, 12), (0, 14), (0, 16), (0, 44), (0, 53), (0, 56), (0, 58), (0, 70), (0, 71), (1, 4), (1, 11), (1, 12), (1, 16), (1, 44), (1, 56), (1, 58), (1, 70), (1, 71), (2, 4), (2, 11), (2, 12), (2, 14), (2, 16), (2, 44), (2, 56), (2, 58), (2, 70), (2, 71), (5, 4), (5, 11), (5, 12), (5, 14), (5, 16), (5, 44), (5, 56), (5, 58), (5, 70), (5, 71), (6, 4), (6, 11), (6, 12), (6, 14), (6, 16), (6, 44), (6, 56), (6, 58), (6, 70), (6, 71), (7, 4), (7, 11), (7, 12), (7, 16), (7, 44), (7, 56), (7, 58), (7, 70), (7, 71), (9, 4), (9, 11), (9, 12), (9, 14), (9, 16), (9, 44), (9, 56), (9, 58), (9, 70), (13, 4), (13, 11), (13, 12), (13, 14), (13, 16), (13, 56), (13, 58), (13, 70), (17, 4), (17, 10), (17, 11), (17, 12), (17, 14), (17, 16), (17, 44), (17, 52), (17, 53), (17, 56), (17, 58), (17, 70), (17, 71), (18, 11), (19, 4), (19, 11), (19, 12), (19, 14), (19, 16), (19, 44), (19, 52), (19, 53), (19, 56), (19, 58), (19, 70), (19, 71), (21, 4), (21, 11), (21, 56), (23, 4), (23, 11), (23, 12), (23, 16), (23, 44), (23, 56), (23, 58), (23, 70), (28, 4), (28, 11), (28, 44), (28, 56), (28, 58), (28, 70), (29, 4), (29, 11), (29, 12), (29, 16), (29, 44), (29, 56), (29, 58), (30, 4), (30, 11), (30, 12), (30, 14), (30, 16), (30, 44), (30, 56), (30, 58), (30, 70), (32, 4), (32, 11), (32, 12), (32, 14), (32, 16), (32, 44), (32, 56), (32, 58), (32, 70), (32, 71), (35, 4), (35, 11), (35, 12), (35, 14), (35, 16), (35, 44), (35, 56), (35, 58), (35, 70), (35, 71), (37, 4), (37, 11), (37, 12), (37, 14), (37, 16), (37, 44), (37, 53), (37, 56), (37, 58), (37, 70), (38, 4), (38, 11), (38, 16), (38, 56), (38, 58), (38, 70), (39, 4), (39, 11), (39, 12), (39, 14), (39, 16), (39, 44), (39, 56), (39, 58), (39, 70), (39, 71), (40, 11), (41, 4), (41, 11), (41, 12), (41, 14), (41, 16), (41, 44), (41, 56), (41, 58), (41, 70), (46, 4), (46, 11), (46, 12), (46, 14), (46, 16), (46, 44), (46, 56), (46, 58), (46, 70), (46, 71), (48, 4), (48, 11), (48, 12), (48, 14), (48, 56), (48, 58), (48, 70), (54, 4), (54, 11), (54, 12), (54, 14), (54, 16), (54, 44), (54, 52), (54, 53), (54, 56), (54, 58), (54, 70), (54, 71), (57, 4), (57, 10), (57, 11), (57, 12), (57, 16), (57, 44), (57, 56), (57, 58), (57, 70), (65, 4), (65, 10), (65, 11), (65, 12), (65, 14), (65, 16), (65, 44), (65, 56), (65, 58), (65, 70), (65, 71), (67, 4), (67, 11), (67, 16), (67, 56), (67, 58)]</t>
        </is>
      </c>
      <c r="N13" t="n">
        <v>1340</v>
      </c>
      <c r="O13" t="n">
        <v>1</v>
      </c>
      <c r="P13" t="n">
        <v>0.95</v>
      </c>
      <c r="Q13" t="n">
        <v>3</v>
      </c>
      <c r="R13" t="n">
        <v>10000</v>
      </c>
      <c r="S13" t="inlineStr">
        <is>
          <t>07/05/2024, 13:59:22</t>
        </is>
      </c>
      <c r="T13" s="3">
        <f>hyperlink("https://spiral.technion.ac.il/results/MTAwMDAwOA==/12/GOResultsPROCESS","link")</f>
        <v/>
      </c>
      <c r="U13" t="inlineStr">
        <is>
          <t>['GO:0050804:modulation of chemical synaptic transmission (qval4.83E-22)', 'GO:0099177:regulation of trans-synaptic signaling (qval2.6E-22)', 'GO:0010646:regulation of cell communication (qval8.88E-11)', 'GO:0023051:regulation of signaling (qval8.34E-11)', 'GO:0048167:regulation of synaptic plasticity (qval1.46E-10)', 'GO:0050808:synapse organization (qval3.24E-10)', 'GO:0050806:positive regulation of synaptic transmission (qval8.7E-10)', 'GO:0051049:regulation of transport (qval6.55E-9)', 'GO:0065008:regulation of biological quality (qval3.78E-8)', 'GO:0060341:regulation of cellular localization (qval5.05E-7)', 'GO:0050789:regulation of biological process (qval5.51E-7)', 'GO:0032879:regulation of localization (qval7.04E-7)', 'GO:0065007:biological regulation (qval6.56E-7)', 'GO:0010975:regulation of neuron projection development (qval6.12E-7)', 'GO:0050794:regulation of cellular process (qval3.73E-6)', 'GO:0120035:regulation of plasma membrane bounded cell projection organization (qval3.67E-6)', 'GO:0031344:regulation of cell projection organization (qval4.45E-6)', 'GO:0045664:regulation of neuron differentiation (qval1.11E-5)', 'GO:0098916:anterograde trans-synaptic signaling (qval1.1E-5)', 'GO:0007268:chemical synaptic transmission (qval1.05E-5)', 'GO:0050767:regulation of neurogenesis (qval1.13E-5)', 'GO:0035556:intracellular signal transduction (qval1.21E-5)', 'GO:0022603:regulation of anatomical structure morphogenesis (qval1.39E-5)', 'GO:0060284:regulation of cell development (qval1.42E-5)', 'GO:0048522:positive regulation of cellular process (qval1.58E-5)', 'GO:0022604:regulation of cell morphogenesis (qval1.74E-5)', 'GO:0099537:trans-synaptic signaling (qval2.13E-5)', 'GO:0051239:regulation of multicellular organismal process (qval2.57E-5)', 'GO:0099536:synaptic signaling (qval2.55E-5)', 'GO:0051960:regulation of nervous system development (qval2.52E-5)', 'GO:0051128:regulation of cellular component organization (qval4.04E-5)', 'GO:0051050:positive regulation of transport (qval4.6E-5)', 'GO:0048518:positive regulation of biological process (qval5.24E-5)', 'GO:0098693:regulation of synaptic vesicle cycle (qval5.84E-5)', 'GO:0048168:regulation of neuronal synaptic plasticity (qval8.19E-5)', 'GO:0010769:regulation of cell morphogenesis involved in differentiation (qval9.21E-5)', 'GO:0050807:regulation of synapse organization (qval9.14E-5)', 'GO:0060998:regulation of dendritic spine development (qval9.03E-5)', 'GO:0050773:regulation of dendrite development (qval9.09E-5)', 'GO:0042391:regulation of membrane potential (qval8.88E-5)', 'GO:0007610:behavior (qval1.2E-4)', 'GO:0065009:regulation of molecular function (qval1.29E-4)', 'GO:0007267:cell-cell signaling (qval2.14E-4)', 'GO:0009966:regulation of signal transduction (qval2.23E-4)', 'GO:0051966:regulation of synaptic transmission, glutamatergic (qval2.46E-4)', 'GO:0016043:cellular component organization (qval2.55E-4)', 'GO:0006887:exocytosis (qval2.63E-4)', 'GO:0034765:regulation of ion transmembrane transport (qval2.93E-4)', 'GO:0018105:peptidyl-serine phosphorylation (qval3E-4)', 'GO:0045595:regulation of cell differentiation (qval3.01E-4)', 'GO:0023052:signaling (qval2.98E-4)', 'GO:0032386:regulation of intracellular transport (qval3.12E-4)', 'GO:0001505:regulation of neurotransmitter levels (qval3.69E-4)', 'GO:0031644:regulation of neurological system process (qval3.82E-4)', 'GO:0071840:cellular component organization or biogenesis (qval3.77E-4)', 'GO:0007215:glutamate receptor signaling pathway (qval3.81E-4)', 'GO:0099170:postsynaptic modulation of chemical synaptic transmission (qval3.93E-4)', 'GO:0043269:regulation of ion transport (qval4.4E-4)', 'GO:0048583:regulation of response to stimulus (qval4.49E-4)', 'GO:0034762:regulation of transmembrane transport (qval5.76E-4)', 'GO:0050793:regulation of developmental process (qval6.21E-4)', 'GO:0099643:signal release from synapse (qval6.24E-4)', 'GO:0018209:peptidyl-serine modification (qval6.51E-4)', 'GO:0016310:phosphorylation (qval7.43E-4)', 'GO:0050890:cognition (qval8.2E-4)', 'GO:0099175:regulation of postsynapse organization (qval8.42E-4)', 'GO:0032940:secretion by cell (qval8.85E-4)', 'GO:2000026:regulation of multicellular organismal development (qval9.83E-4)', 'GO:0007154:cell communication (qval9.92E-4)', 'GO:0051179:localization (qval9.84E-4)', 'GO:0097479:synaptic vesicle localization (qval1.01E-3)', 'GO:0046903:secretion (qval1.06E-3)', 'GO:0007611:learning or memory (qval1.2E-3)', 'GO:0010647:positive regulation of cell communication (qval1.35E-3)', 'GO:0023056:positive regulation of signaling (qval1.48E-3)', 'GO:0018107:peptidyl-threonine phosphorylation (qval1.51E-3)', 'GO:0032502:developmental process (qval1.5E-3)', 'GO:0001764:neuron migration (qval1.51E-3)', 'GO:0044093:positive regulation of molecular function (qval1.86E-3)', 'GO:0017156:calcium ion regulated exocytosis (qval2.07E-3)', 'GO:1905475:regulation of protein localization to membrane (qval2.1E-3)', 'GO:0098815:modulation of excitatory postsynaptic potential (qval2.52E-3)', 'GO:0016079:synaptic vesicle exocytosis (qval2.87E-3)', 'GO:0018210:peptidyl-threonine modification (qval2.94E-3)', 'GO:0030001:metal ion transport (qval3.04E-3)', 'GO:0048856:anatomical structure development (qval3.07E-3)', 'GO:0032388:positive regulation of intracellular transport (qval3.42E-3)', 'GO:0060291:long-term synaptic potentiation (qval3.94E-3)', 'GO:0009987:cellular process (qval4.5E-3)', 'GO:2000463:positive regulation of excitatory postsynaptic potential (qval4.7E-3)', 'GO:0090316:positive regulation of intracellular protein transport (qval4.79E-3)', 'GO:0048172:regulation of short-term neuronal synaptic plasticity (qval4.95E-3)', 'GO:0098662:inorganic cation transmembrane transport (qval5.05E-3)', 'GO:0006468:protein phosphorylation (qval5.05E-3)', 'GO:0021549:cerebellum development (qval5.09E-3)', 'GO:0048489:synaptic vesicle transport (qval5.27E-3)', 'GO:0097480:establishment of synaptic vesicle localization (qval5.22E-3)', 'GO:0050770:regulation of axonogenesis (qval5.31E-3)', 'GO:0090049:regulation of cell migration involved in sprouting angiogenesis (qval5.56E-3)', 'GO:1903530:regulation of secretion by cell (qval5.53E-3)', 'GO:0060627:regulation of vesicle-mediated transport (qval5.62E-3)', 'GO:0099601:regulation of neurotransmitter receptor activity (qval5.94E-3)', 'GO:0046928:regulation of neurotransmitter secretion (qval6.27E-3)', 'GO:0071326:cellular response to monosaccharide stimulus (qval6.78E-3)', 'GO:0072657:protein localization to membrane (qval6.72E-3)', 'GO:0017158:regulation of calcium ion-dependent exocytosis (qval6.79E-3)', 'GO:0006810:transport (qval7.07E-3)', 'GO:0010469:regulation of signaling receptor activity (qval7.03E-3)', 'GO:0007269:neurotransmitter secretion (qval7.29E-3)', 'GO:0044057:regulation of system process (qval7.3E-3)', 'GO:0051588:regulation of neurotransmitter transport (qval7.8E-3)', 'GO:1903670:regulation of sprouting angiogenesis (qval8.94E-3)', 'GO:0023061:signal release (qval9.17E-3)', 'GO:1903305:regulation of regulated secretory pathway (qval9.84E-3)', 'GO:0098655:cation transmembrane transport (qval1E-2)', 'GO:0006836:neurotransmitter transport (qval1.14E-2)', 'GO:0006796:phosphate-containing compound metabolic process (qval1.18E-2)', 'GO:0071322:cellular response to carbohydrate stimulus (qval1.17E-2)', 'GO:0007274:neuromuscular synaptic transmission (qval1.19E-2)', 'GO:0048814:regulation of dendrite morphogenesis (qval1.19E-2)', 'GO:0021722:superior olivary nucleus maturation (qval1.19E-2)', 'GO:1900454:positive regulation of long-term synaptic depression (qval1.29E-2)', 'GO:0006812:cation transport (qval1.33E-2)', 'GO:0098660:inorganic ion transmembrane transport (qval1.4E-2)', 'GO:0006793:phosphorus metabolic process (qval1.41E-2)', 'GO:1903831:signal transduction involved in cellular response to ammonium ion (qval1.54E-2)', 'GO:0045956:positive regulation of calcium ion-dependent exocytosis (qval1.53E-2)', 'GO:0095500:acetylcholine receptor signaling pathway (qval1.52E-2)', 'GO:0061001:regulation of dendritic spine morphogenesis (qval1.58E-2)', 'GO:0031646:positive regulation of neurological system process (qval1.61E-2)', 'GO:1903827:regulation of cellular protein localization (qval1.62E-2)', 'GO:0033173:calcineurin-NFAT signaling cascade (qval1.63E-2)', 'GO:0010807:regulation of synaptic vesicle priming (qval1.62E-2)', 'GO:0099003:vesicle-mediated transport in synapse (qval1.67E-2)', 'GO:0051046:regulation of secretion (qval1.68E-2)', 'GO:0033157:regulation of intracellular protein transport (qval1.82E-2)', 'GO:0051234:establishment of localization (qval1.94E-2)', 'GO:0031345:negative regulation of cell projection organization (qval1.93E-2)', 'GO:0034284:response to monosaccharide (qval1.97E-2)', 'GO:0032412:regulation of ion transmembrane transporter activity (qval1.98E-2)', 'GO:0007213:G protein-coupled acetylcholine receptor signaling pathway (qval2.02E-2)', 'GO:0032880:regulation of protein localization (qval2.37E-2)', 'GO:0070201:regulation of establishment of protein localization (qval2.45E-2)', 'GO:0035418:protein localization to synapse (qval2.62E-2)', 'GO:0022898:regulation of transmembrane transporter activity (qval2.62E-2)', 'GO:0090087:regulation of peptide transport (qval2.7E-2)', 'GO:0045055:regulated exocytosis (qval2.7E-2)', 'GO:2001257:regulation of cation channel activity (qval2.68E-2)', 'GO:0099072:regulation of postsynaptic membrane neurotransmitter receptor levels (qval2.75E-2)', 'GO:0010977:negative regulation of neuron projection development (qval2.76E-2)', 'GO:0043535:regulation of blood vessel endothelial cell migration (qval2.79E-2)', 'GO:0050790:regulation of catalytic activity (qval2.78E-2)', 'GO:0097720:calcineurin-mediated signaling (qval3.03E-2)', 'GO:2000171:negative regulation of dendrite development (qval3.16E-2)', 'GO:0032409:regulation of transporter activity (qval3.4E-2)', 'GO:0014742:positive regulation of muscle hypertrophy (qval3.49E-2)', 'GO:0010613:positive regulation of cardiac muscle hypertrophy (qval3.47E-2)', 'GO:0001678:cellular glucose homeostasis (qval3.53E-2)', 'GO:0009743:response to carbohydrate (qval3.53E-2)', 'GO:0010771:negative regulation of cell morphogenesis involved in differentiation (qval3.51E-2)', 'GO:0019220:regulation of phosphate metabolic process (qval3.58E-2)', 'GO:0061000:negative regulation of dendritic spine development (qval3.55E-2)', 'GO:0035235:ionotropic glutamate receptor signaling pathway (qval3.53E-2)', 'GO:0051174:regulation of phosphorus metabolic process (qval3.55E-2)', 'GO:0071804:cellular potassium ion transport (qval3.57E-2)', 'GO:0071805:potassium ion transmembrane transport (qval3.55E-2)', 'GO:0051223:regulation of protein transport (qval3.66E-2)', 'GO:0045666:positive regulation of neuron differentiation (qval3.64E-2)', 'GO:1990778:protein localization to cell periphery (qval3.83E-2)', 'GO:0016192:vesicle-mediated transport (qval3.86E-2)', 'GO:0051648:vesicle localization (qval3.93E-2)', 'GO:0051968:positive regulation of synaptic transmission, glutamatergic (qval3.94E-2)', 'GO:0051241:negative regulation of multicellular organismal process (qval3.91E-2)', 'GO:0051222:positive regulation of protein transport (qval3.91E-2)', 'GO:0010611:regulation of cardiac muscle hypertrophy (qval3.95E-2)', 'GO:2000300:regulation of synaptic vesicle exocytosis (qval3.96E-2)', 'GO:0071333:cellular response to glucose stimulus (qval4.24E-2)', 'GO:1900006:positive regulation of dendrite development (qval4.35E-2)', 'GO:0014743:regulation of muscle hypertrophy (qval4.44E-2)', 'GO:1900452:regulation of long-term synaptic depression (qval4.71E-2)', 'GO:0042501:serine phosphorylation of STAT protein (qval4.7E-2)', 'GO:0061789:dense core granule priming (qval4.67E-2)', 'GO:0017157:regulation of exocytosis (qval4.67E-2)', 'GO:1902803:regulation of synaptic vesicle transport (qval4.66E-2)', 'GO:0034220:ion transmembrane transport (qval4.68E-2)', 'GO:0007165:signal transduction (qval4.74E-2)', 'GO:0051493:regulation of cytoskeleton organization (qval4.81E-2)', 'GO:0071331:cellular response to hexose stimulus (qval4.87E-2)', 'GO:0007613:memory (qval4.96E-2)', 'GO:0051240:positive regulation of multicellular organismal process (qval5.01E-2)', 'GO:0010976:positive regulation of neuron projection development (qval5E-2)', 'GO:1903829:positive regulation of cellular protein localization (qval5.03E-2)', 'GO:0048016:inositol phosphate-mediated signaling (qval5.24E-2)', 'GO:1904062:regulation of cation transmembrane transport (qval5.41E-2)', 'GO:0051093:negative regulation of developmental process (qval5.43E-2)', 'GO:1904951:positive regulation of establishment of protein localization (qval5.61E-2)', 'GO:0016082:synaptic vesicle priming (qval6.05E-2)', 'GO:0098962:regulation of postsynaptic neurotransmitter receptor activity (qval6.02E-2)', 'GO:0033605:positive regulation of catecholamine secretion (qval5.99E-2)', 'GO:0010801:negative regulation of peptidyl-threonine phosphorylation (qval5.96E-2)', 'GO:0008104:protein localization (qval6.09E-2)', 'GO:0044087:regulation of cellular component biogenesis (qval6.09E-2)', 'GO:0140029:exocytic process (qval6.14E-2)', 'GO:0055082:cellular chemical homeostasis (qval6.42E-2)', 'GO:0010799:regulation of peptidyl-threonine phosphorylation (qval6.44E-2)', 'GO:0007528:neuromuscular junction development (qval6.41E-2)', 'GO:0010721:negative regulation of cell development (qval6.51E-2)', 'GO:0006813:potassium ion transport (qval6.63E-2)', 'GO:0099563:modification of synaptic structure (qval6.66E-2)', 'GO:1902747:negative regulation of lens fiber cell differentiation (qval6.71E-2)', 'GO:0010594:regulation of endothelial cell migration (qval6.78E-2)', 'GO:0099173:postsynapse organization (qval6.78E-2)', 'GO:0019722:calcium-mediated signaling (qval6.8E-2)', 'GO:0033036:macromolecule localization (qval7.05E-2)']</t>
        </is>
      </c>
      <c r="V13" s="3">
        <f>hyperlink("https://spiral.technion.ac.il/results/MTAwMDAwOA==/12/GOResultsFUNCTION","link")</f>
        <v/>
      </c>
      <c r="W13" t="inlineStr">
        <is>
          <t>['GO:0005515:protein binding (qval1.55E-6)', 'GO:0005516:calmodulin binding (qval6.87E-6)', 'GO:0019899:enzyme binding (qval2.48E-5)', 'GO:0022843:voltage-gated cation channel activity (qval1.01E-4)', 'GO:0005244:voltage-gated ion channel activity (qval2.22E-4)', 'GO:0022832:voltage-gated channel activity (qval1.85E-4)', 'GO:0044325:ion channel binding (qval4.46E-4)', 'GO:0022839:ion gated channel activity (qval6.82E-4)', 'GO:0019901:protein kinase binding (qval6.18E-4)', 'GO:0005261:cation channel activity (qval6.15E-4)', 'GO:0005249:voltage-gated potassium channel activity (qval5.86E-4)', 'GO:0022836:gated channel activity (qval6.99E-4)', 'GO:0019900:kinase binding (qval7.56E-4)', 'GO:0005267:potassium channel activity (qval7.25E-4)', 'GO:0004683:calmodulin-dependent protein kinase activity (qval7.17E-4)', 'GO:0046873:metal ion transmembrane transporter activity (qval7.23E-4)', 'GO:0005488:binding (qval9.56E-4)', 'GO:0019904:protein domain specific binding (qval1.13E-3)', 'GO:0004674:protein serine/threonine kinase activity (qval1.93E-3)', 'GO:0015079:potassium ion transmembrane transporter activity (qval4.02E-3)', 'GO:0005216:ion channel activity (qval4.17E-3)', 'GO:0022838:substrate-specific channel activity (qval5.17E-3)', 'GO:0035254:glutamate receptor binding (qval7.76E-3)', 'GO:0022890:inorganic cation transmembrane transporter activity (qval1.15E-2)', 'GO:0015267:channel activity (qval1.2E-2)', 'GO:0022803:passive transmembrane transporter activity (qval1.15E-2)', 'GO:0008092:cytoskeletal protein binding (qval1.27E-2)', 'GO:0016301:kinase activity (qval1.69E-2)', 'GO:0016773:phosphotransferase activity, alcohol group as acceptor (qval1.95E-2)', 'GO:0008324:cation transmembrane transporter activity (qval2.6E-2)', 'GO:0004672:protein kinase activity (qval2.89E-2)', 'GO:0015077:monovalent inorganic cation transmembrane transporter activity (qval5.95E-2)', 'GO:0033192:calmodulin-dependent protein phosphatase activity (qval7.6E-2)', 'GO:0005173:stem cell factor receptor binding (qval7.38E-2)', 'GO:0000149:SNARE binding (qval9.69E-2)', 'GO:0030165:PDZ domain binding (qval9.42E-2)', 'GO:0016772:transferase activity, transferring phosphorus-containing groups (qval9.71E-2)', 'GO:0015318:inorganic molecular entity transmembrane transporter activity (qval1.07E-1)', 'GO:0005242:inward rectifier potassium channel activity (qval1.05E-1)']</t>
        </is>
      </c>
      <c r="X13" s="3">
        <f>hyperlink("https://spiral.technion.ac.il/results/MTAwMDAwOA==/12/GOResultsCOMPONENT","link")</f>
        <v/>
      </c>
      <c r="Y13" t="inlineStr">
        <is>
          <t>['GO:0045202:synapse (qval4.92E-26)', 'GO:0044456:synapse part (qval2.37E-25)', 'GO:0098978:glutamatergic synapse (qval2.95E-25)', 'GO:0097458:neuron part (qval1.64E-22)', 'GO:0043005:neuron projection (qval5.71E-16)', 'GO:0098685:Schaffer collateral - CA1 synapse (qval8.29E-15)', 'GO:0099572:postsynaptic specialization (qval4.81E-14)', 'GO:0014069:postsynaptic density (qval2.84E-13)', 'GO:0042995:cell projection (qval4.04E-11)', 'GO:0097060:synaptic membrane (qval1.12E-10)', 'GO:0030424:axon (qval1.04E-10)', 'GO:0120025:plasma membrane bounded cell projection (qval1.12E-10)', 'GO:0034703:cation channel complex (qval3.57E-10)', 'GO:0120038:plasma membrane bounded cell projection part (qval4.66E-10)', 'GO:0044463:cell projection part (qval4.35E-10)', 'GO:0030054:cell junction (qval4.9E-10)', 'GO:0030425:dendrite (qval6.66E-10)', 'GO:0005886:plasma membrane (qval8.1E-9)', 'GO:0098794:postsynapse (qval9.73E-9)', 'GO:0044459:plasma membrane part (qval1.32E-8)', 'GO:0034702:ion channel complex (qval2.45E-8)', 'GO:1902495:transmembrane transporter complex (qval5.14E-8)', 'GO:1990351:transporter complex (qval9.84E-8)', 'GO:0044309:neuron spine (qval1.98E-7)', 'GO:0043025:neuronal cell body (qval2.3E-7)', 'GO:0060076:excitatory synapse (qval2.67E-7)', 'GO:0043197:dendritic spine (qval1.09E-6)', 'GO:0099061:integral component of postsynaptic density membrane (qval1.48E-6)', 'GO:0099146:intrinsic component of postsynaptic density membrane (qval2.67E-6)', 'GO:0044297:cell body (qval2.92E-6)', 'GO:0033267:axon part (qval2.9E-6)', 'GO:0099060:integral component of postsynaptic specialization membrane (qval3.42E-6)', 'GO:0099240:intrinsic component of synaptic membrane (qval4.3E-6)', 'GO:0098948:intrinsic component of postsynaptic specialization membrane (qval5.09E-6)', 'GO:0016020:membrane (qval7.93E-6)', 'GO:0099699:integral component of synaptic membrane (qval1.1E-5)', 'GO:0099568:cytoplasmic region (qval1.82E-5)', 'GO:0099055:integral component of postsynaptic membrane (qval2.86E-5)', 'GO:0098590:plasma membrane region (qval3.69E-5)', 'GO:0098936:intrinsic component of postsynaptic membrane (qval4.38E-5)', 'GO:0034705:potassium channel complex (qval1.05E-4)', 'GO:0005737:cytoplasm (qval1.48E-4)', 'GO:0098797:plasma membrane protein complex (qval2.04E-4)', 'GO:0032281:AMPA glutamate receptor complex (qval2.94E-4)', 'GO:0030658:transport vesicle membrane (qval3.53E-4)', 'GO:0005955:calcineurin complex (qval3.73E-4)', 'GO:0008076:voltage-gated potassium channel complex (qval3.7E-4)', 'GO:0008328:ionotropic glutamate receptor complex (qval4.36E-4)', 'GO:0099092:postsynaptic density, intracellular component (qval4.46E-4)', 'GO:0098793:presynapse (qval5.59E-4)', 'GO:0030426:growth cone (qval5.6E-4)', 'GO:0098688:parallel fiber to Purkinje cell synapse (qval5.78E-4)', 'GO:0030427:site of polarized growth (qval7.09E-4)', 'GO:0098878:neurotransmitter receptor complex (qval7.34E-4)', 'GO:0098831:presynaptic active zone cytoplasmic component (qval8.32E-4)', 'GO:0099091:postsynaptic specialization, intracellular component (qval9.55E-4)', 'GO:0099501:exocytic vesicle membrane (qval1.12E-3)', 'GO:0030672:synaptic vesicle membrane (qval1.1E-3)', 'GO:0045211:postsynaptic membrane (qval1.16E-3)', 'GO:0099243:extrinsic component of synaptic membrane (qval2.13E-3)', 'GO:0099738:cell cortex region (qval2.57E-3)', 'GO:0032839:dendrite cytoplasm (qval3.95E-3)', 'GO:0005938:cell cortex (qval4.42E-3)', 'GO:0019897:extrinsic component of plasma membrane (qval4.41E-3)', 'GO:0044464:cell part (qval5.57E-3)', 'GO:0098889:intrinsic component of presynaptic membrane (qval6.14E-3)', 'GO:0120111:neuron projection cytoplasm (qval6.36E-3)', 'GO:0016533:protein kinase 5 complex (qval7.96E-3)', 'GO:0043204:perikaryon (qval9.88E-3)', 'GO:0032838:plasma membrane bounded cell projection cytoplasm (qval1.1E-2)', 'GO:0043198:dendritic shaft (qval1.15E-2)', 'GO:0048786:presynaptic active zone (qval1.32E-2)', 'GO:0044448:cell cortex part (qval1.3E-2)', 'GO:0098984:neuron to neuron synapse (qval1.36E-2)', 'GO:0070032:synaptobrevin 2-SNAP-25-syntaxin-1a-complexin I complex (qval1.43E-2)', 'GO:0070033:synaptobrevin 2-SNAP-25-syntaxin-1a-complexin II complex (qval1.41E-2)', 'GO:0042734:presynaptic membrane (qval1.7E-2)', 'GO:0043194:axon initial segment (qval1.93E-2)', 'GO:0099056:integral component of presynaptic membrane (qval1.93E-2)', 'GO:0070044:synaptobrevin 2-SNAP-25-syntaxin-1a complex (qval2.23E-2)', 'GO:1903293:phosphatase complex (qval2.24E-2)', 'GO:0008287:protein serine/threonine phosphatase complex (qval2.22E-2)']</t>
        </is>
      </c>
    </row>
    <row r="14">
      <c r="A14" s="1" t="n">
        <v>13</v>
      </c>
      <c r="B14" t="n">
        <v>18365</v>
      </c>
      <c r="C14" t="n">
        <v>4951</v>
      </c>
      <c r="D14" t="n">
        <v>75</v>
      </c>
      <c r="E14" t="n">
        <v>5550</v>
      </c>
      <c r="F14" t="n">
        <v>375</v>
      </c>
      <c r="G14" t="n">
        <v>2768</v>
      </c>
      <c r="H14" t="n">
        <v>37</v>
      </c>
      <c r="I14" t="n">
        <v>192</v>
      </c>
      <c r="J14" s="2" t="n">
        <v>-2434</v>
      </c>
      <c r="K14" t="n">
        <v>0.375</v>
      </c>
      <c r="L14" t="inlineStr">
        <is>
          <t>2210016L21Rik,A830018L16Rik,Aasdhppt,Ablim2,Abr,Acd,Ackr1,Actl6b,Actr3,Adam22,Adcy9,Adgrb2,Adgrl1,Adprh,Agpat1,Akap11,Anapc4,Ankhd1,Ankrd13c,Ankrd33b,Ankrd34a,Ankrd46,Ap2a1,Apba2,Api5,Arfgef1,Arhgap21,Arhgef1,Arhgef7,Arpc4,Arrb2,Asah1,Asna1,Asphd1,Atg9a,Atn1,Atp13a3,Atp6v0e2,Atxn7l3,Atxn7l3b,Auts2,B4galt2,B4galt3,Baiap2,Basp1,Bcr,Cacna1b,Cacna1e,Cacnb1,Cacng3,Calm2,Camk2a,Camk4,Cbx6,Ccdc149,Ccdc6,Ccdc85c,Ccdc9,Cckbr,Cct5,Cdk5r1,Cdk5r2,Cdk9,Cdkn2d,Cds2,Celf2,Cep170b,Chmp4b,Chrm1,Clasp1,Clptm1l,Clstn1,Clvs2,Cmas,Cnnm4,Cnot4,Coa3,Cobl,Coro7,Cpe,Cplx2,Crk,Crtc1,Cry2,Csrnp2,Ctdnep1,Ctnnd2,Cyp46a1,Dclk1,Ddx3x,Dennd4a,Dgkz,Dlg1,Dlgap1,Dlgap2,Dlk2,Dmxl2,Dnajc16,Dnajc6,Dpf1,Dpp10,Dtd1,Dtx3,Edc4,Efnb2,Egr3,Egr4,Ehd1,Eif1,Elmo2,Elp1,Enc1,Ensa,Epn1,Exosc9,Faim2,Fam117b,Fam126b,Fam78b,Fam81a,Fbxl19,Fbxo22,Fbxo41,Fcho1,Fdx2,Fem1a,Fzd3,Gal3st3,Gar1,Garem1,Gm42517,Gnao1,Gnaz,Gnb2,Gpr26,Gpr27,Grasp,Gria2,Grik5,Gripap1,Grk2,Grm5,Gtdc1,Gucy1a2,Hagh,Hdgf,Hint1,Hnrnpl,Homer1,Il34,Inafm2,Ip6k2,Ipo5,Ipo9,Itpka,Jak1,Kbtbd11,Kcnb1,Kcnh3,Kcnj4,Kcnj6,Kcnq2,Kcnv1,Khdrbs1,Kif2a,Klhl23,Lhfpl4,Lin7b,Lingo1,Lmtk2,Lrfn1,Lrfn3,Lrp1,Lrp8,Lrrc4b,Map2k1,Map2k5,Mapk1,March6,Marcks,Mark1,Mark2,Maz,Mchr1,Med14,Mef2c,Mef2d,Mfn2,Mfsd4a,Mgat3,Mical3,Micu3,Mink1,Mllt6,Mogs,Mras,Mrtfa,Mrtfb,Mtmr12,Mtmr6,Myef2,Nbea,Ncan,Ndufa12,Ndufa6,Nek4,Nf1,Ngef,Nlk,Nova2,Nptx1,Npy1r,Nr1d1,Nrcam,Nrgn,Nudt3,Olfm1,Opa1,Palm,Pcdh1,Pcdhgc5,Pde4d,Pdhb,Pex5,Pfkp,Pfn2,Pgam5,Pgm2l1,Phactr1,Phf20,Phf24,Phyhip,Pik3r2,Pin1,Pip5k1c,Plcb1,Pld3,Plk2,Plppr2,Plxna2,Pop5,Porcn,Ppp1r12c,Ppp1r1a,Ppp1r9a,Ppp1r9b,Ppp2cb,Ppp3ca,Ppp3cb,Ppp6r1,Prcc,Prdm10,Prkar1b,Prkci,Prrt1,Psd3,Psmb5,Ptk2b,Ptms,Ptp4a3,Ptprs,Pum1,Pum2,Purg,R3hdm4,Rab2a,Rab35,Rab5c,Rap1gap2,Rasgef1c,Rbbp4,Rbbp7,Rbfox3,Rcan1,Rcor1,Relch,Rimbp2,Ripor1,Rmnd5b,Rnf10,Rprd1a,Rtn1,Ryr2,Sar1a,Saraf,Scamp1,Schip1,Scrn1,Sdc3,Sept9,Sez6l,Sh3pxd2a,Sidt1,Sirt6,Skil,Slc16a7,Slc39a10,Slc4a10,Slc8a2,Slitrk1,Snapc3,Snph,Snrnp70,Sorbs2,Spin1,Spred2,Spred3,Spryd3,Srrm2,Srsf2,Ssrp1,Sstr3,Strap,Strbp,Strip1,Strn4,Stx1a,Stxbp5,Suds3,Svop,Syn1,Synpo,Syt1,Syt16,Tacc1,Tbl3,Tbpl1,Tbr1,Tceal5,Tceal9,Tex2,Tiprl,Tmem121b,Tmem132b,Tmem151b,Tmem198,Tmem203,Tmem240,Tnik,Tnrc18,Tom1l2,Tpm1,Trappc6b,Trim33,Trim37,Trim44,Trim46,Tspan7,Tspyl5,Ttyh3,Ubap2l,Ube2ql1,Ube2v1,Ubl4a,Ubn1,Ubtd2,Unc13a,Usf2,Uso1,Usp22,Usp4,Usp7,Vipr1,Vps51,Vti1b,Wasl,Wbp11,Wdr82,Xpr1,Yme1l1,Zbtb18,Zc2hc1a,Zfp428,Zfyve28,Zmiz2</t>
        </is>
      </c>
      <c r="M14" t="inlineStr">
        <is>
          <t>[(0, 4), (0, 10), (0, 11), (0, 12), (0, 14), (0, 27), (0, 52), (0, 53), (0, 56), (0, 58), (0, 69), (0, 70), (0, 72), (1, 10), (1, 11), (1, 12), (1, 14), (1, 27), (1, 56), (1, 58), (1, 70), (2, 4), (2, 10), (2, 11), (2, 12), (2, 14), (2, 27), (2, 52), (2, 53), (2, 56), (2, 58), (2, 69), (2, 70), (2, 72), (5, 4), (5, 10), (5, 11), (5, 12), (5, 14), (5, 27), (5, 52), (5, 53), (5, 56), (5, 58), (5, 69), (5, 70), (5, 72), (6, 10), (6, 11), (6, 12), (6, 14), (6, 27), (6, 56), (6, 58), (6, 70), (7, 4), (7, 10), (7, 11), (7, 12), (7, 14), (7, 27), (7, 53), (7, 56), (7, 58), (7, 70), (7, 72), (9, 10), (9, 11), (9, 27), (9, 56), (9, 58), (13, 10), (17, 10), (17, 11), (17, 12), (17, 14), (17, 27), (17, 56), (17, 58), (17, 70), (18, 11), (19, 10), (19, 11), (19, 12), (19, 14), (19, 27), (19, 56), (19, 58), (19, 70), (23, 4), (23, 10), (23, 11), (23, 12), (23, 14), (23, 27), (23, 53), (23, 56), (23, 58), (23, 69), (23, 70), (23, 72), (25, 11), (25, 58), (26, 11), (29, 4), (29, 10), (29, 11), (29, 12), (29, 14), (29, 27), (29, 52), (29, 53), (29, 56), (29, 58), (29, 69), (29, 70), (29, 72), (30, 10), (30, 11), (32, 4), (32, 10), (32, 11), (32, 12), (32, 14), (32, 27), (32, 53), (32, 56), (32, 58), (32, 70), (32, 72), (35, 4), (35, 10), (35, 11), (35, 12), (35, 14), (35, 27), (35, 53), (35, 56), (35, 58), (35, 69), (35, 70), (35, 72), (39, 4), (39, 10), (39, 11), (39, 12), (39, 14), (39, 27), (39, 53), (39, 56), (39, 58), (39, 70), (39, 72), (41, 10), (46, 10), (46, 11), (46, 12), (46, 14), (46, 27), (46, 56), (46, 58), (46, 70), (54, 4), (54, 10), (54, 11), (54, 12), (54, 14), (54, 27), (54, 52), (54, 53), (54, 56), (54, 58), (54, 69), (54, 70), (54, 72), (57, 10), (57, 11), (57, 12), (57, 27), (57, 56), (57, 58), (67, 4), (67, 10), (67, 11), (67, 12), (67, 14), (67, 27), (67, 53), (67, 56), (67, 58), (67, 70), (67, 72)]</t>
        </is>
      </c>
      <c r="N14" t="n">
        <v>2117</v>
      </c>
      <c r="O14" t="n">
        <v>1</v>
      </c>
      <c r="P14" t="n">
        <v>0.95</v>
      </c>
      <c r="Q14" t="n">
        <v>3</v>
      </c>
      <c r="R14" t="n">
        <v>10000</v>
      </c>
      <c r="S14" t="inlineStr">
        <is>
          <t>07/05/2024, 13:59:35</t>
        </is>
      </c>
      <c r="T14" s="3">
        <f>hyperlink("https://spiral.technion.ac.il/results/MTAwMDAwOA==/13/GOResultsPROCESS","link")</f>
        <v/>
      </c>
      <c r="U14" t="inlineStr">
        <is>
          <t>['GO:0050804:modulation of chemical synaptic transmission (qval2.31E-14)', 'GO:0099177:regulation of trans-synaptic signaling (qval1.25E-14)', 'GO:0051049:regulation of transport (qval1.27E-8)', 'GO:0051128:regulation of cellular component organization (qval8.23E-8)', 'GO:0060341:regulation of cellular localization (qval2.16E-7)', 'GO:0032879:regulation of localization (qval4.41E-7)', 'GO:0051179:localization (qval3.81E-7)', 'GO:0010975:regulation of neuron projection development (qval3.64E-7)', 'GO:0010646:regulation of cell communication (qval3.9E-7)', 'GO:0051960:regulation of nervous system development (qval3.75E-7)', 'GO:0023051:regulation of signaling (qval4.14E-7)', 'GO:0120035:regulation of plasma membrane bounded cell projection organization (qval7.27E-7)', 'GO:0031344:regulation of cell projection organization (qval9.73E-7)', 'GO:0065008:regulation of biological quality (qval9.18E-7)', 'GO:0048167:regulation of synaptic plasticity (qval1.58E-6)', 'GO:0050807:regulation of synapse organization (qval4.54E-6)', 'GO:0099175:regulation of postsynapse organization (qval6.44E-6)', 'GO:0050767:regulation of neurogenesis (qval7.99E-6)', 'GO:0065007:biological regulation (qval9.16E-6)', 'GO:0060284:regulation of cell development (qval9.16E-6)', 'GO:0008104:protein localization (qval2.21E-5)', 'GO:0050789:regulation of biological process (qval2.6E-5)', 'GO:0033036:macromolecule localization (qval3.36E-5)', 'GO:0050773:regulation of dendrite development (qval3.49E-5)', 'GO:0050806:positive regulation of synaptic transmission (qval5.96E-5)', 'GO:0060627:regulation of vesicle-mediated transport (qval5.96E-5)', 'GO:0051239:regulation of multicellular organismal process (qval5.8E-5)', 'GO:0045664:regulation of neuron differentiation (qval5.97E-5)', 'GO:0098693:regulation of synaptic vesicle cycle (qval1.35E-4)', 'GO:0051641:cellular localization (qval1.33E-4)', 'GO:0050808:synapse organization (qval1.51E-4)', 'GO:0050794:regulation of cellular process (qval1.51E-4)', 'GO:0099072:regulation of postsynaptic membrane neurotransmitter receptor levels (qval1.6E-4)', 'GO:0060998:regulation of dendritic spine development (qval1.59E-4)', 'GO:0051234:establishment of localization (qval1.75E-4)', 'GO:0071840:cellular component organization or biogenesis (qval1.87E-4)', 'GO:0030036:actin cytoskeleton organization (qval1.95E-4)', 'GO:0006810:transport (qval1.94E-4)', 'GO:0016043:cellular component organization (qval2.34E-4)', 'GO:0009987:cellular process (qval2.36E-4)', 'GO:1904375:regulation of protein localization to cell periphery (qval2.74E-4)', 'GO:0098916:anterograde trans-synaptic signaling (qval2.77E-4)', 'GO:0007268:chemical synaptic transmission (qval2.7E-4)', 'GO:0010976:positive regulation of neuron projection development (qval4.32E-4)', 'GO:1905475:regulation of protein localization to membrane (qval4.35E-4)', 'GO:0022604:regulation of cell morphogenesis (qval4.35E-4)', 'GO:0032386:regulation of intracellular transport (qval4.33E-4)', 'GO:0030029:actin filament-based process (qval5.4E-4)', 'GO:0031346:positive regulation of cell projection organization (qval6.9E-4)', 'GO:0099537:trans-synaptic signaling (qval7.24E-4)', 'GO:2000026:regulation of multicellular organismal development (qval8.11E-4)', 'GO:0010769:regulation of cell morphogenesis involved in differentiation (qval8.43E-4)', 'GO:0035418:protein localization to synapse (qval8.36E-4)', 'GO:0099536:synaptic signaling (qval8.88E-4)', 'GO:0046928:regulation of neurotransmitter secretion (qval9.89E-4)', 'GO:0034613:cellular protein localization (qval1.11E-3)', 'GO:0070727:cellular macromolecule localization (qval1.41E-3)', 'GO:0022603:regulation of anatomical structure morphogenesis (qval1.71E-3)', 'GO:0099601:regulation of neurotransmitter receptor activity (qval1.98E-3)', 'GO:1902473:regulation of protein localization to synapse (qval1.96E-3)', 'GO:0051130:positive regulation of cellular component organization (qval1.93E-3)', 'GO:0007015:actin filament organization (qval2.15E-3)', 'GO:0061001:regulation of dendritic spine morphogenesis (qval2.32E-3)', 'GO:0007215:glutamate receptor signaling pathway (qval2.31E-3)', 'GO:0016192:vesicle-mediated transport (qval2.54E-3)', 'GO:0051050:positive regulation of transport (qval2.96E-3)', 'GO:0051962:positive regulation of nervous system development (qval3.51E-3)', 'GO:0021987:cerebral cortex development (qval3.83E-3)', 'GO:1903076:regulation of protein localization to plasma membrane (qval3.78E-3)', 'GO:1903530:regulation of secretion by cell (qval4.04E-3)', 'GO:0045666:positive regulation of neuron differentiation (qval4.45E-3)', 'GO:0065009:regulation of molecular function (qval4.9E-3)', 'GO:0009966:regulation of signal transduction (qval4.83E-3)', 'GO:0010469:regulation of signaling receptor activity (qval4.96E-3)', 'GO:0050793:regulation of developmental process (qval4.95E-3)', 'GO:0051963:regulation of synapse assembly (qval5.25E-3)', 'GO:1903827:regulation of cellular protein localization (qval5.3E-3)', 'GO:0051649:establishment of localization in cell (qval5.3E-3)', 'GO:0097120:receptor localization to synapse (qval5.26E-3)', 'GO:0010720:positive regulation of cell development (qval5.21E-3)', 'GO:0051966:regulation of synaptic transmission, glutamatergic (qval5.26E-3)', 'GO:0001764:neuron migration (qval5.59E-3)', 'GO:0044087:regulation of cellular component biogenesis (qval5.89E-3)', 'GO:1903539:protein localization to postsynaptic membrane (qval6.77E-3)', 'GO:0007010:cytoskeleton organization (qval6.74E-3)', 'GO:0007610:behavior (qval6.86E-3)', 'GO:0045595:regulation of cell differentiation (qval7.18E-3)', 'GO:0007154:cell communication (qval7.46E-3)', 'GO:0050769:positive regulation of neurogenesis (qval7.46E-3)', 'GO:0099643:signal release from synapse (qval7.96E-3)', 'GO:0072657:protein localization to membrane (qval8.25E-3)', 'GO:0048168:regulation of neuronal synaptic plasticity (qval8.74E-3)', 'GO:0006996:organelle organization (qval9.06E-3)', 'GO:0006887:exocytosis (qval9E-3)', 'GO:0099170:postsynaptic modulation of chemical synaptic transmission (qval9.5E-3)', 'GO:1902683:regulation of receptor localization to synapse (qval1.2E-2)', 'GO:0051588:regulation of neurotransmitter transport (qval1.32E-2)', 'GO:0048814:regulation of dendrite morphogenesis (qval1.45E-2)', 'GO:0007267:cell-cell signaling (qval1.44E-2)', 'GO:0032880:regulation of protein localization (qval1.44E-2)', 'GO:0043269:regulation of ion transport (qval1.47E-2)', 'GO:0033043:regulation of organelle organization (qval1.46E-2)', 'GO:0023052:signaling (qval1.52E-2)', 'GO:0046578:regulation of Ras protein signal transduction (qval1.55E-2)', 'GO:0017158:regulation of calcium ion-dependent exocytosis (qval1.57E-2)', 'GO:0061003:positive regulation of dendritic spine morphogenesis (qval1.69E-2)', 'GO:1903305:regulation of regulated secretory pathway (qval1.68E-2)', 'GO:0016310:phosphorylation (qval1.79E-2)', 'GO:0051056:regulation of small GTPase mediated signal transduction (qval1.8E-2)', 'GO:1902531:regulation of intracellular signal transduction (qval1.92E-2)', 'GO:0051046:regulation of secretion (qval1.92E-2)', 'GO:0099151:regulation of postsynaptic density assembly (qval2.15E-2)', 'GO:0050890:cognition (qval2.22E-2)', 'GO:0048522:positive regulation of cellular process (qval2.33E-2)', 'GO:0032940:secretion by cell (qval2.44E-2)', 'GO:0006793:phosphorus metabolic process (qval2.48E-2)', 'GO:0060999:positive regulation of dendritic spine development (qval2.53E-2)', 'GO:0099188:postsynaptic cytoskeleton organization (qval2.73E-2)', 'GO:0099645:neurotransmitter receptor localization to postsynaptic specialization membrane (qval2.71E-2)', 'GO:0099633:protein localization to postsynaptic specialization membrane (qval2.69E-2)', 'GO:0098974:postsynaptic actin cytoskeleton organization (qval2.67E-2)', 'GO:0032388:positive regulation of intracellular transport (qval2.65E-2)', 'GO:0007269:neurotransmitter secretion (qval2.72E-2)', 'GO:0044057:regulation of system process (qval2.75E-2)', 'GO:0048518:positive regulation of biological process (qval2.84E-2)', 'GO:0035556:intracellular signal transduction (qval2.92E-2)', 'GO:0006796:phosphate-containing compound metabolic process (qval2.98E-2)', 'GO:2000300:regulation of synaptic vesicle exocytosis (qval3.1E-2)', 'GO:0007399:nervous system development (qval3.47E-2)', 'GO:1900006:positive regulation of dendrite development (qval3.53E-2)', 'GO:0046903:secretion (qval3.54E-2)', 'GO:0034762:regulation of transmembrane transport (qval3.53E-2)', 'GO:0044093:positive regulation of molecular function (qval3.9E-2)', 'GO:1902803:regulation of synaptic vesicle transport (qval3.96E-2)', 'GO:1990778:protein localization to cell periphery (qval3.93E-2)', 'GO:1904889:regulation of excitatory synapse assembly (qval4E-2)', 'GO:0035304:regulation of protein dephosphorylation (qval4.03E-2)', 'GO:0006897:endocytosis (qval4.01E-2)', 'GO:0006464:cellular protein modification process (qval4.01E-2)', 'GO:0036211:protein modification process (qval3.98E-2)', 'GO:0050770:regulation of axonogenesis (qval4.31E-2)', 'GO:0032970:regulation of actin filament-based process (qval4.3E-2)', 'GO:0030833:regulation of actin filament polymerization (qval4.4E-2)', 'GO:0048583:regulation of response to stimulus (qval4.44E-2)', 'GO:0007030:Golgi organization (qval4.51E-2)', 'GO:0033365:protein localization to organelle (qval4.48E-2)', 'GO:0006468:protein phosphorylation (qval4.47E-2)', 'GO:0048812:neuron projection morphogenesis (qval4.45E-2)', 'GO:0043314:negative regulation of neutrophil degranulation (qval4.44E-2)', 'GO:0060313:negative regulation of blood vessel remodeling (qval4.41E-2)', 'GO:0021722:superior olivary nucleus maturation (qval4.39E-2)', 'GO:0007611:learning or memory (qval4.38E-2)', 'GO:0034765:regulation of ion transmembrane transport (qval4.38E-2)', 'GO:0015833:peptide transport (qval4.43E-2)', 'GO:0099150:regulation of postsynaptic specialization assembly (qval4.44E-2)', 'GO:1905874:regulation of postsynaptic density organization (qval4.41E-2)', 'GO:0150052:regulation of postsynapse assembly (qval4.38E-2)', 'GO:0002692:negative regulation of cellular extravasation (qval4.5E-2)', 'GO:1904377:positive regulation of protein localization to cell periphery (qval4.6E-2)', 'GO:1903829:positive regulation of cellular protein localization (qval4.66E-2)', 'GO:0015031:protein transport (qval4.7E-2)', 'GO:0051668:localization within membrane (qval4.75E-2)', 'GO:0017157:regulation of exocytosis (qval4.78E-2)', 'GO:0032990:cell part morphogenesis (qval4.89E-2)', 'GO:0120039:plasma membrane bounded cell projection morphogenesis (qval5.05E-2)', 'GO:0000165:MAPK cascade (qval5.14E-2)', 'GO:0023014:signal transduction by protein phosphorylation (qval5.11E-2)', 'GO:0048172:regulation of short-term neuronal synaptic plasticity (qval5.1E-2)', 'GO:0098962:regulation of postsynaptic neurotransmitter receptor activity (qval5.07E-2)', 'GO:0033605:positive regulation of catecholamine secretion (qval5.04E-2)', 'GO:0098657:import into cell (qval5.09E-2)', 'GO:0043666:regulation of phosphoprotein phosphatase activity (qval5.11E-2)', 'GO:0000381:regulation of alternative mRNA splicing, via spliceosome (qval5.09E-2)', 'GO:0035303:regulation of dephosphorylation (qval5.25E-2)', 'GO:0045184:establishment of protein localization (qval5.76E-2)', 'GO:2000146:negative regulation of cell motility (qval5.95E-2)', 'GO:0048858:cell projection morphogenesis (qval5.91E-2)', 'GO:0042886:amide transport (qval5.88E-2)', 'GO:0023061:signal release (qval6.07E-2)', 'GO:0010921:regulation of phosphatase activity (qval6.51E-2)', 'GO:0032956:regulation of actin cytoskeleton organization (qval6.5E-2)', 'GO:0051640:organelle localization (qval6.5E-2)', 'GO:0010647:positive regulation of cell communication (qval7.16E-2)', 'GO:1900449:regulation of glutamate receptor signaling pathway (qval7.25E-2)', 'GO:0018107:peptidyl-threonine phosphorylation (qval7.22E-2)', 'GO:0030030:cell projection organization (qval7.26E-2)', 'GO:0023056:positive regulation of signaling (qval7.82E-2)', 'GO:0008064:regulation of actin polymerization or depolymerization (qval7.98E-2)', 'GO:0018105:peptidyl-serine phosphorylation (qval7.94E-2)']</t>
        </is>
      </c>
      <c r="V14" s="3">
        <f>hyperlink("https://spiral.technion.ac.il/results/MTAwMDAwOA==/13/GOResultsFUNCTION","link")</f>
        <v/>
      </c>
      <c r="W14" t="inlineStr">
        <is>
          <t>['GO:0019899:enzyme binding (qval5.37E-6)', 'GO:0005515:protein binding (qval1.5E-4)', 'GO:0008092:cytoskeletal protein binding (qval2.81E-4)', 'GO:0019900:kinase binding (qval1.35E-3)', 'GO:0019901:protein kinase binding (qval1.51E-3)', 'GO:0005516:calmodulin binding (qval5.24E-3)', 'GO:0005488:binding (qval4.65E-3)', 'GO:0019208:phosphatase regulator activity (qval4.83E-3)', 'GO:0047485:protein N-terminus binding (qval4.63E-3)', 'GO:0019904:protein domain specific binding (qval1.06E-2)', 'GO:0051020:GTPase binding (qval2.11E-2)', 'GO:0019902:phosphatase binding (qval1.96E-2)', 'GO:0019888:protein phosphatase regulator activity (qval3.49E-2)', 'GO:0017075:syntaxin-1 binding (qval4.63E-2)', 'GO:0008022:protein C-terminus binding (qval7.26E-2)', 'GO:0004674:protein serine/threonine kinase activity (qval7.73E-2)', 'GO:0060090:molecular adaptor activity (qval8.42E-2)', 'GO:0003779:actin binding (qval8.33E-2)', 'GO:0035254:glutamate receptor binding (qval9.4E-2)', 'GO:0016301:kinase activity (qval1.02E-1)', 'GO:0044325:ion channel binding (qval1.02E-1)', 'GO:0000149:SNARE binding (qval1.07E-1)', 'GO:0030165:PDZ domain binding (qval1.02E-1)', 'GO:0022843:voltage-gated cation channel activity (qval1.06E-1)', 'GO:0016773:phosphotransferase activity, alcohol group as acceptor (qval1.19E-1)', 'GO:0031821:G protein-coupled serotonin receptor binding (qval1.19E-1)', 'GO:0016772:transferase activity, transferring phosphorus-containing groups (qval1.15E-1)', 'GO:0004864:protein phosphatase inhibitor activity (qval1.36E-1)']</t>
        </is>
      </c>
      <c r="X14" s="3">
        <f>hyperlink("https://spiral.technion.ac.il/results/MTAwMDAwOA==/13/GOResultsCOMPONENT","link")</f>
        <v/>
      </c>
      <c r="Y14" t="inlineStr">
        <is>
          <t>['GO:0044456:synapse part (qval8.34E-34)', 'GO:0045202:synapse (qval1.61E-29)', 'GO:0097458:neuron part (qval1.14E-24)', 'GO:0098978:glutamatergic synapse (qval2.82E-22)', 'GO:0043005:neuron projection (qval5.08E-15)', 'GO:0099572:postsynaptic specialization (qval6.1E-15)', 'GO:0014069:postsynaptic density (qval1.93E-14)', 'GO:0098685:Schaffer collateral - CA1 synapse (qval1.78E-14)', 'GO:0030054:cell junction (qval2.04E-13)', 'GO:0042995:cell projection (qval5.46E-13)', 'GO:0030425:dendrite (qval1.62E-12)', 'GO:0120038:plasma membrane bounded cell projection part (qval2.49E-11)', 'GO:0044463:cell projection part (qval2.3E-11)', 'GO:0097060:synaptic membrane (qval1.44E-10)', 'GO:0098794:postsynapse (qval1.15E-9)', 'GO:0120025:plasma membrane bounded cell projection (qval1.55E-9)', 'GO:0099061:integral component of postsynaptic density membrane (qval1.4E-8)', 'GO:0099146:intrinsic component of postsynaptic density membrane (qval3.56E-8)', 'GO:0005737:cytoplasm (qval1.18E-7)', 'GO:0044309:neuron spine (qval1.14E-7)', 'GO:0044464:cell part (qval2.09E-7)', 'GO:0044297:cell body (qval3.03E-7)', 'GO:0043197:dendritic spine (qval3.48E-7)', 'GO:0043025:neuronal cell body (qval7.01E-7)', 'GO:0099055:integral component of postsynaptic membrane (qval6.89E-7)', 'GO:0016020:membrane (qval1.36E-6)', 'GO:0098936:intrinsic component of postsynaptic membrane (qval1.36E-6)', 'GO:0099060:integral component of postsynaptic specialization membrane (qval1.76E-6)', 'GO:0099699:integral component of synaptic membrane (qval1.99E-6)', 'GO:0030658:transport vesicle membrane (qval2.88E-6)', 'GO:0098948:intrinsic component of postsynaptic specialization membrane (qval2.96E-6)', 'GO:0043226:organelle (qval6.14E-6)', 'GO:0030424:axon (qval6.04E-6)', 'GO:0099240:intrinsic component of synaptic membrane (qval6.38E-6)', 'GO:0098590:plasma membrane region (qval2.09E-5)', 'GO:0034702:ion channel complex (qval2.44E-5)', 'GO:0034703:cation channel complex (qval2.46E-5)', 'GO:0005886:plasma membrane (qval3.44E-5)', 'GO:1902495:transmembrane transporter complex (qval4.99E-5)', 'GO:0044424:intracellular part (qval7.49E-5)', 'GO:0044459:plasma membrane part (qval7.9E-5)', 'GO:1990351:transporter complex (qval9.27E-5)', 'GO:0044422:organelle part (qval9.9E-5)', 'GO:0044433:cytoplasmic vesicle part (qval1.7E-4)', 'GO:0033267:axon part (qval2.08E-4)', 'GO:0099501:exocytic vesicle membrane (qval2.47E-4)', 'GO:0030672:synaptic vesicle membrane (qval2.41E-4)', 'GO:0045211:postsynaptic membrane (qval2.95E-4)', 'GO:0043229:intracellular organelle (qval8.04E-4)', 'GO:0098563:intrinsic component of synaptic vesicle membrane (qval1.43E-3)', 'GO:0099568:cytoplasmic region (qval1.75E-3)', 'GO:0043227:membrane-bounded organelle (qval1.95E-3)', 'GO:0032991:protein-containing complex (qval2.39E-3)', 'GO:0032838:plasma membrane bounded cell projection cytoplasm (qval3.22E-3)', 'GO:0008328:ionotropic glutamate receptor complex (qval3.37E-3)', 'GO:0030426:growth cone (qval5.33E-3)', 'GO:0008021:synaptic vesicle (qval6.49E-3)', 'GO:0098878:neurotransmitter receptor complex (qval6.46E-3)', 'GO:0098793:presynapse (qval6.47E-3)', 'GO:0060076:excitatory synapse (qval6.36E-3)', 'GO:0030427:site of polarized growth (qval6.69E-3)', 'GO:0032839:dendrite cytoplasm (qval6.58E-3)', 'GO:0030659:cytoplasmic vesicle membrane (qval8.13E-3)', 'GO:0098839:postsynaptic density membrane (qval1.07E-2)', 'GO:0098797:plasma membrane protein complex (qval1.05E-2)', 'GO:0005634:nucleus (qval1.06E-2)', 'GO:0044451:nucleoplasm part (qval1.08E-2)', 'GO:0044446:intracellular organelle part (qval1.15E-2)', 'GO:0099092:postsynaptic density, intracellular component (qval1.16E-2)', 'GO:0099634:postsynaptic specialization membrane (qval1.15E-2)', 'GO:0120111:neuron projection cytoplasm (qval1.13E-2)', 'GO:0098984:neuron to neuron synapse (qval1.4E-2)', 'GO:0099056:integral component of presynaptic membrane (qval1.48E-2)', 'GO:0098993:anchored component of synaptic vesicle membrane (qval1.46E-2)', 'GO:0070382:exocytic vesicle (qval1.76E-2)', 'GO:0043231:intracellular membrane-bounded organelle (qval1.88E-2)', 'GO:0042734:presynaptic membrane (qval1.86E-2)', 'GO:0012506:vesicle membrane (qval1.97E-2)', 'GO:0099091:postsynaptic specialization, intracellular component (qval2.35E-2)']</t>
        </is>
      </c>
    </row>
    <row r="15">
      <c r="A15" s="1" t="n">
        <v>14</v>
      </c>
      <c r="B15" t="n">
        <v>18365</v>
      </c>
      <c r="C15" t="n">
        <v>4951</v>
      </c>
      <c r="D15" t="n">
        <v>75</v>
      </c>
      <c r="E15" t="n">
        <v>5550</v>
      </c>
      <c r="F15" t="n">
        <v>567</v>
      </c>
      <c r="G15" t="n">
        <v>3901</v>
      </c>
      <c r="H15" t="n">
        <v>48</v>
      </c>
      <c r="I15" t="n">
        <v>207</v>
      </c>
      <c r="J15" s="2" t="n">
        <v>-1950</v>
      </c>
      <c r="K15" t="n">
        <v>0.375</v>
      </c>
      <c r="L15" t="inlineStr">
        <is>
          <t>1110051M20Rik,1600014C10Rik,2310022B05Rik,2310061I04Rik,4933434E20Rik,5730455P16Rik,9530068E07Rik,Aars,Aarsd1,Abat,Abcd3,Abcf3,Abhd4,Acat1,Acat2,Ache,Acly,Aco2,Acsbg1,Acyp2,Adamts6,Adgrg1,Aff4,Afg1l,Afg3l2,Agt,Ahsa1,Ahsa2,Aifm2,Akap12,Akap9,Akr7a5,Aldh6a1,Aldh7a1,Aldh9a1,Aldoc,Alkbh7,Ampd3,Amy1,Ank1,Ankrd24,Ano5,Ap1b1,Appbp2,Araf,Arcn1,Arhgef40,Arl2,Arl3,Arl6,Arxes1,Asb16,Ash2l,Aspscr1,Asrgl1,Atg4b,Atp5j,Atp5l,Atp5o,Auh,BC029722,BC031181,BC035947,Babam1,Bcap31,Bcat1,Bhlhe41,Bicd1,Braf,Bsg,Btbd11,Cand1,Canx,Capn2,Capn7,Caskin1,Ccdc71,Ccdc82,Ccer2,Ccndbp1,Cct2,Cct8,Cd81,Cdc25a,Cep170,Cep250,Cep290,Cept1,Chchd1,Chchd7,Chd6,Chga,Chil1,Chordc1,Chst10,Churc1,Ciao1,Cirbp,Clasp2,Clk1,Clta,Cltb,Cmc1,Cnot10,Col16a1,Copa,Coprs,Cops2,Cops4,Cops6,Cops8,Cops9,Cox16,Cox17,Cox5b,Cox7a2l,Cpne1,Crebl2,Ctsb,Ctsl,Cuedc1,Cxxc4,Cyb5d1,Cyp2j6,Cyp51,D8Ertd738e,Daam1,Dctn1,Ddhd1,Ddo,Ddt,Ddx24,Ddx3y,Ddx47,Denr,Dhrs13,Disp2,Dmac2l,Dnajb9,Dnajc12,Dpf2,Dpysl3,Dst,Dynlrb1,Ece2,Echdc1,Echs1,Eea1,Eef1d,Eef1g,Efcab2,Efr3b,Eif2s2,Eif3f,Eif3i,Eif3k,Eif5,Eif6,Enah,Endog,Enpp5,Entpd3,Ep400,Epb41l3,Epb41l4a,Epb41l5,Eprs,Erich3,Etfb,Etnk1,Etnppl,Exosc5,Fabp5,Faf1,Fam131c,Fam173a,Fam181b,Fam193b,Fam210a,Farsb,Fbxo30,Fbxo44,Fbxo9,Fchsd2,Fem1c,Fez2,Fgf1,Fis1,Fkbp4,Flii,Fnta,Frmd4a,Frs3,Fsd1,Fundc1,Fundc2,Fxr1,Fxr2,G6pdx,Gabarapl2,Gas2,Gclm,Gdpd1,Gfer,Ggact,Glrx5,Gm19345,Gnas,Gnl3l,Gpld1,Gtf2i,Gtf3c6,H2afy,Haghl,Hccs,Hdhd2,Heatr5b,Hexim2,Hif1a,Hint2,Hnrnpk,Hook3,Hprt,Hsd17b12,Hsp90aa1,Hspa4l,Hspa5,Hspd1,Hyou1,Iah1,Idnk,Ier3ip1,Ift46,Igip,Igsf1,Ilkap,Insig2,Ints4,Isca2,Ist1,Itga3,Itih3,Kansl3,Kbtbd3,Kcnh2,Kcnj10,Kctd9,Kif21a,Kif26b,Klhdc2,Klhl11,Klhl20,Kmt2c,Kndc1,Kyat1,Lamtor2,Leng1,Letm2,Lgals8,Lgmn,Lhfpl3,Lhfpl5,Limk2,Lin28b,Lin52,Lmbr1,Lrig1,Macf1,Manf,Mapre3,Mast4,Mat2a,Mccc1,Me1,Me2,Mettl26,Mfn1,Mfsd6,Mid1ip1,Mlec,Mnat1,Mocs1,Mpnd,Mpp6,Msantd4,Msh2,Mt3,Mtfr1,Mthfd2,Mtss1,Naca,Nap1l5,Naxe,Nbdy,Nbeal1,Ndrg2,Ndufa2,Ndufa8,Ndufab1,Ndufb10,Ndufb7,Ndufb8,Ndufc2,Ndufs2,Ndufs7,Ndufv2,Ndufv3,Nedd8,Nfatc2,Nipal2,Nipsnap2,Nkrf,Nol7,Npc2,Npepps,Nphp3,Npr2,Nrip2,Nrsn2,Nsg1,Ntsr2,Nub1,Nudcd1,Nxpe3,Nxt2,Oat,Oaz2,Ogdh,Optn,Osbpl9,Ost4,P4hb,Pabpn1,Pacc1,Pafah1b2,Paics,Paip1,Paip2,Paqr6,Pcbd1,Pcbd2,Pcbp2,Pcbp4,Pcdh11x,Pcdhgc4,Pcsk1n,Pcyt2,Pdcl3,Pdia3,Pdxdc1,Peg3,Pepd,Pex2,Pgrmc2,Phf1,Phka1,Pigs,Pigv,Pitpnm1,Plcd4,Plekho2,Pnn,Poldip3,Ppfia4,Ppp1r11,Ppp1r3f,Ppt1,Prepl,Prkaa1,Prkaca,Prkar1a,Prpsap1,Prr5,Psenen,Psma2,Psma3,Psmb2,Psmb4,Psmc6,Psmd12,Ptdss2,Ptgr2,Ptpa,Ptpn11,Pts,Pttg1,Puf60,Pxk,Pygb,Rab4a,Rabgap1,Rap1gap,Rapgef3,Rasa4,Rasgrp2,Rbm4b,Rcan2,Rcan3,Rdx,Ret,Rfk,Ring1,Rit2,Rlim,Rnasek,Rnf4,Robo1,Romo1,Rraga,Rrbp1,Rtcb,S100pbp,Sall2,Sap30l,Sars,Sash1,Scd2,Sdf2,Sdha,Sdr39u1,Sdsl,Sec62,Selenom,Selenot,Sem1,Sema4g,Sema6d,Serpine2,Sf3b6,Sfr1,Sfxn1,Sfxn5,Skp1a,Slc17a6,Slc22a15,Slc25a25,Slc25a39,Slc26a11,Slc33a1,Slc35b1,Slc35g2,Slc38a1,Slc41a3,Slc6a11,Slc6a9,Slc7a10,Slc8a3,Slc9a3r2,Slirp,Smad9,Smdt1,Sncaip,Snrpd1,Snx1,Snx17,Snx19,Snx2,Snx27,Snx29,Snx32,Snx8,Sod1,Soga1,Sos1,Spag4,Sparc,Srp72,Srpr,Srprb,Srsf1,Ssr4,Stau2,Stip1,Stmn3,Suclg1,Suco,Surf1,Sv2a,Taf1,Tagap1,Taok2,Tardbp,Tasp1,Tax1bp1,Tbcd,Tbkbp1,Tceal1,Tcp1,Tcp11l1,Timp4,Tkt,Tmbim6,Tmco1,Tmem117,Tmem147,Tmem229a,Tmem229b,Tmem241,Tmem246,Tmem47,Tmem59,Tnfsf13b,Tnrc6a,Tollip,Tom1,Tonsl,Tpmt,Trabd,Tram1l1,Trappc3,Trnt1,Tsc22d3,Tsn,Tspan3,Tspyl4,Ttbk2,Ttc33,Ttc39a,Ttc4,Ttll5,Txn1,Txndc12,Txnl4a,Txnrd1,U2af1,Ubc,Ube4a,Ubfd1,Ubqln1,Ubr4,Ubxn4,Ubxn7,Ufsp1,Unc119,Uqcc1,Uqcr10,Uqcrb,Uqcrc2,Usp29,Usp30,Usp8,Usp9x,Vezf1,Vps26c,Vwa8,Wasf3,Wdr1,Wdr37,Wdr77,Wdr83,Whamm,Wrb,Xbp1,Xpa,Yars,Zcchc17,Zfhx3,Zfhx4,Zfp2,Zfp229,Zfp512,Zfp664,Zfp768,Zfp869,Zmym4,Zscan26,Zwint</t>
        </is>
      </c>
      <c r="M15" t="inlineStr">
        <is>
          <t>[(3, 32), (3, 54), (4, 2), (4, 6), (4, 13), (4, 23), (4, 29), (4, 30), (4, 32), (4, 35), (4, 41), (4, 48), (4, 54), (4, 57), (8, 32), (8, 54), (10, 2), (10, 5), (10, 6), (10, 13), (10, 23), (10, 29), (10, 30), (10, 32), (10, 35), (10, 41), (10, 48), (10, 54), (10, 57), (11, 2), (11, 5), (11, 6), (11, 13), (11, 23), (11, 29), (11, 30), (11, 32), (11, 35), (11, 41), (11, 46), (11, 48), (11, 54), (11, 57), (12, 2), (12, 5), (12, 6), (12, 13), (12, 23), (12, 30), (12, 32), (12, 35), (12, 48), (12, 54), (12, 57), (14, 2), (14, 6), (14, 13), (14, 23), (14, 30), (14, 32), (14, 35), (14, 48), (14, 54), (14, 57), (15, 54), (16, 2), (16, 6), (16, 13), (16, 23), (16, 30), (16, 32), (16, 35), (16, 48), (16, 54), (16, 57), (24, 54), (27, 2), (27, 6), (27, 13), (27, 23), (27, 30), (27, 32), (27, 48), (27, 54), (27, 57), (31, 54), (33, 54), (34, 54), (36, 54), (42, 32), (42, 54), (43, 32), (43, 54), (44, 2), (44, 6), (44, 13), (44, 23), (44, 30), (44, 32), (44, 35), (44, 48), (44, 54), (44, 57), (45, 32), (45, 54), (49, 54), (52, 13), (52, 23), (52, 30), (52, 32), (52, 48), (52, 54), (52, 57), (53, 2), (53, 6), (53, 13), (53, 23), (53, 30), (53, 32), (53, 35), (53, 48), (53, 54), (53, 57), (56, 2), (56, 5), (56, 6), (56, 13), (56, 23), (56, 29), (56, 30), (56, 32), (56, 35), (56, 41), (56, 46), (56, 48), (56, 54), (56, 57), (58, 2), (58, 5), (58, 6), (58, 13), (58, 23), (58, 29), (58, 30), (58, 32), (58, 35), (58, 41), (58, 46), (58, 48), (58, 54), (58, 57), (60, 13), (60, 23), (60, 32), (60, 54), (60, 57), (62, 54), (63, 2), (63, 13), (63, 23), (63, 30), (63, 32), (63, 48), (63, 54), (63, 57), (66, 13), (66, 23), (66, 30), (66, 32), (66, 48), (66, 54), (66, 57), (68, 54), (69, 13), (69, 23), (69, 30), (69, 32), (69, 48), (69, 54), (69, 57), (70, 2), (70, 6), (70, 13), (70, 23), (70, 30), (70, 32), (70, 35), (70, 48), (70, 54), (70, 57), (71, 2), (71, 13), (71, 23), (71, 30), (71, 32), (71, 48), (71, 54), (71, 57), (72, 2), (72, 13), (72, 23), (72, 30), (72, 32), (72, 48), (72, 54), (72, 57), (74, 54)]</t>
        </is>
      </c>
      <c r="N15" t="n">
        <v>958</v>
      </c>
      <c r="O15" t="n">
        <v>0.5</v>
      </c>
      <c r="P15" t="n">
        <v>0.9</v>
      </c>
      <c r="Q15" t="n">
        <v>3</v>
      </c>
      <c r="R15" t="n">
        <v>10000</v>
      </c>
      <c r="S15" t="inlineStr">
        <is>
          <t>07/05/2024, 13:59:48</t>
        </is>
      </c>
      <c r="T15" s="3">
        <f>hyperlink("https://spiral.technion.ac.il/results/MTAwMDAwOA==/14/GOResultsPROCESS","link")</f>
        <v/>
      </c>
      <c r="U15" t="inlineStr">
        <is>
          <t>['GO:0044237:cellular metabolic process (qval4.49E-6)', 'GO:0008152:metabolic process (qval6.24E-6)', 'GO:0009056:catabolic process (qval1.04E-5)', 'GO:0006091:generation of precursor metabolites and energy (qval9.77E-6)', 'GO:0044248:cellular catabolic process (qval8.11E-5)', 'GO:0055114:oxidation-reduction process (qval8.56E-5)', 'GO:1901575:organic substance catabolic process (qval1.72E-4)', 'GO:0044281:small molecule metabolic process (qval2.78E-4)', 'GO:0071704:organic substance metabolic process (qval7.64E-4)', 'GO:1901566:organonitrogen compound biosynthetic process (qval2.4E-3)', 'GO:0006457:protein folding (qval2.89E-3)', 'GO:0051649:establishment of localization in cell (qval3.1E-3)', 'GO:0022904:respiratory electron transport chain (qval3.54E-3)', 'GO:0006119:oxidative phosphorylation (qval4.15E-3)', 'GO:0046907:intracellular transport (qval6.33E-3)', 'GO:0022900:electron transport chain (qval5.98E-3)', 'GO:0033108:mitochondrial respiratory chain complex assembly (qval5.67E-3)', 'GO:1901564:organonitrogen compound metabolic process (qval5.91E-3)', 'GO:0070972:protein localization to endoplasmic reticulum (qval6.25E-3)', 'GO:0006508:proteolysis (qval6.19E-3)', 'GO:0019752:carboxylic acid metabolic process (qval6.37E-3)', 'GO:0051603:proteolysis involved in cellular protein catabolic process (qval7.21E-3)', 'GO:0006518:peptide metabolic process (qval7.32E-3)', 'GO:0015031:protein transport (qval9.82E-3)', 'GO:0045047:protein targeting to ER (qval9.48E-3)', 'GO:0006412:translation (qval9.92E-3)', 'GO:0043043:peptide biosynthetic process (qval1.24E-2)', 'GO:0032981:mitochondrial respiratory chain complex I assembly (qval1.34E-2)', 'GO:0010257:NADH dehydrogenase complex assembly (qval1.29E-2)', 'GO:0045184:establishment of protein localization (qval1.26E-2)', 'GO:0043436:oxoacid metabolic process (qval1.73E-2)', 'GO:0015833:peptide transport (qval1.72E-2)', 'GO:0071705:nitrogen compound transport (qval1.83E-2)', 'GO:0072599:establishment of protein localization to endoplasmic reticulum (qval1.85E-2)', 'GO:0044238:primary metabolic process (qval1.82E-2)', 'GO:0019941:modification-dependent protein catabolic process (qval2.01E-2)', 'GO:0006986:response to unfolded protein (qval2.4E-2)', 'GO:0034622:cellular protein-containing complex assembly (qval2.5E-2)', 'GO:0043632:modification-dependent macromolecule catabolic process (qval2.47E-2)', 'GO:0042886:amide transport (qval2.56E-2)', 'GO:1903829:positive regulation of cellular protein localization (qval2.52E-2)', 'GO:1904814:regulation of protein localization to chromosome, telomeric region (qval2.6E-2)', 'GO:0006082:organic acid metabolic process (qval2.66E-2)', 'GO:0046390:ribose phosphate biosynthetic process (qval2.67E-2)', 'GO:0051560:mitochondrial calcium ion homeostasis (qval2.73E-2)', 'GO:0006120:mitochondrial electron transport, NADH to ubiquinone (qval3.36E-2)', 'GO:0033036:macromolecule localization (qval4.08E-2)', 'GO:0008104:protein localization (qval4.34E-2)', 'GO:0051641:cellular localization (qval4.31E-2)', 'GO:0000338:protein deneddylation (qval5.44E-2)', 'GO:0006511:ubiquitin-dependent protein catabolic process (qval5.54E-2)', 'GO:0035966:response to topologically incorrect protein (qval5.47E-2)', 'GO:0006839:mitochondrial transport (qval5.82E-2)', 'GO:0044265:cellular macromolecule catabolic process (qval5.72E-2)', 'GO:0006520:cellular amino acid metabolic process (qval6.5E-2)', 'GO:0006635:fatty acid beta-oxidation (qval6.53E-2)', 'GO:0019693:ribose phosphate metabolic process (qval7.16E-2)', 'GO:0031110:regulation of microtubule polymerization or depolymerization (qval7.39E-2)', 'GO:0044249:cellular biosynthetic process (qval7.54E-2)', 'GO:0043603:cellular amide metabolic process (qval7.83E-2)', 'GO:0006807:nitrogen compound metabolic process (qval7.78E-2)', 'GO:0006886:intracellular protein transport (qval7.75E-2)', 'GO:0072329:monocarboxylic acid catabolic process (qval7.68E-2)', 'GO:0017144:drug metabolic process (qval8.27E-2)', 'GO:0090150:establishment of protein localization to membrane (qval8.32E-2)', 'GO:0090407:organophosphate biosynthetic process (qval8.26E-2)', 'GO:0070507:regulation of microtubule cytoskeleton organization (qval8.23E-2)', 'GO:0009205:purine ribonucleoside triphosphate metabolic process (qval8.69E-2)', 'GO:0009141:nucleoside triphosphate metabolic process (qval9.01E-2)', 'GO:0009081:branched-chain amino acid metabolic process (qval9.04E-2)', 'GO:1901576:organic substance biosynthetic process (qval9.16E-2)', 'GO:0051188:cofactor biosynthetic process (qval9.61E-2)', 'GO:0009058:biosynthetic process (qval9.71E-2)', 'GO:0009199:ribonucleoside triphosphate metabolic process (qval1E-1)', 'GO:1904816:positive regulation of protein localization to chromosome, telomeric region (qval1.15E-1)', 'GO:0009144:purine nucleoside triphosphate metabolic process (qval1.13E-1)', 'GO:0016054:organic acid catabolic process (qval1.13E-1)', 'GO:0046395:carboxylic acid catabolic process (qval1.12E-1)', 'GO:0009057:macromolecule catabolic process (qval1.1E-1)', 'GO:0043648:dicarboxylic acid metabolic process (qval1.1E-1)', 'GO:1990542:mitochondrial transmembrane transport (qval1.09E-1)', 'GO:0019395:fatty acid oxidation (qval1.08E-1)', 'GO:0044271:cellular nitrogen compound biosynthetic process (qval1.13E-1)', 'GO:0009161:ribonucleoside monophosphate metabolic process (qval1.12E-1)', 'GO:0034976:response to endoplasmic reticulum stress (qval1.27E-1)', 'GO:0006753:nucleoside phosphate metabolic process (qval1.31E-1)', 'GO:0015980:energy derivation by oxidation of organic compounds (qval1.46E-1)', 'GO:0071702:organic substance transport (qval1.53E-1)', 'GO:0032886:regulation of microtubule-based process (qval1.58E-1)', 'GO:0009167:purine ribonucleoside monophosphate metabolic process (qval1.56E-1)', 'GO:0045333:cellular respiration (qval1.64E-1)', 'GO:0046034:ATP metabolic process (qval1.63E-1)', 'GO:0009126:purine nucleoside monophosphate metabolic process (qval1.62E-1)', 'GO:0006729:tetrahydrobiopterin biosynthetic process (qval1.63E-1)', 'GO:0046146:tetrahydrobiopterin metabolic process (qval1.61E-1)', 'GO:0034498:early endosome to Golgi transport (qval1.59E-1)']</t>
        </is>
      </c>
      <c r="V15" s="3">
        <f>hyperlink("https://spiral.technion.ac.il/results/MTAwMDAwOA==/14/GOResultsFUNCTION","link")</f>
        <v/>
      </c>
      <c r="W15" t="inlineStr">
        <is>
          <t>['GO:0008137:NADH dehydrogenase (ubiquinone) activity (qval4.94E-3)', 'GO:0050136:NADH dehydrogenase (quinone) activity (qval2.47E-3)', 'GO:0003954:NADH dehydrogenase activity (qval2.47E-3)', 'GO:0016829:lyase activity (qval2.32E-3)', 'GO:0016655:oxidoreductase activity, acting on NAD(P)H, quinone or similar compound as acceptor (qval2.7E-3)', 'GO:0031625:ubiquitin protein ligase binding (qval6.26E-3)', 'GO:0016651:oxidoreductase activity, acting on NAD(P)H (qval7.3E-3)', 'GO:0031072:heat shock protein binding (qval8.66E-3)', 'GO:0044389:ubiquitin-like protein ligase binding (qval1.01E-2)', 'GO:0005515:protein binding (qval1.25E-2)', 'GO:0003824:catalytic activity (qval2.75E-2)', 'GO:0016491:oxidoreductase activity (qval3.74E-2)', 'GO:0015036:disulfide oxidoreductase activity (qval4.74E-2)', 'GO:0016830:carbon-carbon lyase activity (qval5.07E-2)', 'GO:0015037:peptide disulfide oxidoreductase activity (qval8.2E-2)', 'GO:0008135:translation factor activity, RNA binding (qval8.69E-2)', 'GO:0004298:threonine-type endopeptidase activity (qval8.58E-2)', 'GO:0070003:threonine-type peptidase activity (qval8.1E-2)', 'GO:0048037:cofactor binding (qval8.51E-2)', 'GO:0003743:translation initiation factor activity (qval8.19E-2)', 'GO:0008093:cytoskeletal adaptor activity (qval8.56E-2)', 'GO:0044183:protein binding involved in protein folding (qval8.93E-2)', 'GO:0016831:carboxy-lyase activity (qval1.02E-1)', 'GO:0008234:cysteine-type peptidase activity (qval1.06E-1)', 'GO:0016835:carbon-oxygen lyase activity (qval1.03E-1)', 'GO:0051536:iron-sulfur cluster binding (qval1.1E-1)', 'GO:0051540:metal cluster binding (qval1.06E-1)', 'GO:0019899:enzyme binding (qval1.03E-1)', 'GO:0003723:RNA binding (qval1.47E-1)', 'GO:0016838:carbon-oxygen lyase activity, acting on phosphates (qval1.5E-1)', 'GO:0090541:MIT domain binding (qval1.45E-1)', 'GO:0002196:Ser-tRNA(Ala) hydrolase activity (qval1.4E-1)', 'GO:0008124:4-alpha-hydroxytetrahydrobiopterin dehydratase activity (qval1.36E-1)']</t>
        </is>
      </c>
      <c r="X15" s="3">
        <f>hyperlink("https://spiral.technion.ac.il/results/MTAwMDAwOA==/14/GOResultsCOMPONENT","link")</f>
        <v/>
      </c>
      <c r="Y15" t="inlineStr">
        <is>
          <t>['GO:0044444:cytoplasmic part (qval1.76E-22)', 'GO:0044424:intracellular part (qval3.36E-16)', 'GO:0005739:mitochondrion (qval5.23E-15)', 'GO:0043229:intracellular organelle (qval4.94E-14)', 'GO:0043226:organelle (qval5.6E-13)', 'GO:0043227:membrane-bounded organelle (qval1.41E-11)', 'GO:0043231:intracellular membrane-bounded organelle (qval1.23E-11)', 'GO:0044455:mitochondrial membrane part (qval3.14E-11)', 'GO:0098798:mitochondrial protein complex (qval2.85E-10)', 'GO:0098800:inner mitochondrial membrane protein complex (qval3.54E-10)', 'GO:0044446:intracellular organelle part (qval6.31E-10)', 'GO:0044429:mitochondrial part (qval8.8E-10)', 'GO:0070469:respiratory chain (qval1.14E-9)', 'GO:0044422:organelle part (qval1.97E-9)', 'GO:0005737:cytoplasm (qval2.28E-9)', 'GO:0005829:cytosol (qval3.73E-9)', 'GO:1990204:oxidoreductase complex (qval9.43E-9)', 'GO:0005743:mitochondrial inner membrane (qval1.51E-8)', 'GO:0098803:respiratory chain complex (qval1.7E-8)', 'GO:0044464:cell part (qval2.96E-8)', 'GO:0031966:mitochondrial membrane (qval4.74E-8)', 'GO:0019866:organelle inner membrane (qval1.08E-7)', 'GO:0045271:respiratory chain complex I (qval5E-7)', 'GO:0005747:mitochondrial respiratory chain complex I (qval4.79E-7)', 'GO:0030964:NADH dehydrogenase complex (qval4.6E-7)', 'GO:1902494:catalytic complex (qval2.73E-6)', 'GO:0043209:myelin sheath (qval1.35E-4)', 'GO:0031090:organelle membrane (qval3.36E-4)', 'GO:0032991:protein-containing complex (qval7.85E-4)', 'GO:0044297:cell body (qval1.85E-3)', 'GO:0044432:endoplasmic reticulum part (qval3.82E-3)', 'GO:0005874:microtubule (qval3.88E-3)', 'GO:0005783:endoplasmic reticulum (qval7.33E-3)', 'GO:0030904:retromer complex (qval1.84E-2)', 'GO:0097458:neuron part (qval1.86E-2)', 'GO:0032592:integral component of mitochondrial membrane (qval2.72E-2)', 'GO:0098796:membrane protein complex (qval3.12E-2)', 'GO:0098573:intrinsic component of mitochondrial membrane (qval3.24E-2)', 'GO:0101031:chaperone complex (qval3.22E-2)', 'GO:1905368:peptidase complex (qval4.09E-2)', 'GO:0070013:intracellular organelle lumen (qval4.16E-2)', 'GO:0031974:membrane-enclosed lumen (qval4.22E-2)', 'GO:0043233:organelle lumen (qval4.12E-2)', 'GO:0099631:postsynaptic endocytic zone cytoplasmic component (qval4.38E-2)', 'GO:0030905:retromer, tubulation complex (qval4.28E-2)', 'GO:0045263:proton-transporting ATP synthase complex, coupling factor F(o) (qval4.2E-2)', 'GO:0045275:respiratory chain complex III (qval4.11E-2)', 'GO:0005750:mitochondrial respiratory chain complex III (qval4.02E-2)', 'GO:0000276:mitochondrial proton-transporting ATP synthase complex, coupling factor F(o) (qval3.94E-2)']</t>
        </is>
      </c>
    </row>
    <row r="16">
      <c r="A16" s="1" t="n">
        <v>15</v>
      </c>
      <c r="B16" t="n">
        <v>18365</v>
      </c>
      <c r="C16" t="n">
        <v>4951</v>
      </c>
      <c r="D16" t="n">
        <v>75</v>
      </c>
      <c r="E16" t="n">
        <v>5550</v>
      </c>
      <c r="F16" t="n">
        <v>544</v>
      </c>
      <c r="G16" t="n">
        <v>3804</v>
      </c>
      <c r="H16" t="n">
        <v>44</v>
      </c>
      <c r="I16" t="n">
        <v>235</v>
      </c>
      <c r="J16" s="2" t="n">
        <v>-2290</v>
      </c>
      <c r="K16" t="n">
        <v>0.378</v>
      </c>
      <c r="L16" t="inlineStr">
        <is>
          <t>1600014C10Rik,2310061I04Rik,2410004B18Rik,2610507B11Rik,4933434E20Rik,AW549877,Abat,Abca7,Abcd3,Abcd4,Abhd3,Acat1,Acly,Aco2,Acot7,Acsbg1,Acsf3,Acyp2,Adam23,Adcy8,Adgrf5,Adh5,Afg1l,Afg3l2,Agpat5,Ahsa1,Aifm1,Akap12,Aldoc,Ank1,Ankrd24,Ap1b1,Ap3s2,Apip,Apln,Aplp2,Arcn1,Arhgef40,Arl2,Arl3,Arpin,Asb13,Aspscr1,Asrgl1,Atf4,Atg4b,Atp11c,Atp5b,Atp5e,Atp5j,Atp5k,Atp5l,Atp5o,Atp8a2,Atpaf2,Auh,BC031181,BC035947,Babam1,Bcap31,Bcat1,Bdh1,Bhlhe41,Bicd2,Braf,Btbd17,Cab39,Capn2,Cbx4,Ccdc136,Ccdc141,Ccdc190,Ccndbp1,Cd81,Cdc37l1,Cdc42ep4,Cdr2l,Cend1,Cept1,Cerk,Chchd1,Chchd10,Chchd7,Chga,Chkb,Chordc1,Ciao1,Cited1,Cited2,Ckb,Clasp2,Cln5,Clpx,Clta,Cltb,Cltc,Cmc1,Cndp2,Cog4,Cog6,Commd9,Copa,Cops2,Cops9,Cox16,Cox5b,Cox6c,Cox7a1,Cox7a2,Cox7b,Cpsf3,Cs,Ctr9,Cuta,Cyc1,Cyp2j6,D8Ertd738e,Daam1,Dcaf11,Dctn1,Ddb1,Ddhd1,Ddit4,Ddx3y,Denr,Dexi,Dhrs1,Dhrs13,Dlst,Dnajb9,Dnajc12,Dnajc15,Dpf2,Dst,Dynlt3,Ece2,Echdc1,Edf1,Eef1d,Efr3b,Eif2b4,Eif2s2,Eif3f,Eif3k,Eif5a2,Emc2,Eml3,Enah,Endog,Enpp5,Epb41l3,Epn3,Eprs,Ero1lb,Esyt1,Etnk1,Etnppl,Fabp5,Fads6,Fah,Fahd1,Fam189a2,Fam20c,Fam210a,Fam222a,Fbxo44,Fbxo9,Fchsd2,Fem1c,Fez2,Fgd3,Fh1,Fhdc1,Fign,Fitm2,Fkbp4,Flnb,Flt3,Fn3krp,Fnbp1,Fndc4,Fndc5,Fnta,Frmd4a,Frmd5,Fundc1,Fundc2,G6pdx,Gabarapl2,Gars,Gas2,Gas6,Gas8,Gbf1,Gdpd1,Gdpd5,Gemin7,Gfer,Gfm1,Ghitm,Glrb,Glrx5,Gm19345,Golga3,Gpr108,Gpr137,Gpr153,Gria4,Grpel1,Grsf1,Gss,Gtf2i,Gtf3c6,Gys1,H2afy,Haghl,Hccs,Hcn2,Hdac5,Hdhd2,Hint2,Hmox2,Hpf1,Hsd17b12,Hsd17b4,Hsp90aa1,Hspa4l,Hspa9,Hspbp1,Hspd1,Iah1,Ick,Idh3a,Idnk,Iffo1,Ift27,Igip,Ilk,Insig2,Ipo13,Irs2,Isca2,Itga3,Itgb1bp1,Jam2,Kank4,Kbtbd3,Kcnh2,Kcnj10,Kcnj12,Kcnk3,Kctd9,Kif3c,Klhl11,Klhl18,Klhl20,Kndc1,Kyat1,Lamtor2,Lef1,Leng1,Lgals8,Lgmn,Lhfp,Lhfpl3,Limk2,Lin52,Lrig1,Lrrc8a,Lynx1,Macf1,Manf,Map1lc3b,Map7d2,March2,Mccc1,Mcf2,Mdga2,Mdh1,Mfn1,Miga2,Mlec,Mob4,Mocs2,Mpnd,Mpp6,Mpv17l2,Mreg,Mrs2,Msantd4,Msrb1,Mt2,Mt3,Mtfr1,Mthfd2,Mtmr11,Mtmr7,Mtx2,Mul1,Mzt2,Naa38,Naca,Nceh1,Ndrg2,Ndufa13,Ndufa2,Ndufa8,Ndufab1,Ndufaf1,Ndufb10,Ndufb6,Ndufb7,Ndufb8,Ndufb9,Ndufc2,Ndufs2,Ndufs7,Ndufs8,Ndufv2,Ndufv3,Nedd8,Nefh,Nemf,Nfs1,Nipal2,Nipsnap2,Nkd1,Npepps,Nphp3,Nqo2,Nr1d2,Nrip2,Nsd2,Nsg1,Nt5c3b,Nudcd1,Nudt12,Nudt22,Nufip2,Nxpe3,Nxt2,Oaz2,Ogdh,Pafah1b2,Pag1,Paics,Paip2,Pakap,Paqr8,Patj,Pcbd2,Pcbp2,Pccb,Pcdhgc4,Pcp4l1,Pcyt2,Pdcl,Peg3,Pepd,Pet100,Pex13,Pex2,Pfkm,Pgam1,Phka1,Pigq,Pigv,Pin4,Pink1,Pitpna,Pla2g7,Plcb4,Plcd4,Plekha6,Plekhd1,Plekhm2,Plod1,Pmpcb,Polr1e,Ppp1r15b,Ppp2ca,Ppp2r5e,Ppt1,Pptc7,Prepl,Psma7,Psmc6,Psmd12,Ptdss2,Ptpa,Ptpn11,Pttg1,Rab11fip5,Rab14,Rab18,Rab4a,Rab4b,Rab7,Rap1gap,Rasa4,Rcan2,Rdx,Rell2,Ret,Rgs3,Ring1,Rit2,Rmi1,Rnf11,Rnf123,Rnf152,Ro60,Romo1,Rsrc1,Rufy3,Rwdd4a,Sar1b,Sars,Sash1,Scaf11,Scn1a,Sdr39u1,Sdsl,Sec11c,Selenof,Selenom,Selenot,Sem1,Sema4g,Serpine2,Sfr1,Sfxn5,Sgpp2,Sgta,Shisal1,Sik3,Sirt2,Slc16a1,Slc25a25,Slc25a39,Slc27a4,Slc38a1,Slc39a12,Slc41a3,Slc6a11,Slc6a9,Slc7a10,Slc8a3,Smarca4,Smdt1,Smox,Sncaip,Snx17,Snx19,Snx21,Snx29,Snx8,Spag4,Sparc,Spock3,Srgap2,Srpr,Stip1,Stmn3,Stoml2,Stx8,Suclg1,Sv2a,Taf13,Taf4b,Tasp1,Tax1bp1,Tbcd,Tceal8,Tcf7l2,Timm10,Timp3,Timp4,Tm6sf1,Tm9sf3,Tmc7,Tmem117,Tmem127,Tmem160,Tmem184c,Tmem229a,Tmem229b,Tnfsf13b,Tnrc6a,Tollip,Tom1,Trappc3,Trim67,Trip11,Trnt1,Trpm2,Tsc22d3,Tsn,Tspan3,Tspyl4,Tstd3,Ttbk2,Ttc39a,Ttll5,Txn1,Txnrd1,Ubc,Ube2a,Ube2d3,Ube2j1,Ubqln1,Ubr4,Ubxn1,Ubxn2a,Ubxn7,Unkl,Uqcr10,Uqcrb,Uqcrc1,Uqcrc2,Usp33,Usp8,Vangl1,Vezf1,Vps13d,Vps29,Vwa8,Wdr37,Wdr83,Wnt3,Wwp1,Yars,Yipf5,Ythdf1,Ywhaq,Zcchc7,Zfhx3,Zfhx4,Zfp106,Zfp229,Zfp664,Zfp91,Zmat5,Zscan26</t>
        </is>
      </c>
      <c r="M16" t="inlineStr">
        <is>
          <t>[(3, 2), (3, 5), (3, 29), (3, 32), (3, 35), (3, 46), (3, 54), (3, 67), (4, 2), (4, 5), (4, 6), (4, 23), (4, 29), (4, 32), (4, 35), (4, 46), (4, 54), (4, 67), (8, 2), (8, 5), (8, 23), (8, 29), (8, 32), (8, 35), (8, 54), (8, 67), (10, 2), (10, 5), (10, 6), (10, 23), (10, 29), (10, 32), (10, 35), (10, 46), (10, 54), (10, 67), (11, 2), (11, 5), (11, 6), (11, 23), (11, 29), (11, 32), (11, 35), (11, 46), (11, 54), (11, 67), (12, 2), (12, 5), (12, 6), (12, 23), (12, 29), (12, 32), (12, 35), (12, 46), (12, 54), (12, 67), (14, 2), (14, 5), (14, 6), (14, 23), (14, 29), (14, 32), (14, 35), (14, 46), (14, 54), (14, 67), (15, 2), (15, 5), (15, 29), (15, 35), (15, 54), (16, 2), (16, 5), (16, 23), (16, 29), (16, 32), (16, 35), (16, 46), (16, 54), (16, 67), (24, 5), (27, 2), (27, 5), (27, 6), (27, 23), (27, 29), (27, 32), (27, 35), (27, 46), (27, 54), (27, 67), (31, 2), (31, 5), (31, 29), (31, 35), (33, 2), (33, 5), (36, 5), (42, 2), (42, 5), (42, 29), (42, 32), (42, 35), (43, 2), (43, 5), (43, 29), (43, 35), (44, 2), (44, 5), (44, 23), (44, 29), (44, 32), (44, 35), (44, 46), (44, 54), (44, 67), (45, 2), (45, 5), (45, 29), (45, 35), (47, 5), (49, 5), (52, 2), (52, 5), (52, 6), (52, 23), (52, 29), (52, 32), (52, 35), (52, 46), (52, 54), (52, 67), (53, 2), (53, 5), (53, 6), (53, 23), (53, 29), (53, 32), (53, 35), (53, 46), (53, 54), (53, 67), (56, 2), (56, 5), (56, 6), (56, 23), (56, 29), (56, 32), (56, 35), (56, 46), (56, 54), (56, 67), (58, 2), (58, 5), (58, 6), (58, 23), (58, 29), (58, 32), (58, 35), (58, 46), (58, 54), (58, 67), (60, 2), (60, 5), (60, 29), (60, 32), (60, 35), (60, 46), (60, 54), (60, 67), (61, 2), (61, 5), (61, 29), (61, 35), (61, 54), (62, 5), (63, 2), (63, 5), (63, 6), (63, 23), (63, 29), (63, 32), (63, 35), (63, 46), (63, 54), (63, 67), (66, 2), (66, 5), (66, 29), (66, 32), (66, 35), (66, 67), (68, 2), (68, 5), (68, 29), (68, 35), (69, 2), (69, 5), (69, 6), (69, 23), (69, 29), (69, 32), (69, 35), (69, 46), (69, 54), (69, 67), (70, 2), (70, 5), (70, 6), (70, 23), (70, 29), (70, 32), (70, 35), (70, 46), (70, 54), (70, 67), (71, 2), (71, 5), (71, 23), (71, 29), (71, 32), (71, 35), (71, 46), (71, 54), (71, 67), (72, 2), (72, 5), (72, 6), (72, 23), (72, 29), (72, 32), (72, 35), (72, 46), (72, 54), (72, 67)]</t>
        </is>
      </c>
      <c r="N16" t="n">
        <v>1841</v>
      </c>
      <c r="O16" t="n">
        <v>0.5</v>
      </c>
      <c r="P16" t="n">
        <v>0.9</v>
      </c>
      <c r="Q16" t="n">
        <v>3</v>
      </c>
      <c r="R16" t="n">
        <v>10000</v>
      </c>
      <c r="S16" t="inlineStr">
        <is>
          <t>07/05/2024, 14:00:01</t>
        </is>
      </c>
      <c r="T16" s="3">
        <f>hyperlink("https://spiral.technion.ac.il/results/MTAwMDAwOA==/15/GOResultsPROCESS","link")</f>
        <v/>
      </c>
      <c r="U16" t="inlineStr">
        <is>
          <t>['GO:0006091:generation of precursor metabolites and energy (qval3.74E-13)', 'GO:0055114:oxidation-reduction process (qval1.19E-10)', 'GO:0022904:respiratory electron transport chain (qval4.42E-9)', 'GO:0022900:electron transport chain (qval1.27E-8)', 'GO:0032981:mitochondrial respiratory chain complex I assembly (qval1.19E-8)', 'GO:0010257:NADH dehydrogenase complex assembly (qval9.92E-9)', 'GO:0044237:cellular metabolic process (qval9.64E-9)', 'GO:0008152:metabolic process (qval9.51E-9)', 'GO:0033108:mitochondrial respiratory chain complex assembly (qval1.63E-7)', 'GO:0006120:mitochondrial electron transport, NADH to ubiquinone (qval3.13E-7)', 'GO:1990542:mitochondrial transmembrane transport (qval1.03E-6)', 'GO:0006839:mitochondrial transport (qval1.3E-6)', 'GO:0019637:organophosphate metabolic process (qval1.21E-6)', 'GO:0009117:nucleotide metabolic process (qval1.01E-5)', 'GO:0006753:nucleoside phosphate metabolic process (qval1.5E-5)', 'GO:0009056:catabolic process (qval1.63E-5)', 'GO:1901564:organonitrogen compound metabolic process (qval1.69E-5)', 'GO:0015986:ATP synthesis coupled proton transport (qval2.97E-5)', 'GO:0015985:energy coupled proton transport, down electrochemical gradient (qval2.81E-5)', 'GO:0046034:ATP metabolic process (qval2.84E-5)', 'GO:0044248:cellular catabolic process (qval4.29E-5)', 'GO:0044281:small molecule metabolic process (qval5E-5)', 'GO:0017144:drug metabolic process (qval5.77E-5)', 'GO:0006119:oxidative phosphorylation (qval7.92E-5)', 'GO:0009205:purine ribonucleoside triphosphate metabolic process (qval7.61E-5)', 'GO:0009199:ribonucleoside triphosphate metabolic process (qval1.06E-4)', 'GO:0009144:purine nucleoside triphosphate metabolic process (qval1.3E-4)', 'GO:0071704:organic substance metabolic process (qval1.45E-4)', 'GO:0009150:purine ribonucleotide metabolic process (qval1.43E-4)', 'GO:0055086:nucleobase-containing small molecule metabolic process (qval1.62E-4)', 'GO:0006101:citrate metabolic process (qval1.6E-4)', 'GO:0072329:monocarboxylic acid catabolic process (qval1.71E-4)', 'GO:1901575:organic substance catabolic process (qval1.79E-4)', 'GO:0090407:organophosphate biosynthetic process (qval2.2E-4)', 'GO:0009167:purine ribonucleoside monophosphate metabolic process (qval2.23E-4)', 'GO:0009126:purine nucleoside monophosphate metabolic process (qval2.42E-4)', 'GO:1901566:organonitrogen compound biosynthetic process (qval2.58E-4)', 'GO:0006163:purine nucleotide metabolic process (qval2.71E-4)', 'GO:0019693:ribose phosphate metabolic process (qval2.75E-4)', 'GO:0009259:ribonucleotide metabolic process (qval3.59E-4)', 'GO:0009141:nucleoside triphosphate metabolic process (qval3.61E-4)', 'GO:0072350:tricarboxylic acid metabolic process (qval3.56E-4)', 'GO:0051179:localization (qval3.89E-4)', 'GO:0006754:ATP biosynthetic process (qval5.99E-4)', 'GO:0009161:ribonucleoside monophosphate metabolic process (qval6.03E-4)', 'GO:0045184:establishment of protein localization (qval7.21E-4)', 'GO:0007005:mitochondrion organization (qval7.6E-4)', 'GO:0051641:cellular localization (qval7.79E-4)', 'GO:0051649:establishment of localization in cell (qval8.24E-4)', 'GO:0042776:mitochondrial ATP synthesis coupled proton transport (qval9.1E-4)', 'GO:0006099:tricarboxylic acid cycle (qval9.16E-4)', 'GO:0046390:ribose phosphate biosynthetic process (qval9.23E-4)', 'GO:0009152:purine ribonucleotide biosynthetic process (qval9.7E-4)', 'GO:0019752:carboxylic acid metabolic process (qval1.02E-3)', 'GO:0009123:nucleoside monophosphate metabolic process (qval1.05E-3)', 'GO:0046907:intracellular transport (qval1.14E-3)', 'GO:0044238:primary metabolic process (qval1.18E-3)', 'GO:0006796:phosphate-containing compound metabolic process (qval1.2E-3)', 'GO:0051234:establishment of localization (qval1.3E-3)', 'GO:0072521:purine-containing compound metabolic process (qval1.33E-3)', 'GO:0016042:lipid catabolic process (qval1.32E-3)', 'GO:0009127:purine nucleoside monophosphate biosynthetic process (qval1.31E-3)', 'GO:0009168:purine ribonucleoside monophosphate biosynthetic process (qval1.29E-3)', 'GO:0015031:protein transport (qval1.33E-3)', 'GO:0034622:cellular protein-containing complex assembly (qval1.32E-3)', 'GO:0043436:oxoacid metabolic process (qval1.61E-3)', 'GO:0009206:purine ribonucleoside triphosphate biosynthetic process (qval1.63E-3)', 'GO:0006793:phosphorus metabolic process (qval1.68E-3)', 'GO:0009260:ribonucleotide biosynthetic process (qval1.74E-3)', 'GO:0009145:purine nucleoside triphosphate biosynthetic process (qval1.8E-3)', 'GO:0006164:purine nucleotide biosynthetic process (qval1.85E-3)', 'GO:0009156:ribonucleoside monophosphate biosynthetic process (qval1.89E-3)', 'GO:0051186:cofactor metabolic process (qval1.88E-3)', 'GO:0044743:protein transmembrane import into intracellular organelle (qval2.12E-3)', 'GO:0072655:establishment of protein localization to mitochondrion (qval2.17E-3)', 'GO:0009201:ribonucleoside triphosphate biosynthetic process (qval2.2E-3)', 'GO:0006810:transport (qval2.36E-3)', 'GO:0015833:peptide transport (qval2.64E-3)', 'GO:0009165:nucleotide biosynthetic process (qval2.76E-3)', 'GO:0072522:purine-containing compound biosynthetic process (qval2.76E-3)', 'GO:0006082:organic acid metabolic process (qval2.98E-3)', 'GO:0006629:lipid metabolic process (qval2.98E-3)', 'GO:0009124:nucleoside monophosphate biosynthetic process (qval3E-3)', 'GO:1901293:nucleoside phosphate biosynthetic process (qval4.02E-3)', 'GO:0033036:macromolecule localization (qval4.04E-3)', 'GO:0008104:protein localization (qval4.41E-3)', 'GO:0042886:amide transport (qval4.51E-3)', 'GO:0070585:protein localization to mitochondrion (qval4.47E-3)', 'GO:1901576:organic substance biosynthetic process (qval5.09E-3)', 'GO:0043603:cellular amide metabolic process (qval5.28E-3)', 'GO:0015980:energy derivation by oxidation of organic compounds (qval5.35E-3)', 'GO:0009062:fatty acid catabolic process (qval5.68E-3)', 'GO:0006886:intracellular protein transport (qval5.7E-3)', 'GO:0016054:organic acid catabolic process (qval6.24E-3)', 'GO:0046395:carboxylic acid catabolic process (qval6.18E-3)', 'GO:0009142:nucleoside triphosphate biosynthetic process (qval6.12E-3)', 'GO:0065003:protein-containing complex assembly (qval6.09E-3)', 'GO:0044282:small molecule catabolic process (qval6.99E-3)', 'GO:0006732:coenzyme metabolic process (qval7.19E-3)', 'GO:0009987:cellular process (qval8.36E-3)', 'GO:0006122:mitochondrial electron transport, ubiquinol to cytochrome c (qval8.28E-3)', 'GO:0009058:biosynthetic process (qval8.54E-3)', 'GO:0044249:cellular biosynthetic process (qval8.89E-3)', 'GO:0006807:nitrogen compound metabolic process (qval1.08E-2)', 'GO:0032787:monocarboxylic acid metabolic process (qval1.1E-2)', 'GO:0006646:phosphatidylethanolamine biosynthetic process (qval1.39E-2)', 'GO:0006457:protein folding (qval1.42E-2)', 'GO:0009060:aerobic respiration (qval1.53E-2)', 'GO:0045333:cellular respiration (qval1.56E-2)', 'GO:0048268:clathrin coat assembly (qval1.66E-2)', 'GO:0016043:cellular component organization (qval1.66E-2)', 'GO:0043933:protein-containing complex subunit organization (qval1.76E-2)', 'GO:0006734:NADH metabolic process (qval1.83E-2)', 'GO:0065002:intracellular protein transmembrane transport (qval1.93E-2)', 'GO:0022607:cellular component assembly (qval2.13E-2)', 'GO:0071806:protein transmembrane transport (qval2.19E-2)', 'GO:0034440:lipid oxidation (qval2.28E-2)', 'GO:0071702:organic substance transport (qval2.57E-2)', 'GO:0048193:Golgi vesicle transport (qval2.69E-2)', 'GO:0016226:iron-sulfur cluster assembly (qval2.71E-2)', 'GO:0031163:metallo-sulfur cluster assembly (qval2.69E-2)', 'GO:0044255:cellular lipid metabolic process (qval2.68E-2)', 'GO:0071705:nitrogen compound transport (qval2.96E-2)', 'GO:1902600:proton transmembrane transport (qval3.05E-2)', 'GO:0071840:cellular component organization or biogenesis (qval3.18E-2)', 'GO:1901565:organonitrogen compound catabolic process (qval3.47E-2)', 'GO:0044271:cellular nitrogen compound biosynthetic process (qval3.53E-2)', 'GO:0006508:proteolysis (qval3.87E-2)', 'GO:0051603:proteolysis involved in cellular protein catabolic process (qval4.06E-2)', 'GO:1901362:organic cyclic compound biosynthetic process (qval4.06E-2)', 'GO:0042176:regulation of protein catabolic process (qval4.05E-2)', 'GO:0006851:mitochondrial calcium ion transmembrane transport (qval4.06E-2)', 'GO:0090151:establishment of protein localization to mitochondrial membrane (qval4.03E-2)', 'GO:0000038:very long-chain fatty acid metabolic process (qval4.16E-2)', 'GO:0044242:cellular lipid catabolic process (qval4.58E-2)', 'GO:0055085:transmembrane transport (qval4.82E-2)', 'GO:0043648:dicarboxylic acid metabolic process (qval5.06E-2)', 'GO:0019395:fatty acid oxidation (qval5.02E-2)', 'GO:0032507:maintenance of protein location in cell (qval5.01E-2)', 'GO:0018130:heterocycle biosynthetic process (qval5.12E-2)', 'GO:0098662:inorganic cation transmembrane transport (qval5.1E-2)', 'GO:0006518:peptide metabolic process (qval5.22E-2)', 'GO:1903071:positive regulation of ER-associated ubiquitin-dependent protein catabolic process (qval5.66E-2)', 'GO:0033869:nucleoside bisphosphate catabolic process (qval5.62E-2)', 'GO:0034031:ribonucleoside bisphosphate catabolic process (qval5.59E-2)', 'GO:0034034:purine nucleoside bisphosphate catabolic process (qval5.55E-2)', 'GO:0072594:establishment of protein localization to organelle (qval5.54E-2)', 'GO:0051560:mitochondrial calcium ion homeostasis (qval7.09E-2)', 'GO:0016999:antibiotic metabolic process (qval7.55E-2)', 'GO:0019941:modification-dependent protein catabolic process (qval7.6E-2)', 'GO:0046496:nicotinamide nucleotide metabolic process (qval7.67E-2)', 'GO:0043161:proteasome-mediated ubiquitin-dependent protein catabolic process (qval8.38E-2)', 'GO:0019362:pyridine nucleotide metabolic process (qval8.88E-2)', 'GO:0045039:protein import into mitochondrial inner membrane (qval8.99E-2)', 'GO:0042760:very long-chain fatty acid catabolic process (qval8.94E-2)', 'GO:0043632:modification-dependent macromolecule catabolic process (qval9.19E-2)', 'GO:0031110:regulation of microtubule polymerization or depolymerization (qval9.32E-2)', 'GO:0051188:cofactor biosynthetic process (qval9.54E-2)']</t>
        </is>
      </c>
      <c r="V16" s="3">
        <f>hyperlink("https://spiral.technion.ac.il/results/MTAwMDAwOA==/15/GOResultsFUNCTION","link")</f>
        <v/>
      </c>
      <c r="W16" t="inlineStr">
        <is>
          <t>['GO:0008137:NADH dehydrogenase (ubiquinone) activity (qval2.12E-7)', 'GO:0050136:NADH dehydrogenase (quinone) activity (qval1.06E-7)', 'GO:0003954:NADH dehydrogenase activity (qval1.37E-7)', 'GO:0016655:oxidoreductase activity, acting on NAD(P)H, quinone or similar compound as acceptor (qval7.1E-7)', 'GO:0016651:oxidoreductase activity, acting on NAD(P)H (qval2.14E-6)', 'GO:0003824:catalytic activity (qval5.36E-6)', 'GO:0046933:proton-transporting ATP synthase activity, rotational mechanism (qval3.73E-3)', 'GO:0019899:enzyme binding (qval5.6E-3)', 'GO:0031625:ubiquitin protein ligase binding (qval7.46E-3)', 'GO:0016491:oxidoreductase activity (qval9.85E-3)', 'GO:0000166:nucleotide binding (qval1.34E-2)', 'GO:1901265:nucleoside phosphate binding (qval1.23E-2)', 'GO:0044389:ubiquitin-like protein ligase binding (qval1.19E-2)', 'GO:0036094:small molecule binding (qval2.13E-2)', 'GO:0051536:iron-sulfur cluster binding (qval2.74E-2)', 'GO:0051540:metal cluster binding (qval2.57E-2)', 'GO:0009055:electron transfer activity (qval6.57E-2)', 'GO:0043168:anion binding (qval6.38E-2)', 'GO:0043167:ion binding (qval7.47E-2)', 'GO:0016874:ligase activity (qval7.66E-2)', 'GO:0008093:cytoskeletal adaptor activity (qval7.53E-2)', 'GO:0016835:carbon-oxygen lyase activity (qval9.33E-2)', 'GO:0048037:cofactor binding (qval9.04E-2)', 'GO:0016787:hydrolase activity (qval1.04E-1)', 'GO:0031072:heat shock protein binding (qval1.15E-1)', 'GO:0017076:purine nucleotide binding (qval1.11E-1)', 'GO:0051087:chaperone binding (qval1.07E-1)', 'GO:0016829:lyase activity (qval1.27E-1)', 'GO:0016817:hydrolase activity, acting on acid anhydrides (qval1.25E-1)', 'GO:0016818:hydrolase activity, acting on acid anhydrides, in phosphorus-containing anhydrides (qval1.21E-1)', 'GO:0016836:hydro-lyase activity (qval1.25E-1)', 'GO:0015078:proton transmembrane transporter activity (qval1.25E-1)', 'GO:0005488:binding (qval1.24E-1)']</t>
        </is>
      </c>
      <c r="X16" s="3">
        <f>hyperlink("https://spiral.technion.ac.il/results/MTAwMDAwOA==/15/GOResultsCOMPONENT","link")</f>
        <v/>
      </c>
      <c r="Y16" t="inlineStr">
        <is>
          <t>['GO:0005739:mitochondrion (qval2.49E-30)', 'GO:0044444:cytoplasmic part (qval3.03E-26)', 'GO:0044455:mitochondrial membrane part (qval2.32E-26)', 'GO:0044429:mitochondrial part (qval5.75E-26)', 'GO:0098798:mitochondrial protein complex (qval3.51E-25)', 'GO:0005743:mitochondrial inner membrane (qval1.04E-24)', 'GO:0019866:organelle inner membrane (qval5.74E-23)', 'GO:0098800:inner mitochondrial membrane protein complex (qval1.53E-22)', 'GO:0031966:mitochondrial membrane (qval2.39E-21)', 'GO:0070469:respiratory chain (qval1.4E-20)', 'GO:0044424:intracellular part (qval9.82E-16)', 'GO:0098803:respiratory chain complex (qval1.28E-15)', 'GO:0031090:organelle membrane (qval1.53E-14)', 'GO:1990204:oxidoreductase complex (qval5.12E-13)', 'GO:0045271:respiratory chain complex I (qval3.69E-12)', 'GO:0005747:mitochondrial respiratory chain complex I (qval3.46E-12)', 'GO:0030964:NADH dehydrogenase complex (qval3.26E-12)', 'GO:0043231:intracellular membrane-bounded organelle (qval1.39E-11)', 'GO:0044446:intracellular organelle part (qval8.74E-11)', 'GO:0043227:membrane-bounded organelle (qval1.17E-10)', 'GO:0044422:organelle part (qval9.12E-10)', 'GO:0043229:intracellular organelle (qval9.87E-10)', 'GO:0043226:organelle (qval7.92E-9)', 'GO:0044464:cell part (qval3.54E-8)', 'GO:0098796:membrane protein complex (qval1.35E-7)', 'GO:0043209:myelin sheath (qval8.5E-7)', 'GO:0070013:intracellular organelle lumen (qval8.3E-6)', 'GO:0031974:membrane-enclosed lumen (qval8.56E-6)', 'GO:0043233:organelle lumen (qval8.26E-6)', 'GO:0045259:proton-transporting ATP synthase complex (qval2.07E-5)', 'GO:0005753:mitochondrial proton-transporting ATP synthase complex (qval2E-5)', 'GO:0045275:respiratory chain complex III (qval3.15E-5)', 'GO:0005750:mitochondrial respiratory chain complex III (qval3.05E-5)', 'GO:0005737:cytoplasm (qval7.04E-5)', 'GO:0005829:cytosol (qval6.99E-5)', 'GO:0016020:membrane (qval7.19E-5)', 'GO:0005746:mitochondrial respiratory chain (qval2.2E-4)', 'GO:0032592:integral component of mitochondrial membrane (qval5.41E-4)', 'GO:0044297:cell body (qval6.41E-4)', 'GO:0098573:intrinsic component of mitochondrial membrane (qval6.99E-4)', 'GO:0005759:mitochondrial matrix (qval1.02E-3)', 'GO:0031300:intrinsic component of organelle membrane (qval1.12E-3)', 'GO:0045263:proton-transporting ATP synthase complex, coupling factor F(o) (qval1.26E-3)', 'GO:0000276:mitochondrial proton-transporting ATP synthase complex, coupling factor F(o) (qval1.23E-3)', 'GO:0070069:cytochrome complex (qval1.25E-3)', 'GO:0030120:vesicle coat (qval2.15E-3)', 'GO:0030117:membrane coat (qval2.87E-3)', 'GO:0030125:clathrin vesicle coat (qval3.87E-3)', 'GO:0097458:neuron part (qval4.25E-3)', 'GO:0030130:clathrin coat of trans-Golgi network vesicle (qval4.29E-3)', 'GO:0043025:neuronal cell body (qval5.77E-3)', 'GO:1902494:catalytic complex (qval5.92E-3)', 'GO:0098805:whole membrane (qval7.04E-3)', 'GO:0016469:proton-transporting two-sector ATPase complex (qval7.38E-3)', 'GO:0032991:protein-containing complex (qval1.06E-2)', 'GO:0045239:tricarboxylic acid cycle enzyme complex (qval1.21E-2)', 'GO:0031307:integral component of mitochondrial outer membrane (qval1.52E-2)', 'GO:0045261:proton-transporting ATP synthase complex, catalytic core F(1) (qval1.76E-2)', 'GO:0031306:intrinsic component of mitochondrial outer membrane (qval1.82E-2)', 'GO:0044433:cytoplasmic vesicle part (qval2.21E-2)', 'GO:0005905:clathrin-coated pit (qval2.24E-2)', 'GO:0005758:mitochondrial intermembrane space (qval2.72E-2)', 'GO:0098835:presynaptic endocytic zone membrane (qval2.78E-2)', 'GO:0099631:postsynaptic endocytic zone cytoplasmic component (qval2.81E-2)', 'GO:0042175:nuclear outer membrane-endoplasmic reticulum membrane network (qval2.77E-2)']</t>
        </is>
      </c>
    </row>
    <row r="17">
      <c r="A17" s="1" t="n">
        <v>16</v>
      </c>
      <c r="B17" t="n">
        <v>18365</v>
      </c>
      <c r="C17" t="n">
        <v>4951</v>
      </c>
      <c r="D17" t="n">
        <v>75</v>
      </c>
      <c r="E17" t="n">
        <v>5550</v>
      </c>
      <c r="F17" t="n">
        <v>203</v>
      </c>
      <c r="G17" t="n">
        <v>2198</v>
      </c>
      <c r="H17" t="n">
        <v>37</v>
      </c>
      <c r="I17" t="n">
        <v>166</v>
      </c>
      <c r="J17" s="2" t="n">
        <v>-969</v>
      </c>
      <c r="K17" t="n">
        <v>0.389</v>
      </c>
      <c r="L17" t="inlineStr">
        <is>
          <t>1110008P14Rik,Aak1,Abr,Adgrb2,Adrb1,Agtpbp1,Akt3,Arpp19,Arpp21,Asap1,Atp2b2,Atrnl1,Atxn1,Atxn7l3,Baalc,Baiap2,Basp1,Bsn,C1qtnf4,Cabp1,Cacna1a,Cacna2d1,Cacnb3,Cacng3,Cadm2,Calm1,Calm2,Camkk2,Cap2,Car10,Cbx6,Cck,Cckbr,Ccsap,Cdk17,Cdk5r2,Chn1,Chst1,Cinp,Clstn1,Cnksr2,Col19a1,Coro1a,Cyfip2,D430041D05Rik,Dgkz,Dlgap1,Dlgap2,Dlgap3,Dlk2,Dmtn,Dmxl2,Dnajb5,Dock3,Dpp10,Dusp6,Efna5,Egr1,Egr3,Emx1,Ensa,Ephx4,Epop,Erc2,Etv5,Fabp3,Fam81a,Fbxo31,Fbxw7,Fcho1,Fhl2,Fmnl1,Fzd3,Gfod1,Ggt7,Gls,Gm11549,Golga7b,Gpm6a,Gpr26,Grasp,Gria2,Grin1,Grin2b,Hecw1,Herc3,Hivep2,Homer1,Htr5a,Ier5,Igfbp6,Inka2,Iqsec2,Itpka,Josd1,Kalrn,Kcnb1,Kcnh3,Kcnh7,Kcnj11,Kcnj3,Kcnj9,Kcnk12,Kcnk4,Kctd16,Klc2,Lin7b,Lingo1,Lmo4,Lpcat4,Mat2b,Mef2c,Mical2,Mlip,Mrtfb,Mtcl1,Mtpn,Neto2,Ngef,Nlk,Nol4,Npas2,Nptn,Nr4a1,Nrcam,Nrgn,Ntm,Nyap2,Olfm1,Olfm2,Ovol2,Pcdhgc5,Pcsk2,Phf21b,Phyhip,Pik3r2,Pip5k1c,Plk2,Porcn,Ppme1,Ppp3cb,Ppp3r1,Prmt8,Prrt2,Ptms,Ptprs,Purb,R3hdm1,Rab15,Rab6b,Rasgef1c,Rbfox3,Rgs7,Rgs7bp,Rimbp2,Rims4,Ripor1,Rnf112,Rtn4r,Rtn4rl2,Ryr2,Satb2,Scn8a,Sept11,Sept5,Sh3rf3,Sirpa,Skil,Slc39a10,Slitrk1,Snap25,Spata2l,Spred2,Sptbn2,Sptbn4,Strbp,Stx1a,Sv2b,Syn1,Syngap1,Synpo,Tacc1,Tbc1d30,Tbr1,Thrb,Tmem121b,Tmem132a,Tmem132d,Tmem198,Trim37,Tspan5,Tspoap1,Ttc7b,Ttpal,Tuba4a,Unc13a,Vipr1,Ywhah,Zbtb18,Zc2hc1a,Zdhhc8,Zfyve28,Zmiz2</t>
        </is>
      </c>
      <c r="M17" t="inlineStr">
        <is>
          <t>[(0, 3), (0, 4), (0, 11), (0, 12), (0, 14), (0, 16), (0, 42), (0, 43), (0, 44), (0, 56), (0, 58), (0, 70), (0, 71), (1, 4), (1, 11), (1, 16), (1, 44), (1, 56), (1, 71), (6, 4), (6, 11), (6, 16), (6, 44), (6, 56), (6, 71), (7, 3), (7, 4), (7, 11), (7, 12), (7, 16), (7, 42), (7, 43), (7, 44), (7, 56), (7, 71), (9, 3), (9, 4), (9, 11), (9, 12), (9, 14), (9, 16), (9, 42), (9, 43), (9, 44), (9, 56), (9, 58), (9, 71), (13, 4), (13, 11), (13, 16), (13, 56), (13, 71), (17, 3), (17, 4), (17, 11), (17, 12), (17, 14), (17, 16), (17, 42), (17, 43), (17, 44), (17, 52), (17, 56), (17, 58), (17, 70), (17, 71), (18, 16), (19, 3), (19, 4), (19, 11), (19, 12), (19, 14), (19, 16), (19, 42), (19, 43), (19, 44), (19, 52), (19, 56), (19, 58), (19, 70), (19, 71), (21, 4), (21, 11), (21, 56), (28, 4), (28, 11), (28, 16), (28, 44), (28, 56), (28, 71), (30, 4), (30, 11), (30, 16), (30, 44), (30, 56), (30, 71), (32, 4), (32, 11), (32, 16), (32, 44), (32, 56), (32, 71), (37, 3), (37, 4), (37, 11), (37, 12), (37, 14), (37, 16), (37, 42), (37, 43), (37, 44), (37, 52), (37, 56), (37, 58), (37, 70), (37, 71), (38, 4), (38, 11), (38, 16), (38, 56), (38, 71), (39, 4), (39, 11), (39, 12), (39, 14), (39, 16), (39, 42), (39, 43), (39, 44), (39, 56), (39, 71), (40, 11), (41, 4), (41, 11), (41, 16), (41, 56), (46, 16), (48, 4), (48, 11), (48, 16), (48, 56), (54, 4), (54, 11), (54, 16), (54, 56), (54, 71), (57, 4), (57, 11), (57, 16), (57, 44), (57, 56), (57, 71), (65, 3), (65, 4), (65, 11), (65, 12), (65, 14), (65, 16), (65, 42), (65, 43), (65, 44), (65, 52), (65, 56), (65, 58), (65, 70), (65, 71)]</t>
        </is>
      </c>
      <c r="N17" t="n">
        <v>2588</v>
      </c>
      <c r="O17" t="n">
        <v>1</v>
      </c>
      <c r="P17" t="n">
        <v>0.95</v>
      </c>
      <c r="Q17" t="n">
        <v>3</v>
      </c>
      <c r="R17" t="n">
        <v>10000</v>
      </c>
      <c r="S17" t="inlineStr">
        <is>
          <t>07/05/2024, 14:00:14</t>
        </is>
      </c>
      <c r="T17" s="3">
        <f>hyperlink("https://spiral.technion.ac.il/results/MTAwMDAwOA==/16/GOResultsPROCESS","link")</f>
        <v/>
      </c>
      <c r="U17" t="inlineStr">
        <is>
          <t>['GO:0050804:modulation of chemical synaptic transmission (qval2.63E-16)', 'GO:0099177:regulation of trans-synaptic signaling (qval1.41E-16)', 'GO:0050808:synapse organization (qval1.06E-10)', 'GO:0048167:regulation of synaptic plasticity (qval3.88E-9)', 'GO:0051049:regulation of transport (qval3.73E-9)', 'GO:0010646:regulation of cell communication (qval1.86E-8)', 'GO:0023051:regulation of signaling (qval1.97E-8)', 'GO:0007610:behavior (qval1.1E-7)', 'GO:0050806:positive regulation of synaptic transmission (qval1.04E-7)', 'GO:0042391:regulation of membrane potential (qval2.48E-7)', 'GO:0120035:regulation of plasma membrane bounded cell projection organization (qval6.58E-7)', 'GO:0043269:regulation of ion transport (qval7.84E-7)', 'GO:0031344:regulation of cell projection organization (qval7.44E-7)', 'GO:0065008:regulation of biological quality (qval9.14E-7)', 'GO:0098916:anterograde trans-synaptic signaling (qval2.51E-6)', 'GO:0007268:chemical synaptic transmission (qval2.36E-6)', 'GO:0010975:regulation of neuron projection development (qval3.25E-6)', 'GO:0023052:signaling (qval3.56E-6)', 'GO:0034765:regulation of ion transmembrane transport (qval4.52E-6)', 'GO:0050807:regulation of synapse organization (qval4.98E-6)', 'GO:0099537:trans-synaptic signaling (qval5.64E-6)', 'GO:0060284:regulation of cell development (qval5.57E-6)', 'GO:0032879:regulation of localization (qval6.27E-6)', 'GO:0099536:synaptic signaling (qval6.56E-6)', 'GO:0050789:regulation of biological process (qval6.55E-6)', 'GO:0010769:regulation of cell morphogenesis involved in differentiation (qval7.59E-6)', 'GO:0050767:regulation of neurogenesis (qval7.58E-6)', 'GO:0065007:biological regulation (qval7.64E-6)', 'GO:0045664:regulation of neuron differentiation (qval1.33E-5)', 'GO:0051960:regulation of nervous system development (qval2.8E-5)', 'GO:0022604:regulation of cell morphogenesis (qval5.39E-5)', 'GO:0034762:regulation of transmembrane transport (qval5.34E-5)', 'GO:0007267:cell-cell signaling (qval1.05E-4)', 'GO:0035418:protein localization to synapse (qval1.31E-4)', 'GO:0050794:regulation of cellular process (qval1.41E-4)', 'GO:0051239:regulation of multicellular organismal process (qval1.54E-4)', 'GO:0007626:locomotory behavior (qval1.52E-4)', 'GO:0046903:secretion (qval2.2E-4)', 'GO:0051128:regulation of cellular component organization (qval2.26E-4)', 'GO:0098662:inorganic cation transmembrane transport (qval2.35E-4)', 'GO:0048168:regulation of neuronal synaptic plasticity (qval2.37E-4)', 'GO:0072657:protein localization to membrane (qval3.84E-4)', 'GO:1903367:positive regulation of fear response (qval3.94E-4)', 'GO:2000987:positive regulation of behavioral fear response (qval3.85E-4)', 'GO:0032940:secretion by cell (qval3.83E-4)', 'GO:0050773:regulation of dendrite development (qval4.28E-4)', 'GO:0098655:cation transmembrane transport (qval6.56E-4)', 'GO:0140029:exocytic process (qval6.95E-4)', 'GO:0051966:regulation of synaptic transmission, glutamatergic (qval7.53E-4)', 'GO:0060341:regulation of cellular localization (qval7.53E-4)', 'GO:0099563:modification of synaptic structure (qval7.42E-4)', 'GO:0022603:regulation of anatomical structure morphogenesis (qval7.68E-4)', 'GO:0051050:positive regulation of transport (qval7.87E-4)', 'GO:1904062:regulation of cation transmembrane transport (qval8.61E-4)', 'GO:0098660:inorganic ion transmembrane transport (qval9.69E-4)', 'GO:0007215:glutamate receptor signaling pathway (qval9.65E-4)', 'GO:0006887:exocytosis (qval1.04E-3)', 'GO:0065009:regulation of molecular function (qval1.08E-3)', 'GO:0045595:regulation of cell differentiation (qval1.08E-3)', 'GO:0060078:regulation of postsynaptic membrane potential (qval1.19E-3)', 'GO:0010959:regulation of metal ion transport (qval1.19E-3)', 'GO:1903365:regulation of fear response (qval1.26E-3)', 'GO:2000822:regulation of behavioral fear response (qval1.24E-3)', 'GO:0030534:adult behavior (qval1.37E-3)', 'GO:0032412:regulation of ion transmembrane transporter activity (qval1.57E-3)', 'GO:0009987:cellular process (qval1.59E-3)', 'GO:0099643:signal release from synapse (qval1.66E-3)', 'GO:0007274:neuromuscular synaptic transmission (qval1.82E-3)', 'GO:0060998:regulation of dendritic spine development (qval1.92E-3)', 'GO:0099601:regulation of neurotransmitter receptor activity (qval1.96E-3)', 'GO:1903530:regulation of secretion by cell (qval1.96E-3)', 'GO:0022898:regulation of transmembrane transporter activity (qval2.15E-3)', 'GO:0030001:metal ion transport (qval2.33E-3)', 'GO:0050793:regulation of developmental process (qval2.56E-3)', 'GO:0099175:regulation of postsynapse organization (qval2.71E-3)', 'GO:1990778:protein localization to cell periphery (qval2.73E-3)', 'GO:0032409:regulation of transporter activity (qval3.12E-3)', 'GO:0043270:positive regulation of ion transport (qval3.37E-3)', 'GO:0016043:cellular component organization (qval3.73E-3)', 'GO:0061000:negative regulation of dendritic spine development (qval3.88E-3)', 'GO:0035235:ionotropic glutamate receptor signaling pathway (qval3.84E-3)', 'GO:2000026:regulation of multicellular organismal development (qval4.28E-3)', 'GO:0031345:negative regulation of cell projection organization (qval4.24E-3)', 'GO:0010469:regulation of signaling receptor activity (qval4.23E-3)', 'GO:0050770:regulation of axonogenesis (qval4.53E-3)', 'GO:2001257:regulation of cation channel activity (qval4.61E-3)', 'GO:0017156:calcium ion regulated exocytosis (qval4.72E-3)', 'GO:0048518:positive regulation of biological process (qval4.83E-3)', 'GO:0008306:associative learning (qval4.96E-3)', 'GO:0007611:learning or memory (qval5.4E-3)', 'GO:0008104:protein localization (qval5.41E-3)', 'GO:0071840:cellular component organization or biogenesis (qval5.45E-3)', 'GO:0016079:synaptic vesicle exocytosis (qval5.52E-3)', 'GO:0098693:regulation of synaptic vesicle cycle (qval5.67E-3)', 'GO:0048814:regulation of dendrite morphogenesis (qval5.68E-3)', 'GO:0044057:regulation of system process (qval6.11E-3)', 'GO:0031644:regulation of neurological system process (qval6.05E-3)', 'GO:0048169:regulation of long-term neuronal synaptic plasticity (qval6.09E-3)', 'GO:2000171:negative regulation of dendrite development (qval6.03E-3)', 'GO:0051179:localization (qval6.08E-3)', 'GO:0033036:macromolecule localization (qval6.48E-3)', 'GO:0009966:regulation of signal transduction (qval6.47E-3)', 'GO:0006836:neurotransmitter transport (qval6.44E-3)', 'GO:0007154:cell communication (qval6.48E-3)', 'GO:0051046:regulation of secretion (qval6.83E-3)', 'GO:0007613:memory (qval7.35E-3)', 'GO:0050905:neuromuscular process (qval7.41E-3)', 'GO:0098962:regulation of postsynaptic neurotransmitter receptor activity (qval7.88E-3)', 'GO:0048583:regulation of response to stimulus (qval8.54E-3)', 'GO:0048522:positive regulation of cellular process (qval8.69E-3)', 'GO:0021549:cerebellum development (qval9.35E-3)', 'GO:0010721:negative regulation of cell development (qval1.06E-2)', 'GO:0045055:regulated exocytosis (qval1.1E-2)', 'GO:0050890:cognition (qval1.23E-2)', 'GO:0007416:synapse assembly (qval1.28E-2)', 'GO:0006812:cation transport (qval1.29E-2)', 'GO:0010771:negative regulation of cell morphogenesis involved in differentiation (qval1.59E-2)', 'GO:0035556:intracellular signal transduction (qval1.6E-2)', 'GO:0034220:ion transmembrane transport (qval1.61E-2)', 'GO:0021692:cerebellar Purkinje cell layer morphogenesis (qval1.65E-2)', 'GO:0097479:synaptic vesicle localization (qval1.7E-2)', 'GO:0017158:regulation of calcium ion-dependent exocytosis (qval1.81E-2)', 'GO:0051668:localization within membrane (qval1.89E-2)', 'GO:0070588:calcium ion transmembrane transport (qval1.87E-2)', 'GO:0010977:negative regulation of neuron projection development (qval1.89E-2)', 'GO:0001505:regulation of neurotransmitter levels (qval1.91E-2)', 'GO:0051641:cellular localization (qval1.95E-2)', 'GO:0007612:learning (qval2.01E-2)', 'GO:0071804:cellular potassium ion transport (qval2.1E-2)', 'GO:0071805:potassium ion transmembrane transport (qval2.08E-2)', 'GO:0008344:adult locomotory behavior (qval2.07E-2)', 'GO:0051345:positive regulation of hydrolase activity (qval2.21E-2)', 'GO:0051705:multi-organism behavior (qval2.28E-2)', 'GO:0023061:signal release (qval2.34E-2)', 'GO:0007399:nervous system development (qval2.35E-2)', 'GO:0044093:positive regulation of molecular function (qval2.51E-2)', 'GO:0022038:corpus callosum development (qval2.52E-2)', 'GO:0045956:positive regulation of calcium ion-dependent exocytosis (qval2.6E-2)', 'GO:1905475:regulation of protein localization to membrane (qval2.6E-2)', 'GO:1903305:regulation of regulated secretory pathway (qval2.69E-2)', 'GO:0060627:regulation of vesicle-mediated transport (qval2.9E-2)', 'GO:1903532:positive regulation of secretion by cell (qval3.62E-2)', 'GO:0031629:synaptic vesicle fusion to presynaptic active zone membrane (qval4.11E-2)', 'GO:0099558:maintenance of synapse structure (qval4.08E-2)', 'GO:0099500:vesicle fusion to plasma membrane (qval4.05E-2)', 'GO:1902950:regulation of dendritic spine maintenance (qval4.03E-2)', 'GO:0023041:neuronal signal transduction (qval4.01E-2)', 'GO:0061577:calcium ion transmembrane transport via high voltage-gated calcium channel (qval3.98E-2)', 'GO:0001508:action potential (qval4.07E-2)', 'GO:0021987:cerebral cortex development (qval4.1E-2)', 'GO:1903539:protein localization to postsynaptic membrane (qval4.11E-2)', 'GO:0017157:regulation of exocytosis (qval4.32E-2)', 'GO:0044087:regulation of cellular component biogenesis (qval4.53E-2)', 'GO:0006813:potassium ion transport (qval4.62E-2)', 'GO:0006816:calcium ion transport (qval4.86E-2)', 'GO:0070838:divalent metal ion transport (qval5.28E-2)', 'GO:0099072:regulation of postsynaptic membrane neurotransmitter receptor levels (qval5.43E-2)', 'GO:0051259:protein complex oligomerization (qval5.5E-2)', 'GO:0072511:divalent inorganic cation transport (qval5.52E-2)', 'GO:0043087:regulation of GTPase activity (qval5.49E-2)', 'GO:0034613:cellular protein localization (qval5.6E-2)', 'GO:0099010:modification of postsynaptic structure (qval5.68E-2)', 'GO:0021702:cerebellar Purkinje cell differentiation (qval5.64E-2)', 'GO:0051928:positive regulation of calcium ion transport (qval5.66E-2)', 'GO:0070727:cellular macromolecule localization (qval6.3E-2)', 'GO:0001967:suckling behavior (qval6.76E-2)', 'GO:0048489:synaptic vesicle transport (qval6.91E-2)', 'GO:0097480:establishment of synaptic vesicle localization (qval6.87E-2)', 'GO:0098989:NMDA selective glutamate receptor signaling pathway (qval6.93E-2)', 'GO:0046928:regulation of neurotransmitter secretion (qval6.89E-2)', 'GO:0043547:positive regulation of GTPase activity (qval6.92E-2)', 'GO:0051924:regulation of calcium ion transport (qval6.92E-2)', 'GO:2000463:positive regulation of excitatory postsynaptic potential (qval7.14E-2)', 'GO:0042592:homeostatic process (qval7.5E-2)', 'GO:0060402:calcium ion transport into cytosol (qval7.61E-2)', 'GO:0048856:anatomical structure development (qval7.74E-2)', 'GO:0060079:excitatory postsynaptic potential (qval7.73E-2)', 'GO:0048520:positive regulation of behavior (qval7.69E-2)', 'GO:0010647:positive regulation of cell communication (qval7.84E-2)', 'GO:0006810:transport (qval7.98E-2)', 'GO:0048519:negative regulation of biological process (qval8.22E-2)', 'GO:0090049:regulation of cell migration involved in sprouting angiogenesis (qval8.3E-2)', 'GO:0001764:neuron migration (qval8.33E-2)', 'GO:0023056:positive regulation of signaling (qval8.29E-2)']</t>
        </is>
      </c>
      <c r="V17" s="3">
        <f>hyperlink("https://spiral.technion.ac.il/results/MTAwMDAwOA==/16/GOResultsFUNCTION","link")</f>
        <v/>
      </c>
      <c r="W17" t="inlineStr">
        <is>
          <t>['GO:0005515:protein binding (qval2.97E-7)', 'GO:0005261:cation channel activity (qval3.54E-6)', 'GO:0005244:voltage-gated ion channel activity (qval4.67E-6)', 'GO:0022832:voltage-gated channel activity (qval3.5E-6)', 'GO:0022843:voltage-gated cation channel activity (qval4.75E-6)', 'GO:0046873:metal ion transmembrane transporter activity (qval7.41E-6)', 'GO:0019904:protein domain specific binding (qval6.73E-6)', 'GO:0035254:glutamate receptor binding (qval2.82E-5)', 'GO:0022839:ion gated channel activity (qval2.63E-5)', 'GO:0030165:PDZ domain binding (qval2.54E-5)', 'GO:0005216:ion channel activity (qval2.74E-5)', 'GO:0022836:gated channel activity (qval3.34E-5)', 'GO:0022838:substrate-specific channel activity (qval3.36E-5)', 'GO:0015267:channel activity (qval1.23E-4)', 'GO:0022803:passive transmembrane transporter activity (qval1.15E-4)', 'GO:0022890:inorganic cation transmembrane transporter activity (qval2.09E-4)', 'GO:0005267:potassium channel activity (qval2.63E-4)', 'GO:0044325:ion channel binding (qval7.43E-4)', 'GO:0019899:enzyme binding (qval7.11E-4)', 'GO:0008324:cation transmembrane transporter activity (qval7E-4)', 'GO:0015079:potassium ion transmembrane transporter activity (qval2.1E-3)', 'GO:0098918:structural constituent of synapse (qval2.48E-3)', 'GO:0099094:ligand-gated cation channel activity (qval2.74E-3)', 'GO:0015085:calcium ion transmembrane transporter activity (qval3.03E-3)', 'GO:0000149:SNARE binding (qval7.25E-3)', 'GO:0005262:calcium channel activity (qval7.44E-3)', 'GO:0008092:cytoskeletal protein binding (qval7.33E-3)', 'GO:0005249:voltage-gated potassium channel activity (qval7.26E-3)', 'GO:0005516:calmodulin binding (qval7.55E-3)', 'GO:0005242:inward rectifier potassium channel activity (qval1.04E-2)', 'GO:0015276:ligand-gated ion channel activity (qval1.44E-2)', 'GO:0022834:ligand-gated channel activity (qval1.56E-2)', 'GO:0015318:inorganic molecular entity transmembrane transporter activity (qval1.59E-2)', 'GO:0005488:binding (qval2.31E-2)', 'GO:0015075:ion transmembrane transporter activity (qval3.77E-2)', 'GO:0035256:G protein-coupled glutamate receptor binding (qval3.73E-2)', 'GO:0001540:amyloid-beta binding (qval6.79E-2)', 'GO:0008179:adenylate cyclase binding (qval8.7E-2)', 'GO:0031800:type 3 metabotropic glutamate receptor binding (qval8.85E-2)', 'GO:0015467:G-protein activated inward rectifier potassium channel activity (qval8.63E-2)', 'GO:0016247:channel regulator activity (qval1.05E-1)']</t>
        </is>
      </c>
      <c r="X17" s="3">
        <f>hyperlink("https://spiral.technion.ac.il/results/MTAwMDAwOA==/16/GOResultsCOMPONENT","link")</f>
        <v/>
      </c>
      <c r="Y17" t="inlineStr">
        <is>
          <t>['GO:0045202:synapse (qval7.03E-31)', 'GO:0044456:synapse part (qval3.47E-30)', 'GO:0098978:glutamatergic synapse (qval1.16E-29)', 'GO:0097458:neuron part (qval9.15E-26)', 'GO:0043005:neuron projection (qval6.34E-15)', 'GO:0042995:cell projection (qval3.37E-13)', 'GO:0030054:cell junction (qval5.11E-13)', 'GO:0034703:cation channel complex (qval7.99E-13)', 'GO:0097060:synaptic membrane (qval7.63E-13)', 'GO:0099572:postsynaptic specialization (qval1.57E-12)', 'GO:0060076:excitatory synapse (qval3.11E-11)', 'GO:0034702:ion channel complex (qval1.82E-10)', 'GO:0099240:intrinsic component of synaptic membrane (qval4.35E-10)', 'GO:1902495:transmembrane transporter complex (qval4.14E-10)', 'GO:0014069:postsynaptic density (qval4.14E-10)', 'GO:0120025:plasma membrane bounded cell projection (qval4.07E-10)', 'GO:1990351:transporter complex (qval8.06E-10)', 'GO:0098889:intrinsic component of presynaptic membrane (qval1.21E-9)', 'GO:0044459:plasma membrane part (qval1.19E-9)', 'GO:0120038:plasma membrane bounded cell projection part (qval2.62E-9)', 'GO:0044463:cell projection part (qval2.5E-9)', 'GO:0098793:presynapse (qval2.81E-8)', 'GO:0098685:Schaffer collateral - CA1 synapse (qval3.52E-8)', 'GO:0099699:integral component of synaptic membrane (qval3.97E-8)', 'GO:0099146:intrinsic component of postsynaptic density membrane (qval5.54E-8)', 'GO:0043025:neuronal cell body (qval5.96E-8)', 'GO:0005886:plasma membrane (qval6.12E-8)', 'GO:0098688:parallel fiber to Purkinje cell synapse (qval1.86E-7)', 'GO:0098948:intrinsic component of postsynaptic specialization membrane (qval2.22E-7)', 'GO:0044297:cell body (qval2.54E-7)', 'GO:0030424:axon (qval2.61E-7)', 'GO:0099061:integral component of postsynaptic density membrane (qval3.39E-7)', 'GO:0099056:integral component of presynaptic membrane (qval3.31E-7)', 'GO:0008021:synaptic vesicle (qval3.89E-7)', 'GO:0099060:integral component of postsynaptic specialization membrane (qval1.28E-6)', 'GO:0033267:axon part (qval1.42E-6)', 'GO:0070382:exocytic vesicle (qval2.14E-6)', 'GO:0098590:plasma membrane region (qval3.59E-6)', 'GO:0098936:intrinsic component of postsynaptic membrane (qval4.1E-6)', 'GO:0016020:membrane (qval5.24E-6)', 'GO:0008328:ionotropic glutamate receptor complex (qval5.73E-6)', 'GO:0030658:transport vesicle membrane (qval8.21E-6)', 'GO:0098878:neurotransmitter receptor complex (qval1.31E-5)', 'GO:0099501:exocytic vesicle membrane (qval2.47E-5)', 'GO:0030672:synaptic vesicle membrane (qval2.41E-5)', 'GO:0030133:transport vesicle (qval2.73E-5)', 'GO:0034705:potassium channel complex (qval2.94E-5)', 'GO:0045211:postsynaptic membrane (qval3.03E-5)', 'GO:0098797:plasma membrane protein complex (qval3.2E-5)', 'GO:0098839:postsynaptic density membrane (qval3.73E-5)', 'GO:0099634:postsynaptic specialization membrane (qval4.49E-5)', 'GO:0098831:presynaptic active zone cytoplasmic component (qval5.18E-5)', 'GO:0042734:presynaptic membrane (qval5.81E-5)', 'GO:0098794:postsynapse (qval7.24E-5)', 'GO:0030425:dendrite (qval7.22E-5)', 'GO:0099055:integral component of postsynaptic membrane (qval9.39E-5)', 'GO:0099503:secretory vesicle (qval1.34E-4)', 'GO:0031226:intrinsic component of plasma membrane (qval2.01E-4)', 'GO:0043195:terminal bouton (qval2.4E-4)', 'GO:0046658:anchored component of plasma membrane (qval2.61E-4)', 'GO:0044448:cell cortex part (qval3.22E-4)', 'GO:0032281:AMPA glutamate receptor complex (qval4.54E-4)', 'GO:0098945:intrinsic component of presynaptic active zone membrane (qval6.36E-4)', 'GO:0099092:postsynaptic density, intracellular component (qval7.4E-4)', 'GO:0043204:perikaryon (qval7.33E-4)', 'GO:0008076:voltage-gated potassium channel complex (qval7.43E-4)', 'GO:0043197:dendritic spine (qval9.12E-4)', 'GO:0044309:neuron spine (qval1.2E-3)', 'GO:0043194:axon initial segment (qval1.56E-3)', 'GO:0030426:growth cone (qval1.61E-3)', 'GO:0099091:postsynaptic specialization, intracellular component (qval1.62E-3)', 'GO:0048786:presynaptic active zone (qval1.82E-3)', 'GO:0030427:site of polarized growth (qval2.01E-3)', 'GO:0043198:dendritic shaft (qval2.52E-3)', 'GO:0031225:anchored component of membrane (qval4.34E-3)', 'GO:0099738:cell cortex region (qval4.37E-3)', 'GO:0099059:integral component of presynaptic active zone membrane (qval4.32E-3)', 'GO:0098982:GABA-ergic synapse (qval4.4E-3)', 'GO:0030659:cytoplasmic vesicle membrane (qval6.28E-3)', 'GO:0099026:anchored component of presynaptic membrane (qval7.2E-3)', 'GO:0017146:NMDA selective glutamate receptor complex (qval7.11E-3)', 'GO:0098796:membrane protein complex (qval1.02E-2)', 'GO:0005887:integral component of plasma membrane (qval1.02E-2)', 'GO:0030018:Z disc (qval1.1E-2)', 'GO:0012506:vesicle membrane (qval1.39E-2)', 'GO:0070032:synaptobrevin 2-SNAP-25-syntaxin-1a-complexin I complex (qval1.72E-2)', 'GO:0070033:synaptobrevin 2-SNAP-25-syntaxin-1a-complexin II complex (qval1.7E-2)', 'GO:0044464:cell part (qval2.16E-2)']</t>
        </is>
      </c>
    </row>
    <row r="18">
      <c r="A18" s="1" t="n">
        <v>17</v>
      </c>
      <c r="B18" t="n">
        <v>18365</v>
      </c>
      <c r="C18" t="n">
        <v>4951</v>
      </c>
      <c r="D18" t="n">
        <v>75</v>
      </c>
      <c r="E18" t="n">
        <v>5550</v>
      </c>
      <c r="F18" t="n">
        <v>217</v>
      </c>
      <c r="G18" t="n">
        <v>3043</v>
      </c>
      <c r="H18" t="n">
        <v>34</v>
      </c>
      <c r="I18" t="n">
        <v>180</v>
      </c>
      <c r="J18" s="2" t="n">
        <v>-392</v>
      </c>
      <c r="K18" t="n">
        <v>0.393</v>
      </c>
      <c r="L18" t="inlineStr">
        <is>
          <t>2310022B05Rik,4933434E20Rik,AW549877,Aatk,Abhd4,Acsbg1,Ahsa2,Aldh6a1,Aldh9a1,Aldoc,Amotl2,Ampd3,Anp32b,Apbb2,Apln,Appl2,Arhgap5,Arhgef40,Arl2,Aspscr1,Asrgl1,Atp1a2,Auh,Bcap31,Bet1,Bhlhe41,Capn2,Card19,Ccdc190,Cd81,Cdc37l1,Cdc42ep1,Cdc42ep4,Cdk2ap2,Cdr2l,Cept1,Clasp2,Clk1,Clmn,Cnksr3,Cnn3,Cog4,Cox7a2l,Cuedc1,Cyp20a1,Cyp3a13,D8Ertd738e,Daam1,Dcp1b,Dcxr,Ddit4,Ddx3y,Dpf2,Dst,Dusp16,Eci1,Eef1d,Eef1g,Eif3f,Eif6,Eml3,Epb41l3,Eprs,Etfa,Exosc5,Fabp5,Fads6,Fah,Fam181b,Fam189a2,Fam222a,Fbxo7,Fez2,Fgd3,Fgf1,Fis1,Fnbp1,Fnta,Frmd5,Fundc1,Fundc2,Gdpd5,Gm2a,Gss,Gtf3c6,Hbp1,Hdac5,Hdhd2,Hook3,Hsd17b12,Hsd17b4,Ick,Id4,Il1rap,Ilk,Irs2,Itgb1bp1,Itprid2,Kcnj10,Kif5b,Kmt2c,Kndc1,Lap3,Lats1,Leng1,Lgals8,Lgmn,Map7d1,March2,Mccc1,Mfn1,Mid1ip1,Mif4gd,Mlc1,Msi1,Msrb1,Mt2,Mthfd2,Mtss1,Mtus1,Myo6,Naca,Ndrg2,Ndufab1,Ndufb9,Nkain1,Nkd1,Npc2,Nrbp2,Ntsr2,Nufip2,Ost4,P4hb,Paip2,Paqr6,Paqr8,Pcbp2,Pcbp4,Pcyt2,Pdcl3,Pdlim5,Pdxdc1,Phka1,Pigq,Pink1,Pla2g7,Plod1,Prox1,Psenen,Ptgr2,Ptpn11,Pttg1,Rab4a,Rab4b,Rdx,Rffl,Rgs3,Rhobtb3,Rrp8,Rsrc1,Sash1,Scaf11,Scd2,Scp2,Sec11c,Selenof,Selenom,Selenot,Sem1,Sema6a,Serf2,Serpine2,Sik3,Sirt2,Slc25a39,Slc33a1,Slc39a12,Slc6a11,Slc6a9,Slc9a3r1,Smad7,Smdt1,Smox,Snx29,Snx6,Sparc,Sparcl1,Ssr3,St3gal4,Stmn4,Svip,Taf13,Tbc1d16,Tbc1d4,Tbcd,Timp4,Tkt,Tmc7,Tmcc2,Tmcc3,Tmem117,Tmem229a,Tob1,Trip11,Tsc22d3,Tsc22d4,Tspan14,Ttll5,U2af1,Ubc,Ube2d1,Ubxn1,Ubxn7,Vezf1,Wnk1,Wnt3,Ywhaq</t>
        </is>
      </c>
      <c r="M18" t="inlineStr">
        <is>
          <t>[(3, 1), (3, 9), (3, 35), (3, 39), (3, 65), (4, 1), (4, 2), (4, 5), (4, 6), (4, 9), (4, 23), (4, 29), (4, 35), (4, 39), (4, 65), (10, 1), (10, 2), (10, 5), (10, 6), (10, 9), (10, 23), (10, 29), (10, 35), (10, 39), (10, 65), (11, 1), (11, 2), (11, 5), (11, 6), (11, 9), (11, 23), (11, 29), (11, 35), (11, 39), (11, 65), (12, 1), (12, 2), (12, 5), (12, 6), (12, 9), (12, 23), (12, 29), (12, 35), (12, 39), (12, 65), (14, 1), (14, 2), (14, 5), (14, 6), (14, 9), (14, 23), (14, 29), (14, 35), (14, 39), (14, 65), (16, 1), (16, 2), (16, 5), (16, 6), (16, 9), (16, 35), (16, 39), (16, 65), (27, 1), (27, 2), (27, 5), (27, 6), (27, 9), (27, 23), (27, 35), (27, 39), (27, 65), (31, 6), (31, 9), (31, 65), (42, 1), (42, 2), (42, 5), (42, 6), (42, 9), (42, 35), (42, 39), (42, 65), (43, 9), (43, 35), (43, 39), (43, 65), (44, 1), (44, 5), (44, 6), (44, 9), (44, 35), (44, 39), (44, 65), (52, 1), (52, 2), (52, 5), (52, 6), (52, 9), (52, 35), (52, 39), (52, 65), (53, 1), (53, 2), (53, 6), (53, 9), (53, 35), (53, 39), (53, 65), (56, 1), (56, 2), (56, 5), (56, 6), (56, 9), (56, 29), (56, 35), (56, 39), (56, 65), (58, 1), (58, 2), (58, 5), (58, 6), (58, 9), (58, 29), (58, 35), (58, 39), (58, 65), (60, 9), (60, 65), (62, 35), (62, 39), (62, 65), (63, 1), (63, 2), (63, 5), (63, 6), (63, 9), (63, 23), (63, 35), (63, 39), (63, 65), (66, 1), (66, 35), (66, 39), (66, 65), (68, 1), (68, 2), (68, 5), (68, 6), (68, 9), (68, 35), (68, 39), (68, 65), (69, 1), (69, 2), (69, 5), (69, 6), (69, 9), (69, 23), (69, 29), (69, 35), (69, 39), (69, 65), (71, 1), (71, 2), (71, 5), (71, 6), (71, 9), (71, 35), (71, 39), (71, 65), (72, 1), (72, 2), (72, 5), (72, 6), (72, 9), (72, 23), (72, 35), (72, 39), (72, 65)]</t>
        </is>
      </c>
      <c r="N18" t="n">
        <v>6104</v>
      </c>
      <c r="O18" t="n">
        <v>0.5</v>
      </c>
      <c r="P18" t="n">
        <v>0.95</v>
      </c>
      <c r="Q18" t="n">
        <v>3</v>
      </c>
      <c r="R18" t="n">
        <v>10000</v>
      </c>
      <c r="S18" t="inlineStr">
        <is>
          <t>07/05/2024, 14:00:27</t>
        </is>
      </c>
      <c r="T18" s="3">
        <f>hyperlink("https://spiral.technion.ac.il/results/MTAwMDAwOA==/17/GOResultsPROCESS","link")</f>
        <v/>
      </c>
      <c r="U18" t="inlineStr">
        <is>
          <t>['GO:0051493:regulation of cytoskeleton organization (qval3.56E-1)', 'GO:0022603:regulation of anatomical structure morphogenesis (qval2.19E-1)', 'GO:0031110:regulation of microtubule polymerization or depolymerization (qval3.55E-1)', 'GO:0010766:negative regulation of sodium ion transport (qval2.78E-1)', 'GO:0000422:autophagy of mitochondrion (qval2.52E-1)', 'GO:0061726:mitochondrion disassembly (qval2.1E-1)', 'GO:1903008:organelle disassembly (qval2.58E-1)', 'GO:0002028:regulation of sodium ion transport (qval2.56E-1)', 'GO:0032482:Rab protein signal transduction (qval2.53E-1)', 'GO:0051641:cellular localization (qval2.51E-1)', 'GO:0044255:cellular lipid metabolic process (qval2.74E-1)', 'GO:0022604:regulation of cell morphogenesis (qval2.62E-1)', 'GO:0006629:lipid metabolic process (qval2.57E-1)', 'GO:0072329:monocarboxylic acid catabolic process (qval2.46E-1)', 'GO:0051649:establishment of localization in cell (qval2.46E-1)', 'GO:0032528:microvillus organization (qval2.64E-1)', 'GO:0033043:regulation of organelle organization (qval3.13E-1)', 'GO:0044242:cellular lipid catabolic process (qval3.08E-1)', 'GO:0051128:regulation of cellular component organization (qval3.21E-1)', 'GO:0030334:regulation of cell migration (qval3.31E-1)', 'GO:1901564:organonitrogen compound metabolic process (qval3.34E-1)', 'GO:0032369:negative regulation of lipid transport (qval3.22E-1)', 'GO:0006635:fatty acid beta-oxidation (qval3.08E-1)', 'GO:0034440:lipid oxidation (qval2.99E-1)', 'GO:0040012:regulation of locomotion (qval2.91E-1)', 'GO:2000649:regulation of sodium ion transmembrane transporter activity (qval2.97E-1)', 'GO:0051270:regulation of cellular component movement (qval2.94E-1)', 'GO:0070507:regulation of microtubule cytoskeleton organization (qval3.05E-1)', 'GO:0046907:intracellular transport (qval3.06E-1)', 'GO:0035729:cellular response to hepatocyte growth factor stimulus (qval3.02E-1)', 'GO:0001504:neurotransmitter uptake (qval3.32E-1)', 'GO:0051051:negative regulation of transport (qval3.66E-1)', 'GO:2000145:regulation of cell motility (qval3.93E-1)', 'GO:0035728:response to hepatocyte growth factor (qval4.03E-1)', 'GO:2000651:positive regulation of sodium ion transmembrane transporter activity (qval3.92E-1)', 'GO:0032879:regulation of localization (qval4.05E-1)', 'GO:0032787:monocarboxylic acid metabolic process (qval3.94E-1)', 'GO:0007010:cytoskeleton organization (qval3.87E-1)']</t>
        </is>
      </c>
      <c r="V18" s="3">
        <f>hyperlink("https://spiral.technion.ac.il/results/MTAwMDAwOA==/17/GOResultsFUNCTION","link")</f>
        <v/>
      </c>
      <c r="W18" t="inlineStr">
        <is>
          <t>['GO:0005515:protein binding (qval2.63E-2)', 'GO:0019899:enzyme binding (qval2.25E-2)', 'GO:0008092:cytoskeletal protein binding (qval7.81E-2)', 'GO:0004300:enoyl-CoA hydratase activity (qval1.61E-1)', 'GO:0071889:14-3-3 protein binding (qval3.18E-1)', 'GO:0019901:protein kinase binding (qval2.92E-1)', 'GO:0005488:binding (qval2.74E-1)', 'GO:0044877:protein-containing complex binding (qval5.44E-1)']</t>
        </is>
      </c>
      <c r="X18" s="3">
        <f>hyperlink("https://spiral.technion.ac.il/results/MTAwMDAwOA==/17/GOResultsCOMPONENT","link")</f>
        <v/>
      </c>
      <c r="Y18" t="inlineStr">
        <is>
          <t>['GO:0044444:cytoplasmic part (qval5.27E-9)', 'GO:0044424:intracellular part (qval1.39E-7)', 'GO:0005737:cytoplasm (qval2.48E-5)', 'GO:0031307:integral component of mitochondrial outer membrane (qval2.79E-3)', 'GO:0044464:cell part (qval2.27E-3)', 'GO:0031306:intrinsic component of mitochondrial outer membrane (qval2.35E-3)', 'GO:0005829:cytosol (qval3.74E-3)', 'GO:0032592:integral component of mitochondrial membrane (qval1.97E-2)', 'GO:0044455:mitochondrial membrane part (qval1.94E-2)', 'GO:0098573:intrinsic component of mitochondrial membrane (qval1.9E-2)', 'GO:0043229:intracellular organelle (qval1.89E-2)', 'GO:0097038:perinuclear endoplasmic reticulum (qval1.78E-2)', 'GO:0043226:organelle (qval2.22E-2)', 'GO:0015630:microtubule cytoskeleton (qval6.62E-2)', 'GO:0031300:intrinsic component of organelle membrane (qval6.58E-2)', 'GO:0005739:mitochondrion (qval6.31E-2)', 'GO:0043227:membrane-bounded organelle (qval7.17E-2)', 'GO:0097386:glial cell projection (qval7.21E-2)', 'GO:0005912:adherens junction (qval7.56E-2)']</t>
        </is>
      </c>
    </row>
    <row r="19">
      <c r="A19" s="1" t="n">
        <v>18</v>
      </c>
      <c r="B19" t="n">
        <v>18365</v>
      </c>
      <c r="C19" t="n">
        <v>4951</v>
      </c>
      <c r="D19" t="n">
        <v>75</v>
      </c>
      <c r="E19" t="n">
        <v>5550</v>
      </c>
      <c r="F19" t="n">
        <v>994</v>
      </c>
      <c r="G19" t="n">
        <v>2881</v>
      </c>
      <c r="H19" t="n">
        <v>31</v>
      </c>
      <c r="I19" t="n">
        <v>155</v>
      </c>
      <c r="J19" s="2" t="n">
        <v>-4472</v>
      </c>
      <c r="K19" t="n">
        <v>0.401</v>
      </c>
      <c r="L19" t="inlineStr">
        <is>
          <t>1110038F14Rik,2010300C02Rik,2210016L21Rik,2610008E11Rik,2900026A02Rik,5330417C22Rik,9130401M01Rik,A830018L16Rik,Aasdhppt,Abcc5,Abhd17c,Abhd2,Abi1,Abi2,Ablim2,Abr,Acap2,Acd,Ackr1,Aco1,Actl6b,Actn1,Actr3,Actr8,Adam22,Adar,Adcy9,Adgrb2,Adgrl1,Adprh,Afdn,Agap2,Agk,Agpat1,Agps,Agrn,Agtpbp1,Akap11,Akap5,Akap7,Akt3,Alas1,Alkbh5,Amd1,Anapc1,Anapc4,Ank,Ankhd1,Ankrd11,Ankrd13c,Ankrd33b,Ankrd34a,Ankrd46,Ankrd52,Ano3,Ap2a1,Apaf1,Apba2,Apc,Api5,Appl1,Arf3,Arf6,Arfgef1,Arfip2,Arhgap21,Arhgap33,Arhgef1,Arhgef7,Arl2bp,Arl4a,Armc2,Arnt,Arpc1a,Arpc4,Arpp19,Arpp21,Arrb2,Arsb,Asah1,Asb7,Asna1,Atf7ip,Atg14,Atg2b,Atg9a,Atmin,Atn1,Atp13a3,Atp1a1,Atp6v0e2,Atrx,Atxn7l3,Atxn7l3b,Auts2,B3gat1,B4galt2,B4galt3,BC003965,BC005624,Bag4,Bag6,Baiap2,Basp1,Bbs1,Bbs5,Bckdha,Bcl2,Bcl7a,Bcl9l,Bcr,Bet1l,Brap,Bri3,Brinp2,Bysl,C2cd5,Cacna1b,Cacna1e,Cacnb1,Cacng3,Calhm2,Calm2,Caln1,Calu,Camk1g,Camk2a,Camk4,Camkv,Cap1,Capn15,Caprin1,Cars,Cbx5,Cbx6,Ccdc112,Ccdc149,Ccdc151,Ccdc6,Ccdc85c,Ccdc9,Cckbr,Ccnc,Ccnd1,Ccnd2,Ccnl1,Ccs,Cct5,Cdc123,Cdk13,Cdk17,Cdk5r1,Cdk5r2,Cdk9,Cdkl2,Cdkl4,Cdkl5,Cdkn2d,Cds2,Celf2,Celf5,Celsr3,Cep170b,Cers1,Chchd6,Chfr,Chmp4b,Chmp6,Chn1,Chpf2,Chrm1,Chtf8,Ciapin1,Cinp,Clasp1,Clec11a,Clpb,Clptm1l,Clstn1,Clvs2,Cmas,Cmtm4,Cnksr2,Cnnm4,Cnot2,Cnot4,Cnpy3,Cntnap5a,Coa3,Cobl,Col19a1,Commd7,Comt,Coq8a,Coro7,Cpe,Cplx2,Cpne5,Creld2,Crk,Crlf2,Crocc,Crtc1,Cry2,Csad,Csmd2,Csnk1d,Csnk1e,Csnk1g1,Csnk2a1,Csrnp2,Cstf2t,Ctbp1,Ctdnep1,Ctdspl,Ctnnd2,Ctxn1,Cul4a,Cyb5b,Cyp46a1,D1Ertd622e,D430041D05Rik,D6Wsu163e,Dact2,Dact3,Dapk3,Dcc,Dcdc2b,Dclk1,Dcun1d3,Ddn,Ddx10,Ddx3x,Ddx42,Ddx5,Dedd2,Dennd1a,Dennd4a,Dennd4b,Dennd6b,Dhx30,Dis3,Dlg1,Dlgap1,Dlgap2,Dlk2,Dmxl2,Dnajb14,Dnajb4,Dnajc13,Dnajc16,Dnajc6,Dnttip1,Dock3,Dpf1,Dpp10,Dpysl2,Dtd1,Dtx3,Dusp11,Dusp7,Dvl2,Dym,Dync1li2,Dzip1l,Edc4,Edem3,Eef1akmt2,Efcab6,Efnb2,Egfl7,Egr3,Egr4,Ehbp1,Ehbp1l1,Ehd1,Eif1,Eif1b,Eif2ak1,Eif4a2,Elavl1,Elavl3,Elk4,Elmo2,Elp1,Emc10,Emsy,Emx2,Enc1,Ensa,Ephx4,Epm2a,Epm2aip1,Epn1,Ercc6,Erf,Erlin1,Etv3,Etv5,Exd2,Exoc4,Exoc5,Exosc9,Ext1,Extl1,Extl2,Faim2,Fam117b,Fam126b,Fam149b,Fam160a2,Fam163b,Fam220a,Fam78b,Fam81a,Fat3,Fbll1,Fbxl16,Fbxl17,Fbxl19,Fbxo16,Fbxo22,Fbxo3,Fbxo31,Fbxo38,Fbxo41,Fbxw5,Fcho1,Fdx2,Fem1a,Fkbp2,Fkbp8,Fmnl1,Fmnl2,Fndc10,Fosb,Fosl2,Foxg1,Foxk1,Frmd6,Fscn1,Fubp1,Fubp3,Fus,Fxyd7,Fzd3,G3bp2,Gal3st3,Gar1,Garem1,Gas2l1,Gas7,Gatad1,Gcc2,Gcnt2,Gda,Gdap2,Gfpt1,Gga2,Gigyf1,Gm42517,Gmeb1,Gnao1,Gnaz,Gnb2,Golt1b,Gpd1,Gpd2,Gpm6a,Gpr26,Gpr27,Gpr89,Grasp,Gria2,Grik5,Gripap1,Grk2,Grk3,Grk6,Grm5,Gse1,Gtdc1,Gtf2h2,Gtf2h3,Gucy1a2,Hagh,Hcfc2,Hcn1,Hdac4,Hdgf,Hdhd5,Hebp1,Hectd1,Hectd2,Hint1,Hira,Hmgcr,Hmgxb3,Hnrnpd,Hnrnpl,Hnrnpul2,Homer1,Hpcal4,Hps1,Hsbp1,Hspa14,Htr5a,Icam5,Ier5,Ier5l,Ift140,Igf1r,Igfbp6,Ik,Ikbkb,Il34,Impdh1,Inafm2,Inka2,Ints6l,Ip6k2,Ipo5,Ipo9,Iqcc,Iqsec2,Irak1bp1,Irf2bpl,Islr2,Itm2b,Itpka,Iws1,Jak1,Jcad,Jmjd8,Josd1,Jph1,Jpt1,Junb,Kbtbd11,Kcna2,Kcnb1,Kcnh1,Kcnh3,Kcnip2,Kcnj4,Kcnq2,Kcnq5,Kcnv1,Kdm3a,Kdm3b,Kdm5b,Kdm5c,Kdm7a,Khdc4,Khdrbs1,Kif1b,Kif1bp,Kif2a,Klf16,Klhl23,Klhl26,Kpna3,Kpnb1,Krba1,Ksr2,Lgi1,Lhfpl4,Lin7b,Lmo4,Lmtk2,Lonp2,Lpcat1,Lrfn1,Lrfn3,Lrp1,Lrp8,Lrrc4b,Lrrtm3,Lrrtm4,Lsm14b,Ltk,Lzts1,Mafb,Maged1,Man2a2,Man2b1,Map2k1,Map2k5,Map3k2,Map3k4,Map4k5,Mapk1,Mapre1,Mapre2,Marc2,March6,Marcks,Mark1,Mark2,Mat2b,Matk,Maz,Mbd1,Mbd2,Mbd5,Mbnl1,Mcf2l,Mchr1,Mcoln1,Mcrip1,Med14,Med8,Mef2c,Mef2d,Memo1,Mfap3,Mfhas1,Mfn2,Mga,Mgat3,Mical3,Micu3,Mink1,Mllt6,Mmd,Mmp17,Mmp24,Mn1,Mogs,Morf4l2,Mpp2,Mpv17,Mras,Mri1,Mrtfa,Mrtfb,Msl2,Mta2,Mtg1,Mtmr1,Mtmr12,Mtmr6,Mto1,Mtpn,Myef2,Myh9,Naa15,Nab2,Nat14,Nav1,Nbea,Ncan,Nck2,Ncor1,Ndor1,Ndufa6,Necap1,Nek4,Nelfa,Neurl1a,Nf1,Nf2,Nfat5,Nfkbid,Nfx1,Ngef,Nipa1,Nipsnap1,Nlk,Nme7,Noc4l,Nol12,Nol4,Nop56,Nova2,Nptx1,Npy1r,Nr1d1,Nr4a1,Nrgn,Nsd3,Nucb1,Nucks1,Nudt16l1,Nudt3,Nufip1,Odf2,Ogt,Omg,Opa1,Osbp2,Osbpl10,Osbpl11,Otud3,Otud4,Otulinl,Pabpc5,Pafah1b1,Pak6,Palm,Pank2,Papss1,Parp6,Pbx1,Pcbp1,Pcdh1,Pcdhga6,Pcdhgc5,Pcnx3,Pdcd6ip,Pde1a,Pde3b,Pde4d,Pdhb,Peli1,Pex11b,Pex16,Pex19,Pex5,Pfkp,Pfn2,Pgam5,Pgm2l1,Phactr1,Phf20,Phf21a,Phf24,Phip,Phyhip,Pi4kb,Pianp,Pik3cb,Pik3r1,Pik3r2,Pin1,Pip5k1a,Pip5k1c,Pitpnm2,Pkn1,Plcb1,Pld3,Plekhb2,Plekho1,Plk2,Plpp5,Plppr2,Plscr3,Plxna2,Polr2c,Pop5,Porcn,Ppdpf,Ppib,Ppp1r12b,Ppp1r12c,Ppp1r1a,Ppp1r9a,Ppp1r9b,Ppp2cb,Ppp2r3d,Ppp3ca,Ppp3cb,Ppp3r1,Ppp6r1,Ppp6r2,Prcc,Prdm10,Prdm2,Prkag1,Prkar1b,Prkca,Prkce,Prkci,Prpf19,Prpf3,Prpf6,Prrc2a,Prrt1,Prrt2,Psd,Psd3,Psma5,Psmb5,Psmc1,Psmd1,Psmd5,Ptcd2,Ptk2,Ptk2b,Ptms,Ptn,Ptp4a3,Ptrh1,Pum1,Pum2,Purg,Pwp1,Pycr2,R3hdm4,Rab11fip2,Rab11fip3,Rab15,Rab2a,Rab35,Rab3ip,Rab5c,Raf1,Rap2b,Rapgef2,Rasal1,Rasal2,Rasgef1a,Rasgef1c,Rasl10b,Rasl11b,Rbbp4,Rbbp7,Rbck1,Rbfox3,Rbsn,Rbx1,Rcan1,Rce1,Rcor2,Relch,Repin1,Rgp1,Rgs14,Rhobtb2,Rhof,Rilpl2,Rimbp2,Rin1,Riox1,Ripor1,Ripor2,Rmnd5b,Rnf10,Rnf103,Rnf114,Rnf121,Rnf144a,Rnf166,Rnf19b,Rprd1a,Rprml,Rragc,Rsl1d1,Rtl6,Rtl8b,Rtn1,Ryr2,S100a10,Safb,Samd1,Samd12,Samd4b,Samd8,Sar1a,Saraf,Sart3,Scamp1,Schip1,Scn8a,Scrn1,Sdc3,Sec61a1,Selenok,Sema4a,Sesn3,Sf3b3,Sfmbt1,Sfpq,Sgtb,Sh2d5,Sh3bgrl3,Sh3bp5,Sh3pxd2a,Sh3rf1,Sh3rf3,Shisa4,Shisa7,Shoc2,Shprh,Sin3a,Sirpa,Sirt6,Ski,Skil,Slc16a11,Slc16a7,Slc1a3,Slc24a4,Slc25a38,Slc30a6,Slc36a1,Slc39a10,Slc4a10,Slc4a1ap,Slc50a1,Slc6a1,Slc7a4,Slc8a2,Slitrk1,Smad3,Smarca1,Smarca2,Smc3,Smndc1,Snph,Snrnp70,Snrpd3,Snu13,Sorbs2,Sorcs3,Speg,Spg21,Sphkap,Spin1,Sppl2a,Spred1,Spred2,Spred3,Sptbn2,Sptbn4,Srcap,Srebf2,Srf,Srp19,Srp54a,Srp68,Srr,Srrm2,Srsf2,Ssbp4,Ssrp1,Strap,Strbp,Strn4,Stx6,Stx7,Stxbp5,Suds3,Sumo3,Sun1,Susd4,Svop,Sympk,Syn1,Syngap1,Synj1,Synpo,Sys1,Syt1,Syt16,Syt5,Syvn1,Szt2,Tacc1,Tada1,Taf6,Tbc1d17,Tbc1d22a,Tbl3,Tbpl1,Tceal5,Tceal9,Tef,Tent4b,Tex2,Tgoln1,Thumpd1,Tia1,Tial1,Tiprl,Tmco3,Tmem121b,Tmem132a,Tmem132b,Tmem198,Tmem201,Tmem203,Tmem205,Tmem222,Tmem240,Tmem28,Tmem50a,Tmx1,Tnik,Tnks2,Tnrc18,Tom1l2,Tomm22,Tor1a,Tpm1,Trappc6b,Trim33,Trim37,Trim44,Trim46,Trim8,Trip12,Trmt112,Trp53bp1,Trpc4ap,Tsc2,Tsc22d1,Tsc22d2,Tspan7,Tspyl5,Ttc9b,Ttyh3,Tusc3,Tvp23a,Tyro3,Ubap2l,Ube2j2,Ube2v1,Ube3a,Ubl4a,Ubn1,Ubr2,Ubtd2,Uhrf2,Unc13a,Usf1,Usf2,Uso1,Usp12,Usp22,Usp27x,Usp4,Usp45,Usp7,Uxs1,Vars,Vars2,Vezt,Vgf,Vhl,Vipr1,Vkorc1l1,Vps50,Vps51,Vps9d1,Vstm2l,Vti1b,Washc4,Wasl,Wbp11,Wdr17,Wdr48,Wdr82,Wdr83os,Wdtc1,Wipf2,Wscd2,Xpr1,Xrcc1,Yme1l1,Zbtb16,Zc2hc1a,Zc3h14,Zc3h15,Zc3h7b,Zdhhc21,Zer1,Zfand3,Zfp12,Zfp180,Zfp207,Zfp280d,Zfp292,Zfp398,Zfp422,Zfp428,Zfp445,Zfp46,Zfp646,Zfp653,Zfp655,Zfp667,Zfp697,Zfp810,Zfp865,Zfp871,Zfpl1,Zfyve28,Zmiz2,Znfx1,Znhit2,Zpr1,Zrsr1,Zswim8</t>
        </is>
      </c>
      <c r="M19" t="inlineStr">
        <is>
          <t>[(1, 10), (2, 4), (2, 8), (2, 10), (2, 11), (2, 12), (2, 14), (2, 16), (2, 27), (2, 52), (2, 53), (2, 56), (2, 58), (2, 60), (2, 63), (2, 69), (2, 70), (2, 71), (2, 72), (5, 4), (5, 8), (5, 10), (5, 11), (5, 12), (5, 14), (5, 16), (5, 27), (5, 52), (5, 53), (5, 56), (5, 58), (5, 60), (5, 63), (5, 69), (5, 70), (5, 71), (5, 72), (6, 10), (6, 11), (6, 12), (6, 14), (6, 27), (6, 56), (23, 4), (23, 8), (23, 10), (23, 11), (23, 12), (23, 14), (23, 27), (23, 52), (23, 53), (23, 56), (23, 58), (23, 60), (23, 63), (23, 69), (23, 70), (23, 71), (23, 72), (25, 11), (29, 4), (29, 8), (29, 10), (29, 11), (29, 12), (29, 14), (29, 16), (29, 27), (29, 52), (29, 53), (29, 56), (29, 58), (29, 60), (29, 63), (29, 69), (29, 70), (29, 71), (29, 72), (32, 4), (32, 10), (32, 11), (32, 12), (32, 14), (32, 27), (32, 56), (32, 60), (32, 63), (32, 69), (32, 70), (32, 72), (35, 4), (35, 8), (35, 10), (35, 11), (35, 12), (35, 14), (35, 16), (35, 27), (35, 52), (35, 53), (35, 56), (35, 58), (35, 60), (35, 63), (35, 69), (35, 70), (35, 71), (35, 72), (46, 4), (46, 10), (46, 11), (46, 12), (46, 14), (46, 27), (46, 56), (46, 60), (46, 63), (46, 69), (46, 70), (46, 72), (54, 4), (54, 8), (54, 10), (54, 11), (54, 12), (54, 14), (54, 27), (54, 52), (54, 53), (54, 56), (54, 58), (54, 60), (54, 63), (54, 69), (54, 70), (54, 71), (54, 72), (57, 10), (67, 4), (67, 8), (67, 10), (67, 11), (67, 12), (67, 14), (67, 27), (67, 52), (67, 53), (67, 56), (67, 58), (67, 60), (67, 63), (67, 69), (67, 70), (67, 72)]</t>
        </is>
      </c>
      <c r="N19" t="n">
        <v>579</v>
      </c>
      <c r="O19" t="n">
        <v>0.5</v>
      </c>
      <c r="P19" t="n">
        <v>0.95</v>
      </c>
      <c r="Q19" t="n">
        <v>3</v>
      </c>
      <c r="R19" t="n">
        <v>10000</v>
      </c>
      <c r="S19" t="inlineStr">
        <is>
          <t>07/05/2024, 14:00:41</t>
        </is>
      </c>
      <c r="T19" s="3">
        <f>hyperlink("https://spiral.technion.ac.il/results/MTAwMDAwOA==/18/GOResultsPROCESS","link")</f>
        <v/>
      </c>
      <c r="U19" t="inlineStr">
        <is>
          <t>['GO:0008104:protein localization (qval1.66E-12)', 'GO:0033036:macromolecule localization (qval1.35E-12)', 'GO:0034613:cellular protein localization (qval1.64E-11)', 'GO:0051641:cellular localization (qval1.46E-11)', 'GO:0070727:cellular macromolecule localization (qval2.07E-11)', 'GO:0051179:localization (qval6.61E-11)', 'GO:0050804:modulation of chemical synaptic transmission (qval4.28E-10)', 'GO:0099177:regulation of trans-synaptic signaling (qval4.13E-10)', 'GO:0051128:regulation of cellular component organization (qval1.84E-9)', 'GO:0050789:regulation of biological process (qval7.65E-9)', 'GO:0050794:regulation of cellular process (qval1.09E-8)', 'GO:0050807:regulation of synapse organization (qval2.36E-8)', 'GO:0072657:protein localization to membrane (qval3.85E-8)', 'GO:0065007:biological regulation (qval3.72E-8)', 'GO:0006464:cellular protein modification process (qval4.36E-8)', 'GO:0036211:protein modification process (qval4.09E-8)', 'GO:0033365:protein localization to organelle (qval5.5E-8)', 'GO:0031323:regulation of cellular metabolic process (qval1.79E-7)', 'GO:0071840:cellular component organization or biogenesis (qval2.05E-7)', 'GO:0043412:macromolecule modification (qval2.21E-7)', 'GO:0120035:regulation of plasma membrane bounded cell projection organization (qval3.38E-7)', 'GO:0016043:cellular component organization (qval4.76E-7)', 'GO:0044267:cellular protein metabolic process (qval5.16E-7)', 'GO:0051171:regulation of nitrogen compound metabolic process (qval5.26E-7)', 'GO:0031344:regulation of cell projection organization (qval5.09E-7)', 'GO:0060255:regulation of macromolecule metabolic process (qval5.02E-7)', 'GO:0051130:positive regulation of cellular component organization (qval5.87E-7)', 'GO:0050773:regulation of dendrite development (qval8.71E-7)', 'GO:0048167:regulation of synaptic plasticity (qval8.57E-7)', 'GO:0051960:regulation of nervous system development (qval9.07E-7)', 'GO:0080090:regulation of primary metabolic process (qval9.55E-7)', 'GO:0010975:regulation of neuron projection development (qval1.37E-6)', 'GO:0051649:establishment of localization in cell (qval1.68E-6)', 'GO:0019222:regulation of metabolic process (qval1.85E-6)', 'GO:0010646:regulation of cell communication (qval1.91E-6)', 'GO:0046907:intracellular transport (qval1.91E-6)', 'GO:0022604:regulation of cell morphogenesis (qval2.57E-6)', 'GO:0023051:regulation of signaling (qval2.59E-6)', 'GO:0048522:positive regulation of cellular process (qval3.8E-6)', 'GO:0015031:protein transport (qval5.12E-6)', 'GO:0015833:peptide transport (qval5.92E-6)', 'GO:0065008:regulation of biological quality (qval5.96E-6)', 'GO:0006810:transport (qval6.24E-6)', 'GO:0099175:regulation of postsynapse organization (qval6.19E-6)', 'GO:0060341:regulation of cellular localization (qval1.12E-5)', 'GO:0051962:positive regulation of nervous system development (qval1.28E-5)', 'GO:0031346:positive regulation of cell projection organization (qval1.29E-5)', 'GO:0019219:regulation of nucleobase-containing compound metabolic process (qval1.46E-5)', 'GO:0042886:amide transport (qval1.55E-5)', 'GO:0051234:establishment of localization (qval1.55E-5)', 'GO:0051252:regulation of RNA metabolic process (qval1.6E-5)', 'GO:0050767:regulation of neurogenesis (qval1.71E-5)', 'GO:0045664:regulation of neuron differentiation (qval1.92E-5)', 'GO:0045184:establishment of protein localization (qval1.93E-5)', 'GO:0048518:positive regulation of biological process (qval2.08E-5)', 'GO:0060998:regulation of dendritic spine development (qval2.06E-5)', 'GO:0001764:neuron migration (qval3.18E-5)', 'GO:0010468:regulation of gene expression (qval3.8E-5)', 'GO:0016192:vesicle-mediated transport (qval4.12E-5)', 'GO:0044260:cellular macromolecule metabolic process (qval5.68E-5)', 'GO:1905475:regulation of protein localization to membrane (qval5.63E-5)', 'GO:0045666:positive regulation of neuron differentiation (qval5.89E-5)', 'GO:0010556:regulation of macromolecule biosynthetic process (qval7.24E-5)', 'GO:0060284:regulation of cell development (qval7.27E-5)', 'GO:0010769:regulation of cell morphogenesis involved in differentiation (qval8.29E-5)', 'GO:0006996:organelle organization (qval1.03E-4)', 'GO:0048814:regulation of dendrite morphogenesis (qval1.07E-4)', 'GO:0031326:regulation of cellular biosynthetic process (qval1.28E-4)', 'GO:0007010:cytoskeleton organization (qval1.28E-4)', 'GO:2000112:regulation of cellular macromolecule biosynthetic process (qval1.45E-4)', 'GO:0043170:macromolecule metabolic process (qval1.49E-4)', 'GO:0010976:positive regulation of neuron projection development (qval1.53E-4)', 'GO:1903827:regulation of cellular protein localization (qval1.55E-4)', 'GO:0030030:cell projection organization (qval1.53E-4)', 'GO:0016310:phosphorylation (qval1.89E-4)', 'GO:1904375:regulation of protein localization to cell periphery (qval2.04E-4)', 'GO:0009987:cellular process (qval2.01E-4)', 'GO:0032879:regulation of localization (qval2E-4)', 'GO:0033043:regulation of organelle organization (qval1.99E-4)', 'GO:0030036:actin cytoskeleton organization (qval2.01E-4)', 'GO:0050769:positive regulation of neurogenesis (qval2.19E-4)', 'GO:1903506:regulation of nucleic acid-templated transcription (qval2.63E-4)', 'GO:0051603:proteolysis involved in cellular protein catabolic process (qval2.86E-4)', 'GO:2001141:regulation of RNA biosynthetic process (qval3.22E-4)', 'GO:0006886:intracellular protein transport (qval3.36E-4)', 'GO:0019538:protein metabolic process (qval3.6E-4)', 'GO:0006468:protein phosphorylation (qval3.94E-4)', 'GO:0006325:chromatin organization (qval3.98E-4)', 'GO:0009889:regulation of biosynthetic process (qval4.51E-4)', 'GO:0061001:regulation of dendritic spine morphogenesis (qval4.78E-4)', 'GO:0006355:regulation of transcription, DNA-templated (qval4.92E-4)', 'GO:0030029:actin filament-based process (qval5.53E-4)', 'GO:0051489:regulation of filopodium assembly (qval6.67E-4)', 'GO:0051668:localization within membrane (qval6.85E-4)', 'GO:0044237:cellular metabolic process (qval7.04E-4)', 'GO:0010638:positive regulation of organelle organization (qval7.64E-4)', 'GO:0010720:positive regulation of cell development (qval7.59E-4)', 'GO:0070647:protein modification by small protein conjugation or removal (qval7.63E-4)', 'GO:0051716:cellular response to stimulus (qval7.96E-4)', 'GO:0022603:regulation of anatomical structure morphogenesis (qval7.96E-4)', 'GO:0071705:nitrogen compound transport (qval8.36E-4)', 'GO:0010557:positive regulation of macromolecule biosynthetic process (qval9.1E-4)', 'GO:0050806:positive regulation of synaptic transmission (qval9.18E-4)', 'GO:0044238:primary metabolic process (qval1.03E-3)', 'GO:0051172:negative regulation of nitrogen compound metabolic process (qval1.04E-3)', 'GO:1903076:regulation of protein localization to plasma membrane (qval1.11E-3)', 'GO:1903508:positive regulation of nucleic acid-templated transcription (qval1.14E-3)', 'GO:0045893:positive regulation of transcription, DNA-templated (qval1.13E-3)', 'GO:0044087:regulation of cellular component biogenesis (qval1.13E-3)', 'GO:0090150:establishment of protein localization to membrane (qval1.13E-3)', 'GO:0031324:negative regulation of cellular metabolic process (qval1.13E-3)', 'GO:1902680:positive regulation of RNA biosynthetic process (qval1.13E-3)', 'GO:0016567:protein ubiquitination (qval1.14E-3)', 'GO:0099170:postsynaptic modulation of chemical synaptic transmission (qval1.22E-3)', 'GO:0006807:nitrogen compound metabolic process (qval1.37E-3)', 'GO:0050793:regulation of developmental process (qval1.38E-3)', 'GO:0072594:establishment of protein localization to organelle (qval1.45E-3)', 'GO:1990778:protein localization to cell periphery (qval1.44E-3)', 'GO:0031399:regulation of protein modification process (qval1.48E-3)', 'GO:0051173:positive regulation of nitrogen compound metabolic process (qval1.55E-3)', 'GO:0045935:positive regulation of nucleobase-containing compound metabolic process (qval1.55E-3)', 'GO:0051491:positive regulation of filopodium assembly (qval1.56E-3)', 'GO:1900006:positive regulation of dendrite development (qval1.59E-3)', 'GO:0030865:cortical cytoskeleton organization (qval1.6E-3)', 'GO:1902531:regulation of intracellular signal transduction (qval1.88E-3)', 'GO:0007015:actin filament organization (qval1.89E-3)', 'GO:0007610:behavior (qval2.04E-3)', 'GO:0009966:regulation of signal transduction (qval2.04E-3)', 'GO:0032446:protein modification by small protein conjugation (qval2.21E-3)', 'GO:0010498:proteasomal protein catabolic process (qval2.22E-3)', 'GO:0051254:positive regulation of RNA metabolic process (qval2.3E-3)', 'GO:0010604:positive regulation of macromolecule metabolic process (qval2.78E-3)', 'GO:0045944:positive regulation of transcription by RNA polymerase II (qval2.89E-3)', 'GO:0044089:positive regulation of cellular component biogenesis (qval2.99E-3)', 'GO:0006357:regulation of transcription by RNA polymerase II (qval3.09E-3)', 'GO:0006612:protein targeting to membrane (qval3.23E-3)', 'GO:0006511:ubiquitin-dependent protein catabolic process (qval3.38E-3)', 'GO:0043632:modification-dependent macromolecule catabolic process (qval3.92E-3)', 'GO:0031400:negative regulation of protein modification process (qval3.91E-3)', 'GO:0120032:regulation of plasma membrane bounded cell projection assembly (qval3.95E-3)', 'GO:0048523:negative regulation of cellular process (qval3.94E-3)', 'GO:0120036:plasma membrane bounded cell projection organization (qval3.94E-3)', 'GO:0032880:regulation of protein localization (qval3.92E-3)', 'GO:0035556:intracellular signal transduction (qval3.94E-3)', 'GO:2000026:regulation of multicellular organismal development (qval4.03E-3)', 'GO:0031325:positive regulation of cellular metabolic process (qval4.36E-3)', 'GO:0051338:regulation of transferase activity (qval4.41E-3)', 'GO:0060491:regulation of cell projection assembly (qval4.5E-3)', 'GO:0034504:protein localization to nucleus (qval4.5E-3)', 'GO:0065009:regulation of molecular function (qval4.62E-3)', 'GO:0019941:modification-dependent protein catabolic process (qval5.03E-3)', 'GO:0008152:metabolic process (qval5.01E-3)', 'GO:0007399:nervous system development (qval5.13E-3)', 'GO:0031328:positive regulation of cellular biosynthetic process (qval5.2E-3)', 'GO:0051963:regulation of synapse assembly (qval5.19E-3)', 'GO:0000244:spliceosomal tri-snRNP complex assembly (qval5.27E-3)', 'GO:0050890:cognition (qval5.32E-3)', 'GO:0009891:positive regulation of biosynthetic process (qval5.91E-3)', 'GO:0060999:positive regulation of dendritic spine development (qval6.22E-3)', 'GO:0009892:negative regulation of metabolic process (qval6.42E-3)', 'GO:0051049:regulation of transport (qval6.44E-3)', 'GO:0016477:cell migration (qval6.43E-3)', 'GO:0030163:protein catabolic process (qval6.83E-3)', 'GO:0051246:regulation of protein metabolic process (qval7.05E-3)', 'GO:0010605:negative regulation of macromolecule metabolic process (qval7.02E-3)', 'GO:0071704:organic substance metabolic process (qval7.02E-3)', 'GO:0099072:regulation of postsynaptic membrane neurotransmitter receptor levels (qval7.07E-3)', 'GO:0018105:peptidyl-serine phosphorylation (qval7.06E-3)', 'GO:0007611:learning or memory (qval7.18E-3)', 'GO:0046578:regulation of Ras protein signal transduction (qval7.3E-3)', 'GO:0050775:positive regulation of dendrite morphogenesis (qval7.79E-3)', 'GO:0120039:plasma membrane bounded cell projection morphogenesis (qval8.01E-3)', 'GO:0098693:regulation of synaptic vesicle cycle (qval8.68E-3)', 'GO:0009893:positive regulation of metabolic process (qval8.65E-3)', 'GO:0032990:cell part morphogenesis (qval9.63E-3)', 'GO:0032268:regulation of cellular protein metabolic process (qval9.67E-3)', 'GO:0120034:positive regulation of plasma membrane bounded cell projection assembly (qval9.92E-3)', 'GO:0048015:phosphatidylinositol-mediated signaling (qval1.05E-2)', 'GO:0010647:positive regulation of cell communication (qval1.06E-2)', 'GO:0019220:regulation of phosphate metabolic process (qval1.06E-2)', 'GO:0006605:protein targeting (qval1.06E-2)', 'GO:1902683:regulation of receptor localization to synapse (qval1.07E-2)', 'GO:1903311:regulation of mRNA metabolic process (qval1.07E-2)', 'GO:0051174:regulation of phosphorus metabolic process (qval1.07E-2)', 'GO:0051056:regulation of small GTPase mediated signal transduction (qval1.08E-2)', 'GO:0048858:cell projection morphogenesis (qval1.11E-2)', 'GO:0048812:neuron projection morphogenesis (qval1.14E-2)', 'GO:0045936:negative regulation of phosphate metabolic process (qval1.15E-2)', 'GO:0010563:negative regulation of phosphorus metabolic process (qval1.15E-2)', 'GO:0032456:endocytic recycling (qval1.15E-2)', 'GO:0008360:regulation of cell shape (qval1.16E-2)', 'GO:0001678:cellular glucose homeostasis (qval1.2E-2)', 'GO:0043113:receptor clustering (qval1.19E-2)', 'GO:0023056:positive regulation of signaling (qval1.2E-2)', 'GO:0048168:regulation of neuronal synaptic plasticity (qval1.38E-2)', 'GO:0050684:regulation of mRNA processing (qval1.38E-2)', 'GO:0002029:desensitization of G protein-coupled receptor signaling pathway (qval1.39E-2)', 'GO:0033173:calcineurin-NFAT signaling cascade (qval1.39E-2)', 'GO:0022401:negative adaptation of signaling pathway (qval1.38E-2)', 'GO:0032502:developmental process (qval1.46E-2)', 'GO:1901564:organonitrogen compound metabolic process (qval1.48E-2)', 'GO:0043087:regulation of GTPase activity (qval1.54E-2)', 'GO:0072599:establishment of protein localization to endoplasmic reticulum (qval1.62E-2)', 'GO:0048017:inositol lipid-mediated signaling (qval1.63E-2)', 'GO:0032989:cellular component morphogenesis (qval1.63E-2)', 'GO:0009719:response to endogenous stimulus (qval1.65E-2)', 'GO:0033500:carbohydrate homeostasis (qval1.7E-2)', 'GO:0042593:glucose homeostasis (qval1.69E-2)', 'GO:0043549:regulation of kinase activity (qval1.7E-2)', 'GO:0048870:cell motility (qval1.7E-2)', 'GO:0061003:positive regulation of dendritic spine morphogenesis (qval1.7E-2)', 'GO:1902473:regulation of protein localization to synapse (qval1.69E-2)', 'GO:0048511:rhythmic process (qval1.71E-2)', 'GO:0035303:regulation of dephosphorylation (qval1.73E-2)', 'GO:0010628:positive regulation of gene expression (qval1.73E-2)', 'GO:0016055:Wnt signaling pathway (qval1.77E-2)', 'GO:0006897:endocytosis (qval1.77E-2)', 'GO:0016569:covalent chromatin modification (qval1.83E-2)', 'GO:0051239:regulation of multicellular organismal process (qval1.85E-2)', 'GO:0006793:phosphorus metabolic process (qval1.9E-2)', 'GO:0051640:organelle localization (qval1.95E-2)', 'GO:0030838:positive regulation of actin filament polymerization (qval1.97E-2)', 'GO:0032273:positive regulation of protein polymerization (qval1.97E-2)', 'GO:0040008:regulation of growth (qval1.97E-2)', 'GO:0048009:insulin-like growth factor receptor signaling pathway (qval2E-2)', 'GO:0032970:regulation of actin filament-based process (qval2E-2)', 'GO:0000209:protein polyubiquitination (qval2E-2)', 'GO:0043161:proteasome-mediated ubiquitin-dependent protein catabolic process (qval2.05E-2)', 'GO:0051170:import into nucleus (qval2.05E-2)', 'GO:0040011:locomotion (qval2.04E-2)', 'GO:0031175:neuron projection development (qval2.06E-2)', 'GO:0043547:positive regulation of GTPase activity (qval2.08E-2)', 'GO:0045859:regulation of protein kinase activity (qval2.22E-2)', 'GO:0017038:protein import (qval2.24E-2)', 'GO:0006796:phosphate-containing compound metabolic process (qval2.31E-2)', 'GO:0018209:peptidyl-serine modification (qval2.42E-2)', 'GO:0071702:organic substance transport (qval2.48E-2)', 'GO:0001558:regulation of cell growth (qval2.57E-2)', 'GO:0060627:regulation of vesicle-mediated transport (qval2.56E-2)', 'GO:0016570:histone modification (qval2.65E-2)', 'GO:1905114:cell surface receptor signaling pathway involved in cell-cell signaling (qval2.76E-2)', 'GO:0048583:regulation of response to stimulus (qval2.82E-2)', 'GO:0023058:adaptation of signaling pathway (qval2.87E-2)', 'GO:0050770:regulation of axonogenesis (qval2.88E-2)', 'GO:0045927:positive regulation of growth (qval3.1E-2)', 'GO:0032386:regulation of intracellular transport (qval3.21E-2)', 'GO:0045047:protein targeting to ER (qval3.22E-2)', 'GO:0010243:response to organonitrogen compound (qval3.23E-2)', 'GO:0070887:cellular response to chemical stimulus (qval3.38E-2)', 'GO:0051248:negative regulation of protein metabolic process (qval3.38E-2)', 'GO:0009057:macromolecule catabolic process (qval3.45E-2)', 'GO:0071495:cellular response to endogenous stimulus (qval3.68E-2)', 'GO:0006606:protein import into nucleus (qval3.86E-2)', 'GO:0030866:cortical actin cytoskeleton organization (qval3.89E-2)', 'GO:0046016:positive regulation of transcription by glucose (qval3.89E-2)', 'GO:1990090:cellular response to nerve growth factor stimulus (qval3.95E-2)', 'GO:1990089:response to nerve growth factor (qval3.93E-2)', 'GO:0045595:regulation of cell differentiation (qval3.92E-2)', 'GO:0097720:calcineurin-mediated signaling (qval3.99E-2)', 'GO:0035304:regulation of protein dephosphorylation (qval4E-2)', 'GO:0033554:cellular response to stress (qval4.04E-2)', 'GO:0051493:regulation of cytoskeleton organization (qval4.11E-2)', 'GO:0018107:peptidyl-threonine phosphorylation (qval4.1E-2)', 'GO:0048519:negative regulation of biological process (qval4.09E-2)', 'GO:0035020:regulation of Rac protein signal transduction (qval4.32E-2)', 'GO:0021987:cerebral cortex development (qval4.45E-2)', 'GO:0050790:regulation of catalytic activity (qval4.52E-2)', 'GO:0007163:establishment or maintenance of cell polarity (qval4.58E-2)', 'GO:0007264:small GTPase mediated signal transduction (qval4.68E-2)', 'GO:0042325:regulation of phosphorylation (qval4.91E-2)', 'GO:0006928:movement of cell or subcellular component (qval4.92E-2)', 'GO:0098916:anterograde trans-synaptic signaling (qval4.96E-2)', 'GO:0007268:chemical synaptic transmission (qval4.94E-2)', 'GO:2001252:positive regulation of chromosome organization (qval5.18E-2)', 'GO:0030833:regulation of actin filament polymerization (qval5.23E-2)', 'GO:0016575:histone deacetylation (qval5.28E-2)', 'GO:0099188:postsynaptic cytoskeleton organization (qval5.35E-2)', 'GO:0099645:neurotransmitter receptor localization to postsynaptic specialization membrane (qval5.33E-2)', 'GO:0099633:protein localization to postsynaptic specialization membrane (qval5.31E-2)', 'GO:0051764:actin crosslink formation (qval5.29E-2)', 'GO:0098974:postsynaptic actin cytoskeleton organization (qval5.27E-2)', 'GO:0071417:cellular response to organonitrogen compound (qval5.27E-2)', 'GO:0032269:negative regulation of cellular protein metabolic process (qval5.38E-2)', 'GO:1902905:positive regulation of supramolecular fiber organization (qval5.37E-2)']</t>
        </is>
      </c>
      <c r="V19" s="3">
        <f>hyperlink("https://spiral.technion.ac.il/results/MTAwMDAwOA==/18/GOResultsFUNCTION","link")</f>
        <v/>
      </c>
      <c r="W19" t="inlineStr">
        <is>
          <t>['GO:0019899:enzyme binding (qval9.57E-15)', 'GO:0005488:binding (qval1.28E-12)', 'GO:0005515:protein binding (qval2.01E-11)', 'GO:0019901:protein kinase binding (qval9.52E-8)', 'GO:0019900:kinase binding (qval2.99E-7)', 'GO:0051020:GTPase binding (qval1.23E-6)', 'GO:0097159:organic cyclic compound binding (qval5.89E-6)', 'GO:1901363:heterocyclic compound binding (qval6.21E-6)', 'GO:0003712:transcription coregulator activity (qval1.45E-5)', 'GO:0016773:phosphotransferase activity, alcohol group as acceptor (qval6.28E-5)', 'GO:0008134:transcription factor binding (qval6.07E-5)', 'GO:0047485:protein N-terminus binding (qval7.68E-5)', 'GO:0140096:catalytic activity, acting on a protein (qval7.42E-5)', 'GO:0016301:kinase activity (qval9.41E-5)', 'GO:0004674:protein serine/threonine kinase activity (qval9.39E-5)', 'GO:0019904:protein domain specific binding (qval9.68E-5)', 'GO:0004672:protein kinase activity (qval2.55E-4)', 'GO:0019902:phosphatase binding (qval2.9E-4)', 'GO:0043167:ion binding (qval4.29E-4)', 'GO:0003729:mRNA binding (qval5.26E-4)', 'GO:0016772:transferase activity, transferring phosphorus-containing groups (qval1.05E-3)', 'GO:0031267:small GTPase binding (qval2.05E-3)', 'GO:0019208:phosphatase regulator activity (qval2.09E-3)', 'GO:0003723:RNA binding (qval2.94E-3)', 'GO:0035639:purine ribonucleoside triphosphate binding (qval3.25E-3)', 'GO:0000166:nucleotide binding (qval3.69E-3)', 'GO:1901265:nucleoside phosphate binding (qval3.55E-3)', 'GO:0005516:calmodulin binding (qval4.31E-3)', 'GO:0017076:purine nucleotide binding (qval4.63E-3)', 'GO:0032555:purine ribonucleotide binding (qval4.93E-3)', 'GO:0032553:ribonucleotide binding (qval4.84E-3)', 'GO:0043168:anion binding (qval9.14E-3)', "GO:0003730:mRNA 3'-UTR binding (qval9.28E-3)", 'GO:0017124:SH3 domain binding (qval9.32E-3)', 'GO:0005524:ATP binding (qval9.12E-3)', 'GO:0044877:protein-containing complex binding (qval9.5E-3)', 'GO:0030554:adenyl nucleotide binding (qval1.06E-2)', 'GO:0032559:adenyl ribonucleotide binding (qval1.17E-2)', 'GO:0019888:protein phosphatase regulator activity (qval1.22E-2)', 'GO:0008144:drug binding (qval1.52E-2)', 'GO:0008092:cytoskeletal protein binding (qval1.51E-2)', 'GO:0005085:guanyl-nucleotide exchange factor activity (qval1.58E-2)', 'GO:0016740:transferase activity (qval1.6E-2)', 'GO:0003676:nucleic acid binding (qval1.57E-2)', 'GO:0005048:signal sequence binding (qval1.79E-2)', 'GO:0019787:ubiquitin-like protein transferase activity (qval2.03E-2)', 'GO:0003713:transcription coactivator activity (qval2.77E-2)', 'GO:0004842:ubiquitin-protein transferase activity (qval3.41E-2)', 'GO:0060090:molecular adaptor activity (qval3.5E-2)', 'GO:0051018:protein kinase A binding (qval3.72E-2)', 'GO:0036094:small molecule binding (qval3.98E-2)', 'GO:0030234:enzyme regulator activity (qval4.01E-2)', 'GO:0019903:protein phosphatase binding (qval5.05E-2)', 'GO:0047696:beta-adrenergic receptor kinase activity (qval5.41E-2)', 'GO:0071889:14-3-3 protein binding (qval5.42E-2)']</t>
        </is>
      </c>
      <c r="X19" s="3">
        <f>hyperlink("https://spiral.technion.ac.il/results/MTAwMDAwOA==/18/GOResultsCOMPONENT","link")</f>
        <v/>
      </c>
      <c r="Y19" t="inlineStr">
        <is>
          <t>['GO:0044456:synapse part (qval6.13E-25)', 'GO:0045202:synapse (qval8.02E-23)', 'GO:0043226:organelle (qval2.73E-19)', 'GO:0044424:intracellular part (qval7.24E-19)', 'GO:0098978:glutamatergic synapse (qval3.64E-17)', 'GO:0097458:neuron part (qval8.46E-17)', 'GO:0043229:intracellular organelle (qval4.85E-16)', 'GO:0043227:membrane-bounded organelle (qval2.53E-15)', 'GO:0044422:organelle part (qval3.73E-15)', 'GO:0043231:intracellular membrane-bounded organelle (qval2.84E-14)', 'GO:0044464:cell part (qval4.94E-14)', 'GO:0005634:nucleus (qval1.19E-13)', 'GO:0044446:intracellular organelle part (qval1.57E-11)', 'GO:0005737:cytoplasm (qval2.12E-11)', 'GO:0044428:nuclear part (qval2.91E-11)', 'GO:0099572:postsynaptic specialization (qval8.21E-11)', 'GO:0014069:postsynaptic density (qval1.29E-10)', 'GO:0032991:protein-containing complex (qval1.68E-10)', 'GO:0043005:neuron projection (qval2.44E-10)', 'GO:0098794:postsynapse (qval1.07E-9)', 'GO:0042995:cell projection (qval3.18E-9)', 'GO:0044451:nucleoplasm part (qval4.62E-9)', 'GO:0120038:plasma membrane bounded cell projection part (qval5.27E-9)', 'GO:0044463:cell projection part (qval5.05E-9)', 'GO:0030425:dendrite (qval5.31E-9)', 'GO:0044309:neuron spine (qval1.86E-8)', 'GO:0098685:Schaffer collateral - CA1 synapse (qval1.81E-8)', 'GO:0030054:cell junction (qval2.08E-8)', 'GO:0043197:dendritic spine (qval2.74E-8)', 'GO:1902494:catalytic complex (qval3.29E-8)', 'GO:0044444:cytoplasmic part (qval6.23E-8)', 'GO:0005654:nucleoplasm (qval8.62E-8)', 'GO:0120025:plasma membrane bounded cell projection (qval1.24E-7)', 'GO:0044297:cell body (qval1.04E-6)', 'GO:0005829:cytosol (qval1.4E-6)', 'GO:0043025:neuronal cell body (qval2.11E-6)', 'GO:0097060:synaptic membrane (qval3E-6)', 'GO:0099146:intrinsic component of postsynaptic density membrane (qval3.93E-6)', 'GO:0000118:histone deacetylase complex (qval5.07E-6)', 'GO:0099061:integral component of postsynaptic density membrane (qval7.01E-6)', 'GO:0016604:nuclear body (qval5.16E-5)', 'GO:0098948:intrinsic component of postsynaptic specialization membrane (qval6.67E-5)', 'GO:1990234:transferase complex (qval6.65E-5)', 'GO:1990904:ribonucleoprotein complex (qval8.21E-5)', 'GO:0099060:integral component of postsynaptic specialization membrane (qval1.2E-4)', 'GO:0099092:postsynaptic density, intracellular component (qval1.65E-4)', 'GO:0016020:membrane (qval1.63E-4)', 'GO:0099568:cytoplasmic region (qval2.49E-4)', 'GO:0098936:intrinsic component of postsynaptic membrane (qval3.22E-4)', 'GO:0099055:integral component of postsynaptic membrane (qval4.21E-4)', 'GO:0044433:cytoplasmic vesicle part (qval4.27E-4)', 'GO:0099091:postsynaptic specialization, intracellular component (qval8.46E-4)', 'GO:0099699:integral component of synaptic membrane (qval9.6E-4)', 'GO:0017053:transcriptional repressor complex (qval1.18E-3)', 'GO:0033267:axon part (qval1.34E-3)', 'GO:0099240:intrinsic component of synaptic membrane (qval1.52E-3)', 'GO:0043198:dendritic shaft (qval1.6E-3)', 'GO:0043228:non-membrane-bounded organelle (qval1.59E-3)', 'GO:0098590:plasma membrane region (qval1.79E-3)', 'GO:0060076:excitatory synapse (qval2.37E-3)', 'GO:0098588:bounding membrane of organelle (qval2.48E-3)', 'GO:0045211:postsynaptic membrane (qval2.48E-3)', 'GO:0030426:growth cone (qval3.24E-3)', 'GO:0030424:axon (qval3.69E-3)', 'GO:0030427:site of polarized growth (qval5.13E-3)', 'GO:0030658:transport vesicle membrane (qval6.38E-3)', 'GO:0043232:intracellular non-membrane-bounded organelle (qval9.17E-3)', 'GO:0005938:cell cortex (qval1.11E-2)', 'GO:0010494:cytoplasmic stress granule (qval1.11E-2)', 'GO:0044445:cytosolic part (qval1.24E-2)', 'GO:0032839:dendrite cytoplasm (qval1.42E-2)', 'GO:0031252:cell leading edge (qval1.65E-2)', 'GO:0032838:plasma membrane bounded cell projection cytoplasm (qval1.71E-2)', 'GO:0044448:cell cortex part (qval1.78E-2)', 'GO:1903293:phosphatase complex (qval1.76E-2)', 'GO:0008287:protein serine/threonine phosphatase complex (qval1.74E-2)', 'GO:0016605:PML body (qval1.77E-2)', 'GO:0031090:organelle membrane (qval1.94E-2)', 'GO:0000124:SAGA complex (qval2.3E-2)', 'GO:0098805:whole membrane (qval2.37E-2)']</t>
        </is>
      </c>
    </row>
    <row r="20">
      <c r="A20" s="1" t="n">
        <v>19</v>
      </c>
      <c r="B20" t="n">
        <v>18365</v>
      </c>
      <c r="C20" t="n">
        <v>4951</v>
      </c>
      <c r="D20" t="n">
        <v>75</v>
      </c>
      <c r="E20" t="n">
        <v>5550</v>
      </c>
      <c r="F20" t="n">
        <v>88</v>
      </c>
      <c r="G20" t="n">
        <v>2187</v>
      </c>
      <c r="H20" t="n">
        <v>40</v>
      </c>
      <c r="I20" t="n">
        <v>187</v>
      </c>
      <c r="J20" s="2" t="n">
        <v>-148</v>
      </c>
      <c r="K20" t="n">
        <v>0.408</v>
      </c>
      <c r="L20" t="inlineStr">
        <is>
          <t>2010300C02Rik,Abi2,Abl2,Add2,Adgrb2,Agap2,Agfg2,Ankrd33b,Arf3,Arhgef9,Arl15,Arpc2,Asphd2,Baiap2,Bcl11a,Bcl11b,Cadm2,Camk2b,Camkv,Cap1,Cbfa2t3,Ccdc88c,Cdk17,Celf5,Chn1,Chst1,Cnksr2,Ctxn1,Ddn,Dlgap2,Doc2b,Ephx4,Extl1,Fbxl16,Fkbp1a,Foxg1,Gpm6a,Grasp,Hpca,Icam5,Inka2,Itpka,Jph4,Junb,Kcnip2,Klf16,Lpl,Lrrc10b,Mmd,Mn1,Mpped2,Muc3a,Myt1l,Pcdhgc5,Pde2a,Per2,Phyhip,Plk2,Plppr4,Ppp3ca,Prkcb,Prkce,Prrt2,Psd,Pwwp2b,Rab40b,Rasgef1a,Rgs14,Rin1,Rprml,Sec14l1,Sema3e,Shisa7,Sipa1l1,Smpd3,Sowaha,Speg,St8sia3,Syngap1,Synpo,Tesc,Tmem121b,Traip,Wasf1,Wfs1,Wipf3,Wscd2,Zcchc14</t>
        </is>
      </c>
      <c r="M20" t="inlineStr">
        <is>
          <t>[(0, 20), (0, 31), (0, 49), (0, 59), (0, 60), (0, 68), (0, 74), (1, 49), (1, 68), (2, 20), (2, 31), (2, 49), (2, 55), (2, 59), (2, 60), (2, 68), (2, 74), (5, 20), (5, 26), (5, 31), (5, 49), (5, 55), (5, 59), (5, 60), (5, 68), (5, 74), (6, 20), (6, 31), (6, 49), (6, 55), (6, 59), (6, 60), (6, 68), (6, 74), (7, 31), (7, 49), (7, 59), (7, 60), (7, 68), (7, 74), (9, 31), (9, 49), (9, 55), (9, 59), (9, 60), (9, 68), (9, 74), (13, 20), (13, 31), (13, 49), (13, 59), (13, 60), (13, 68), (13, 74), (17, 20), (17, 31), (17, 49), (17, 55), (17, 59), (17, 60), (17, 68), (17, 74), (18, 49), (19, 31), (19, 49), (19, 59), (19, 60), (19, 68), (19, 74), (21, 31), (21, 49), (21, 68), (23, 20), (23, 31), (23, 49), (23, 59), (23, 60), (23, 68), (23, 74), (25, 68), (28, 31), (28, 49), (28, 60), (28, 68), (28, 74), (29, 20), (29, 31), (29, 49), (29, 55), (29, 59), (29, 60), (29, 68), (29, 74), (30, 20), (30, 31), (30, 49), (30, 55), (30, 59), (30, 60), (30, 68), (30, 74), (32, 20), (32, 31), (32, 49), (32, 55), (32, 59), (32, 60), (32, 68), (32, 74), (35, 20), (35, 26), (35, 31), (35, 49), (35, 55), (35, 59), (35, 60), (35, 68), (35, 74), (37, 20), (37, 31), (37, 49), (37, 55), (37, 59), (37, 60), (37, 68), (37, 74), (38, 31), (38, 49), (38, 60), (38, 68), (39, 31), (39, 49), (39, 59), (39, 60), (39, 68), (39, 74), (41, 20), (41, 31), (41, 49), (41, 59), (41, 60), (41, 68), (41, 74), (46, 31), (46, 49), (46, 59), (46, 60), (46, 68), (46, 74), (48, 20), (48, 31), (48, 49), (48, 55), (48, 59), (48, 60), (48, 68), (48, 74), (54, 31), (54, 49), (54, 60), (54, 68), (54, 74), (57, 20), (57, 31), (57, 49), (57, 59), (57, 60), (57, 68), (57, 74), (61, 68), (64, 68), (65, 20), (65, 31), (65, 49), (65, 59), (65, 60), (65, 68), (65, 74), (67, 20), (67, 26), (67, 31), (67, 49), (67, 55), (67, 59), (67, 60), (67, 68), (67, 74)]</t>
        </is>
      </c>
      <c r="N20" t="n">
        <v>4789</v>
      </c>
      <c r="O20" t="n">
        <v>0.75</v>
      </c>
      <c r="P20" t="n">
        <v>0.95</v>
      </c>
      <c r="Q20" t="n">
        <v>3</v>
      </c>
      <c r="R20" t="n">
        <v>10000</v>
      </c>
      <c r="S20" t="inlineStr">
        <is>
          <t>07/05/2024, 14:00:54</t>
        </is>
      </c>
      <c r="T20" s="3">
        <f>hyperlink("https://spiral.technion.ac.il/results/MTAwMDAwOA==/19/GOResultsPROCESS","link")</f>
        <v/>
      </c>
      <c r="U20" t="inlineStr">
        <is>
          <t>['GO:0048167:regulation of synaptic plasticity (qval1.06E-5)', 'GO:0050804:modulation of chemical synaptic transmission (qval1.87E-5)', 'GO:0099177:regulation of trans-synaptic signaling (qval1.28E-5)', 'GO:0010646:regulation of cell communication (qval2.29E-3)', 'GO:0050808:synapse organization (qval1.93E-3)', 'GO:0023051:regulation of signaling (qval1.69E-3)', 'GO:0010769:regulation of cell morphogenesis involved in differentiation (qval1.53E-3)', 'GO:0050767:regulation of neurogenesis (qval2.65E-3)', 'GO:0051960:regulation of nervous system development (qval2.42E-3)', 'GO:0060284:regulation of cell development (qval2.99E-3)', 'GO:0045664:regulation of neuron differentiation (qval3.22E-3)', 'GO:0099175:regulation of postsynapse organization (qval3.05E-3)', 'GO:0050773:regulation of dendrite development (qval3.33E-3)', 'GO:0050807:regulation of synapse organization (qval4.46E-3)', 'GO:0061001:regulation of dendritic spine morphogenesis (qval4.68E-3)', 'GO:0060998:regulation of dendritic spine development (qval4.55E-3)', 'GO:0051128:regulation of cellular component organization (qval7.44E-3)', 'GO:0007611:learning or memory (qval9.71E-3)', 'GO:0120035:regulation of plasma membrane bounded cell projection organization (qval1.06E-2)', 'GO:0048814:regulation of dendrite morphogenesis (qval1.1E-2)', 'GO:0031344:regulation of cell projection organization (qval1.1E-2)', 'GO:0035556:intracellular signal transduction (qval1.1E-2)', 'GO:0010975:regulation of neuron projection development (qval1.67E-2)', 'GO:0050890:cognition (qval1.66E-2)', 'GO:0065008:regulation of biological quality (qval1.61E-2)', 'GO:0030838:positive regulation of actin filament polymerization (qval2.06E-2)', 'GO:0022604:regulation of cell morphogenesis (qval2.05E-2)', 'GO:0050806:positive regulation of synaptic transmission (qval2.02E-2)', 'GO:0007264:small GTPase mediated signal transduction (qval2.88E-2)', 'GO:0051239:regulation of multicellular organismal process (qval2.8E-2)', 'GO:0045595:regulation of cell differentiation (qval4.37E-2)', 'GO:0030029:actin filament-based process (qval4.45E-2)', 'GO:0030833:regulation of actin filament polymerization (qval4.83E-2)', 'GO:0099563:modification of synaptic structure (qval5.25E-2)', 'GO:0008306:associative learning (qval7.04E-2)', 'GO:0032273:positive regulation of protein polymerization (qval7.47E-2)', 'GO:0033043:regulation of organelle organization (qval7.47E-2)', 'GO:0008064:regulation of actin polymerization or depolymerization (qval7.4E-2)', 'GO:0007612:learning (qval7.45E-2)', 'GO:0030832:regulation of actin filament length (qval7.73E-2)', 'GO:0061003:positive regulation of dendritic spine morphogenesis (qval7.63E-2)', 'GO:2000026:regulation of multicellular organismal development (qval7.84E-2)', 'GO:0032956:regulation of actin cytoskeleton organization (qval8.03E-2)', 'GO:0110053:regulation of actin filament organization (qval8.07E-2)', 'GO:1902905:positive regulation of supramolecular fiber organization (qval8E-2)', 'GO:0048168:regulation of neuronal synaptic plasticity (qval8.58E-2)', 'GO:0050793:regulation of developmental process (qval8.89E-2)', 'GO:0051056:regulation of small GTPase mediated signal transduction (qval8.72E-2)', 'GO:0031914:negative regulation of synaptic plasticity (qval1.07E-1)', 'GO:0008542:visual learning (qval1.05E-1)', 'GO:0007265:Ras protein signal transduction (qval1.12E-1)', 'GO:0010638:positive regulation of organelle organization (qval1.18E-1)', 'GO:0051495:positive regulation of cytoskeleton organization (qval1.16E-1)', 'GO:0007632:visual behavior (qval1.15E-1)', 'GO:0022603:regulation of anatomical structure morphogenesis (qval1.22E-1)', 'GO:0032970:regulation of actin filament-based process (qval1.33E-1)', 'GO:0032271:regulation of protein polymerization (qval1.33E-1)', 'GO:1900543:negative regulation of purine nucleotide metabolic process (qval1.41E-1)', 'GO:0044087:regulation of cellular component biogenesis (qval1.39E-1)', 'GO:0009966:regulation of signal transduction (qval1.4E-1)', 'GO:0045980:negative regulation of nucleotide metabolic process (qval1.46E-1)', 'GO:0048169:regulation of long-term neuronal synaptic plasticity (qval1.44E-1)', 'GO:2000171:negative regulation of dendrite development (qval1.42E-1)', 'GO:2000249:regulation of actin cytoskeleton reorganization (qval1.4E-1)', 'GO:0060541:respiratory system development (qval1.49E-1)', 'GO:0048583:regulation of response to stimulus (qval1.98E-1)', 'GO:0048008:platelet-derived growth factor receptor signaling pathway (qval2E-1)', 'GO:0090066:regulation of anatomical structure size (qval2.01E-1)', 'GO:0051493:regulation of cytoskeleton organization (qval2.04E-1)', 'GO:0051130:positive regulation of cellular component organization (qval2.03E-1)']</t>
        </is>
      </c>
      <c r="V20" s="3">
        <f>hyperlink("https://spiral.technion.ac.il/results/MTAwMDAwOA==/19/GOResultsFUNCTION","link")</f>
        <v/>
      </c>
      <c r="W20" t="inlineStr">
        <is>
          <t>['GO:0019899:enzyme binding (qval7.28E-3)', 'GO:0019900:kinase binding (qval2.08E-1)', 'GO:0005096:GTPase activator activity (qval1.7E-1)', 'GO:0003779:actin binding (qval1.6E-1)', 'GO:0004683:calmodulin-dependent protein kinase activity (qval1.62E-1)', 'GO:0030695:GTPase regulator activity (qval1.37E-1)', 'GO:0004672:protein kinase activity (qval1.42E-1)', 'GO:0005516:calmodulin binding (qval1.45E-1)', 'GO:0051020:GTPase binding (qval1.32E-1)', 'GO:0017124:SH3 domain binding (qval1.68E-1)', 'GO:0060589:nucleoside-triphosphatase regulator activity (qval1.9E-1)', 'GO:0019901:protein kinase binding (qval2.01E-1)', 'GO:0004674:protein serine/threonine kinase activity (qval2.32E-1)', 'GO:0016773:phosphotransferase activity, alcohol group as acceptor (qval2.67E-1)']</t>
        </is>
      </c>
      <c r="X20" s="3">
        <f>hyperlink("https://spiral.technion.ac.il/results/MTAwMDAwOA==/19/GOResultsCOMPONENT","link")</f>
        <v/>
      </c>
      <c r="Y20" t="inlineStr">
        <is>
          <t>['GO:0044456:synapse part (qval5.24E-14)', 'GO:0098978:glutamatergic synapse (qval1.24E-10)', 'GO:0097458:neuron part (qval8.61E-10)', 'GO:0098794:postsynapse (qval9.23E-10)', 'GO:0045202:synapse (qval3.19E-9)', 'GO:0043197:dendritic spine (qval2.31E-7)', 'GO:0044309:neuron spine (qval2.84E-7)', 'GO:0099572:postsynaptic specialization (qval4.81E-7)', 'GO:0014069:postsynaptic density (qval3.68E-6)', 'GO:0043005:neuron projection (qval6.56E-6)', 'GO:0120038:plasma membrane bounded cell projection part (qval1.52E-5)', 'GO:0044463:cell projection part (qval1.39E-5)', 'GO:0120025:plasma membrane bounded cell projection (qval1.95E-4)', 'GO:0030054:cell junction (qval1.04E-3)', 'GO:0042995:cell projection (qval3.28E-3)', 'GO:0099523:presynaptic cytosol (qval2.17E-2)', 'GO:0030425:dendrite (qval2.18E-2)', 'GO:0043198:dendritic shaft (qval2.94E-2)', 'GO:0099092:postsynaptic density, intracellular component (qval4.51E-2)', 'GO:0044306:neuron projection terminus (qval5.63E-2)', 'GO:0099091:postsynaptic specialization, intracellular component (qval6.9E-2)', 'GO:0030027:lamellipodium (qval6.79E-2)', 'GO:0099522:region of cytosol (qval6.82E-2)', 'GO:0015629:actin cytoskeleton (qval6.63E-2)', 'GO:0097060:synaptic membrane (qval6.83E-2)']</t>
        </is>
      </c>
    </row>
    <row r="21">
      <c r="A21" s="1" t="n">
        <v>20</v>
      </c>
      <c r="B21" t="n">
        <v>18365</v>
      </c>
      <c r="C21" t="n">
        <v>4951</v>
      </c>
      <c r="D21" t="n">
        <v>75</v>
      </c>
      <c r="E21" t="n">
        <v>5550</v>
      </c>
      <c r="F21" t="n">
        <v>124</v>
      </c>
      <c r="G21" t="n">
        <v>3015</v>
      </c>
      <c r="H21" t="n">
        <v>47</v>
      </c>
      <c r="I21" t="n">
        <v>173</v>
      </c>
      <c r="J21" s="2" t="n">
        <v>-382</v>
      </c>
      <c r="K21" t="n">
        <v>0.409</v>
      </c>
      <c r="L21" t="inlineStr">
        <is>
          <t>Aak1,Abi1,Actr3b,Add2,Adgrb2,Agap2,Akt3,Ap2b1,Arf3,Arhgef9,Asphd2,B4galnt1,C1qtnf4,Cadm2,Calm3,Camk1d,Cap2,Cck,Ccsap,Celf5,Celsr2,Chn1,Chst1,Cnksr2,Coro1a,Cpt1c,Crmp1,Cyfip2,Dbn1,Dcaf6,Dgkz,Dlg4,Dlgap2,Dmtn,Dnajb5,Dok6,Efna3,Enc1,Fam131a,Fam155a,Fam171a2,Fam49a,Fhl2,Fkbp1b,Frrs1l,Fry,Gabrb3,Gpm6a,Gpr22,Gprin1,Gria2,Gria3,Grin1,Grin2a,Grin2b,Grina,Herc3,Hivep2,Ica1,Inka2,Iqsec2,Jph3,Kcnab2,Kcnj3,Kcnq2,Large1,Lmtk3,Lrp11,Lrrfip1,Mapk10,Mat2b,Matk,Mical2,Mlf2,Msra,Myt1l,Ndrg3,Nedd4l,Nell2,Nos1ap,Nrg3,Numbl,Opcml,Pcdhac2,Pcdhgc5,Pclo,Phyhip,Pja2,Plppr5,Ppp3r1,Prkcb,Prkce,Prmt8,Prrt2,Ptprj,Ptprs,Rab11fip3,Rbfox2,Reps2,Robo2,Rtn4r,Rtn4rl2,Scn8a,Sema6b,Sept3,Sirpa,Slc17a7,Slitrk5,Snca,Spata2l,Sprn,Sptan1,Sptbn2,St8sia5,Stk25,Stxbp5l,Sv2b,Syngap1,Synpo,Syt7,Tecpr1,Trim9,Tspan13,Zbtb18</t>
        </is>
      </c>
      <c r="M21" t="inlineStr">
        <is>
          <t>[(0, 3), (0, 4), (0, 10), (0, 11), (0, 12), (0, 14), (0, 16), (0, 24), (0, 26), (0, 27), (0, 31), (0, 36), (0, 42), (0, 43), (0, 44), (0, 45), (0, 49), (0, 52), (0, 53), (0, 55), (0, 56), (0, 62), (0, 68), (0, 69), (0, 71), (0, 72), (1, 31), (1, 49), (1, 68), (6, 31), (6, 49), (6, 68), (7, 4), (7, 16), (7, 31), (7, 49), (7, 55), (7, 62), (7, 68), (7, 71), (9, 31), (9, 49), (9, 62), (9, 68), (13, 31), (13, 49), (13, 68), (17, 3), (17, 4), (17, 10), (17, 11), (17, 12), (17, 14), (17, 16), (17, 24), (17, 26), (17, 31), (17, 36), (17, 42), (17, 43), (17, 44), (17, 45), (17, 49), (17, 52), (17, 53), (17, 55), (17, 56), (17, 62), (17, 68), (17, 69), (17, 71), (17, 72), (19, 3), (19, 4), (19, 10), (19, 11), (19, 14), (19, 16), (19, 24), (19, 31), (19, 36), (19, 42), (19, 43), (19, 49), (19, 52), (19, 53), (19, 55), (19, 56), (19, 62), (19, 68), (19, 69), (19, 71), (19, 72), (21, 68), (28, 31), (28, 49), (28, 68), (30, 31), (30, 49), (30, 68), (32, 31), (32, 49), (32, 68), (37, 3), (37, 4), (37, 10), (37, 11), (37, 12), (37, 14), (37, 16), (37, 24), (37, 26), (37, 27), (37, 31), (37, 36), (37, 42), (37, 43), (37, 44), (37, 45), (37, 49), (37, 52), (37, 53), (37, 55), (37, 56), (37, 62), (37, 68), (37, 69), (37, 71), (37, 72), (38, 31), (38, 49), (38, 68), (39, 31), (39, 49), (39, 62), (39, 68), (41, 31), (41, 49), (41, 68), (48, 31), (48, 49), (48, 68), (57, 31), (57, 49), (57, 68), (65, 3), (65, 4), (65, 10), (65, 11), (65, 12), (65, 14), (65, 16), (65, 24), (65, 26), (65, 27), (65, 31), (65, 34), (65, 36), (65, 42), (65, 43), (65, 44), (65, 45), (65, 49), (65, 52), (65, 53), (65, 55), (65, 56), (65, 62), (65, 66), (65, 68), (65, 69), (65, 71), (65, 72)]</t>
        </is>
      </c>
      <c r="N21" t="n">
        <v>1236</v>
      </c>
      <c r="O21" t="n">
        <v>1</v>
      </c>
      <c r="P21" t="n">
        <v>0.95</v>
      </c>
      <c r="Q21" t="n">
        <v>3</v>
      </c>
      <c r="R21" t="n">
        <v>10000</v>
      </c>
      <c r="S21" t="inlineStr">
        <is>
          <t>07/05/2024, 14:01:07</t>
        </is>
      </c>
      <c r="T21" s="3">
        <f>hyperlink("https://spiral.technion.ac.il/results/MTAwMDAwOA==/20/GOResultsPROCESS","link")</f>
        <v/>
      </c>
      <c r="U21" t="inlineStr">
        <is>
          <t>['GO:0050804:modulation of chemical synaptic transmission (qval1.07E-7)', 'GO:0099177:regulation of trans-synaptic signaling (qval5.54E-8)', 'GO:0051049:regulation of transport (qval6.48E-6)', 'GO:0048169:regulation of long-term neuronal synaptic plasticity (qval1.19E-5)', 'GO:0048168:regulation of neuronal synaptic plasticity (qval4.37E-5)', 'GO:0043269:regulation of ion transport (qval5.41E-5)', 'GO:0048167:regulation of synaptic plasticity (qval1.09E-4)', 'GO:0050806:positive regulation of synaptic transmission (qval1.76E-4)', 'GO:0050905:neuromuscular process (qval1.88E-4)', 'GO:0051128:regulation of cellular component organization (qval2.33E-4)', 'GO:0050808:synapse organization (qval2.76E-4)', 'GO:0120035:regulation of plasma membrane bounded cell projection organization (qval3.06E-4)', 'GO:0023051:regulation of signaling (qval2.9E-4)', 'GO:0031344:regulation of cell projection organization (qval3.17E-4)', 'GO:0042391:regulation of membrane potential (qval3.55E-4)', 'GO:0065008:regulation of biological quality (qval3.34E-4)', 'GO:0060627:regulation of vesicle-mediated transport (qval3.57E-4)', 'GO:0010646:regulation of cell communication (qval5.21E-4)', 'GO:0010975:regulation of neuron projection development (qval5.83E-4)', 'GO:0032879:regulation of localization (qval6.55E-4)', 'GO:0098916:anterograde trans-synaptic signaling (qval7.25E-4)', 'GO:0007268:chemical synaptic transmission (qval6.92E-4)', 'GO:0034765:regulation of ion transmembrane transport (qval7.62E-4)', 'GO:0034762:regulation of transmembrane transport (qval1.13E-3)', 'GO:0044087:regulation of cellular component biogenesis (qval1.22E-3)', 'GO:0051960:regulation of nervous system development (qval1.22E-3)', 'GO:0099537:trans-synaptic signaling (qval1.18E-3)', 'GO:0099536:synaptic signaling (qval1.37E-3)', 'GO:0007610:behavior (qval1.34E-3)', 'GO:0031338:regulation of vesicle fusion (qval1.35E-3)', 'GO:0035235:ionotropic glutamate receptor signaling pathway (qval1.44E-3)', 'GO:0060078:regulation of postsynaptic membrane potential (qval1.63E-3)', 'GO:0045664:regulation of neuron differentiation (qval1.79E-3)', 'GO:0007399:nervous system development (qval2.01E-3)', 'GO:0010769:regulation of cell morphogenesis involved in differentiation (qval2.02E-3)', 'GO:0010522:regulation of calcium ion transport into cytosol (qval2.36E-3)', 'GO:0060079:excitatory postsynaptic potential (qval2.64E-3)', 'GO:0060341:regulation of cellular localization (qval2.61E-3)', 'GO:0031339:negative regulation of vesicle fusion (qval2.57E-3)', 'GO:1904062:regulation of cation transmembrane transport (qval2.58E-3)', 'GO:0007613:memory (qval3.48E-3)', 'GO:0023052:signaling (qval3.45E-3)', 'GO:0030030:cell projection organization (qval4.08E-3)', 'GO:0051279:regulation of release of sequestered calcium ion into cytosol (qval4.83E-3)', 'GO:0050770:regulation of axonogenesis (qval4.84E-3)', 'GO:1903169:regulation of calcium ion transmembrane transport (qval4.78E-3)', 'GO:0022604:regulation of cell morphogenesis (qval4.69E-3)', 'GO:0048812:neuron projection morphogenesis (qval5.02E-3)', 'GO:0051129:negative regulation of cellular component organization (qval5.18E-3)', 'GO:0035542:regulation of SNARE complex assembly (qval5.55E-3)', 'GO:0050767:regulation of neurogenesis (qval5.48E-3)', 'GO:0120039:plasma membrane bounded cell projection morphogenesis (qval5.63E-3)', 'GO:0048858:cell projection morphogenesis (qval6.67E-3)', 'GO:0016043:cellular component organization (qval7.5E-3)', 'GO:0051051:negative regulation of transport (qval7.71E-3)', 'GO:0007612:learning (qval7.91E-3)', 'GO:0010959:regulation of metal ion transport (qval7.85E-3)', 'GO:0060284:regulation of cell development (qval9.39E-3)', 'GO:0006874:cellular calcium ion homeostasis (qval9.6E-3)', 'GO:0046928:regulation of neurotransmitter secretion (qval9.46E-3)', 'GO:0007611:learning or memory (qval9.66E-3)', 'GO:0030100:regulation of endocytosis (qval9.78E-3)', 'GO:0071840:cellular component organization or biogenesis (qval9.72E-3)', 'GO:0032990:cell part morphogenesis (qval1.06E-2)', 'GO:0055074:calcium ion homeostasis (qval1.22E-2)', 'GO:0035418:protein localization to synapse (qval1.21E-2)', 'GO:0097553:calcium ion transmembrane import into cytosol (qval1.19E-2)', 'GO:0022038:corpus callosum development (qval1.18E-2)', 'GO:0007267:cell-cell signaling (qval1.17E-2)', 'GO:0051130:positive regulation of cellular component organization (qval1.18E-2)', 'GO:0032989:cellular component morphogenesis (qval1.22E-2)', 'GO:0099072:regulation of postsynaptic membrane neurotransmitter receptor levels (qval1.2E-2)', 'GO:1903539:protein localization to postsynaptic membrane (qval1.29E-2)', 'GO:0072503:cellular divalent inorganic cation homeostasis (qval1.31E-2)', 'GO:0016079:synaptic vesicle exocytosis (qval1.61E-2)', 'GO:0035640:exploration behavior (qval1.59E-2)', 'GO:0050807:regulation of synapse organization (qval1.6E-2)', 'GO:0043254:regulation of protein complex assembly (qval1.6E-2)', 'GO:0051179:localization (qval1.59E-2)', 'GO:0051924:regulation of calcium ion transport (qval1.58E-2)', 'GO:0051282:regulation of sequestering of calcium ion (qval1.68E-2)', 'GO:0060402:calcium ion transport into cytosol (qval1.68E-2)', 'GO:0007416:synapse assembly (qval1.66E-2)', 'GO:0050890:cognition (qval1.67E-2)', 'GO:0008306:associative learning (qval1.78E-2)', 'GO:0032271:regulation of protein polymerization (qval1.83E-2)', 'GO:0072507:divalent inorganic cation homeostasis (qval1.84E-2)', 'GO:0030833:regulation of actin filament polymerization (qval1.87E-2)', 'GO:1903530:regulation of secretion by cell (qval1.92E-2)', 'GO:0031340:positive regulation of vesicle fusion (qval1.94E-2)', 'GO:0008542:visual learning (qval2.02E-2)', 'GO:0097479:synaptic vesicle localization (qval2E-2)', 'GO:0007204:positive regulation of cytosolic calcium ion concentration (qval2.03E-2)', 'GO:2000463:positive regulation of excitatory postsynaptic potential (qval2.03E-2)', 'GO:0007215:glutamate receptor signaling pathway (qval2.01E-2)', 'GO:0099171:presynaptic modulation of chemical synaptic transmission (qval2.27E-2)', 'GO:0001505:regulation of neurotransmitter levels (qval2.26E-2)', 'GO:0010647:positive regulation of cell communication (qval2.24E-2)', 'GO:0035544:negative regulation of SNARE complex assembly (qval2.23E-2)', 'GO:0007632:visual behavior (qval2.25E-2)', 'GO:0023056:positive regulation of signaling (qval2.35E-2)', 'GO:0099003:vesicle-mediated transport in synapse (qval2.55E-2)', 'GO:0060401:cytosolic calcium ion transport (qval2.82E-2)', 'GO:0048731:system development (qval2.8E-2)', 'GO:2001257:regulation of cation channel activity (qval2.78E-2)', 'GO:0008064:regulation of actin polymerization or depolymerization (qval2.96E-2)', 'GO:0060314:regulation of ryanodine-sensitive calcium-release channel activity (qval3.01E-2)', 'GO:0065007:biological regulation (qval3.13E-2)', 'GO:0030832:regulation of actin filament length (qval3.2E-2)', 'GO:0009966:regulation of signal transduction (qval3.18E-2)', 'GO:0051588:regulation of neurotransmitter transport (qval3.25E-2)', 'GO:0007015:actin filament organization (qval3.25E-2)', 'GO:0099175:regulation of postsynapse organization (qval3.3E-2)', 'GO:0072347:response to anesthetic (qval3.32E-2)', 'GO:0031646:positive regulation of neurological system process (qval3.41E-2)', 'GO:0099173:postsynapse organization (qval3.56E-2)', 'GO:0017157:regulation of exocytosis (qval3.59E-2)', 'GO:0031346:positive regulation of cell projection organization (qval3.57E-2)', 'GO:0006875:cellular metal ion homeostasis (qval3.57E-2)', 'GO:0051234:establishment of localization (qval3.74E-2)', 'GO:0001508:action potential (qval3.84E-2)', 'GO:0017158:regulation of calcium ion-dependent exocytosis (qval4.27E-2)', 'GO:0030001:metal ion transport (qval4.24E-2)', 'GO:0051046:regulation of secretion (qval4.32E-2)', 'GO:0050789:regulation of biological process (qval4.3E-2)', 'GO:0031333:negative regulation of protein complex assembly (qval4.31E-2)', 'GO:0051668:localization within membrane (qval4.27E-2)', 'GO:0051480:regulation of cytosolic calcium ion concentration (qval4.49E-2)', 'GO:0010035:response to inorganic substance (qval4.47E-2)', 'GO:0050794:regulation of cellular process (qval4.76E-2)', 'GO:0110053:regulation of actin filament organization (qval4.95E-2)', 'GO:0045055:regulated exocytosis (qval5.1E-2)', 'GO:0023061:signal release (qval5.16E-2)', 'GO:0098693:regulation of synaptic vesicle cycle (qval5.32E-2)', 'GO:0045471:response to ethanol (qval5.36E-2)', 'GO:0017156:calcium ion regulated exocytosis (qval5.32E-2)', 'GO:0031632:positive regulation of synaptic vesicle fusion to presynaptic active zone membrane (qval5.33E-2)', 'GO:0099566:regulation of postsynaptic cytosolic calcium ion concentration (qval5.29E-2)', 'GO:0099502:calcium-dependent activation of synaptic vesicle fusion (qval5.25E-2)', 'GO:0032940:secretion by cell (qval5.27E-2)', 'GO:0022898:regulation of transmembrane transporter activity (qval5.5E-2)', 'GO:0006810:transport (qval5.46E-2)', 'GO:0006816:calcium ion transport (qval5.47E-2)', 'GO:0001964:startle response (qval5.64E-2)', 'GO:0098815:modulation of excitatory postsynaptic potential (qval5.76E-2)', 'GO:0043113:receptor clustering (qval5.72E-2)', 'GO:0031345:negative regulation of cell projection organization (qval5.99E-2)', 'GO:0048813:dendrite morphogenesis (qval6.06E-2)', 'GO:0010771:negative regulation of cell morphogenesis involved in differentiation (qval6.06E-2)', 'GO:0071248:cellular response to metal ion (qval6.14E-2)', 'GO:0010950:positive regulation of endopeptidase activity (qval6.1E-2)', 'GO:0032535:regulation of cellular component size (qval6.68E-2)', 'GO:0032409:regulation of transporter activity (qval6.64E-2)', 'GO:0050801:ion homeostasis (qval6.83E-2)', 'GO:2000300:regulation of synaptic vesicle exocytosis (qval7E-2)', 'GO:0098880:maintenance of postsynaptic specialization structure (qval6.99E-2)', 'GO:1902904:negative regulation of supramolecular fiber organization (qval6.98E-2)', 'GO:0009410:response to xenobiotic stimulus (qval7.18E-2)', 'GO:0051239:regulation of multicellular organismal process (qval7.35E-2)', 'GO:1902903:regulation of supramolecular fiber organization (qval7.34E-2)', 'GO:0010976:positive regulation of neuron projection development (qval7.29E-2)', 'GO:0014048:regulation of glutamate secretion (qval7.25E-2)', 'GO:0001919:regulation of receptor recycling (qval7.21E-2)', 'GO:0001956:positive regulation of neurotransmitter secretion (qval7.16E-2)', 'GO:0030003:cellular cation homeostasis (qval7.24E-2)', 'GO:0055065:metal ion homeostasis (qval7.31E-2)', 'GO:0051494:negative regulation of cytoskeleton organization (qval7.26E-2)', 'GO:0010952:positive regulation of peptidase activity (qval7.47E-2)', 'GO:0007154:cell communication (qval7.5E-2)', 'GO:1902803:regulation of synaptic vesicle transport (qval7.61E-2)', 'GO:0042592:homeostatic process (qval7.91E-2)', 'GO:0046903:secretion (qval8.01E-2)', 'GO:0022603:regulation of anatomical structure morphogenesis (qval8.13E-2)', 'GO:0006873:cellular ion homeostasis (qval8.43E-2)', 'GO:0099643:signal release from synapse (qval8.57E-2)', 'GO:0048489:synaptic vesicle transport (qval8.52E-2)', 'GO:0097480:establishment of synaptic vesicle localization (qval8.47E-2)']</t>
        </is>
      </c>
      <c r="V21" s="3">
        <f>hyperlink("https://spiral.technion.ac.il/results/MTAwMDAwOA==/20/GOResultsFUNCTION","link")</f>
        <v/>
      </c>
      <c r="W21" t="inlineStr">
        <is>
          <t>['GO:0005234:extracellularly glutamate-gated ion channel activity (qval1.51E-4)', 'GO:0004970:ionotropic glutamate receptor activity (qval2.74E-4)', 'GO:0005230:extracellular ligand-gated ion channel activity (qval6.96E-4)', 'GO:0008066:glutamate receptor activity (qval8.18E-4)', 'GO:0022839:ion gated channel activity (qval9.91E-4)', 'GO:1904315:transmitter-gated ion channel activity involved in regulation of postsynaptic membrane potential (qval1.07E-3)', 'GO:0022836:gated channel activity (qval1.04E-3)', 'GO:0099529:neurotransmitter receptor activity involved in regulation of postsynaptic membrane potential (qval1.13E-3)', 'GO:0005216:ion channel activity (qval1.17E-3)', 'GO:0098960:postsynaptic neurotransmitter receptor activity (qval1.13E-3)', 'GO:0022835:transmitter-gated channel activity (qval1.02E-3)', 'GO:0022824:transmitter-gated ion channel activity (qval9.38E-4)', 'GO:0015276:ligand-gated ion channel activity (qval9.8E-4)', 'GO:0022838:substrate-specific channel activity (qval9.75E-4)', 'GO:0022834:ligand-gated channel activity (qval9.56E-4)', 'GO:0022849:glutamate-gated calcium ion channel activity (qval9.27E-4)', 'GO:0005515:protein binding (qval1.51E-3)', 'GO:0035254:glutamate receptor binding (qval1.51E-3)', 'GO:0005261:cation channel activity (qval1.89E-3)', 'GO:0015267:channel activity (qval1.79E-3)', 'GO:0022803:passive transmembrane transporter activity (qval1.71E-3)', 'GO:0004972:NMDA glutamate receptor activity (qval2.33E-3)', 'GO:0000149:SNARE binding (qval2.48E-3)', 'GO:0003779:actin binding (qval4.87E-3)', 'GO:0099094:ligand-gated cation channel activity (qval1.02E-2)', 'GO:0008092:cytoskeletal protein binding (qval1.08E-2)', 'GO:0016595:glutamate binding (qval1.51E-2)', 'GO:0030594:neurotransmitter receptor activity (qval1.59E-2)', 'GO:0005231:excitatory extracellular ligand-gated ion channel activity (qval1.56E-2)', 'GO:0019901:protein kinase binding (qval1.65E-2)', 'GO:0046873:metal ion transmembrane transporter activity (qval2.05E-2)', 'GO:0019904:protein domain specific binding (qval3.68E-2)', 'GO:0004971:AMPA glutamate receptor activity (qval3.93E-2)', 'GO:0005244:voltage-gated ion channel activity (qval4.11E-2)', 'GO:0022832:voltage-gated channel activity (qval3.99E-2)', 'GO:0022890:inorganic cation transmembrane transporter activity (qval4.2E-2)', 'GO:0019900:kinase binding (qval4.49E-2)', 'GO:0022843:voltage-gated cation channel activity (qval4.56E-2)', 'GO:0098772:molecular function regulator (qval6.96E-2)', 'GO:0099604:ligand-gated calcium channel activity (qval6.81E-2)', 'GO:0099507:ligand-gated ion channel activity involved in regulation of presynaptic membrane potential (qval7.83E-2)', 'GO:0051219:phosphoprotein binding (qval7.96E-2)', 'GO:0008324:cation transmembrane transporter activity (qval7.83E-2)', 'GO:0099106:ion channel regulator activity (qval7.94E-2)', 'GO:0098918:structural constituent of synapse (qval8.61E-2)']</t>
        </is>
      </c>
      <c r="X21" s="3">
        <f>hyperlink("https://spiral.technion.ac.il/results/MTAwMDAwOA==/20/GOResultsCOMPONENT","link")</f>
        <v/>
      </c>
      <c r="Y21" t="inlineStr">
        <is>
          <t>['GO:0045202:synapse (qval2.33E-23)', 'GO:0044456:synapse part (qval1.18E-19)', 'GO:0097458:neuron part (qval1.57E-19)', 'GO:0098978:glutamatergic synapse (qval1.08E-18)', 'GO:0033267:axon part (qval1.09E-12)', 'GO:0043005:neuron projection (qval1.34E-12)', 'GO:0030054:cell junction (qval2.05E-12)', 'GO:0060076:excitatory synapse (qval4.65E-11)', 'GO:0099572:postsynaptic specialization (qval6.1E-11)', 'GO:0098793:presynapse (qval1.1E-10)', 'GO:0098688:parallel fiber to Purkinje cell synapse (qval1.71E-10)', 'GO:0014069:postsynaptic density (qval3.62E-10)', 'GO:0042995:cell projection (qval3.36E-10)', 'GO:0120038:plasma membrane bounded cell projection part (qval2.35E-9)', 'GO:0044463:cell projection part (qval2.19E-9)', 'GO:0120025:plasma membrane bounded cell projection (qval7.61E-9)', 'GO:0005886:plasma membrane (qval7.72E-9)', 'GO:0016020:membrane (qval1.45E-8)', 'GO:0034703:cation channel complex (qval2.49E-8)', 'GO:0043195:terminal bouton (qval5.2E-8)', 'GO:0034702:ion channel complex (qval9.81E-8)', 'GO:0008021:synaptic vesicle (qval1.67E-7)', 'GO:1902495:transmembrane transporter complex (qval1.75E-7)', 'GO:1990351:transporter complex (qval3.02E-7)', 'GO:0099056:integral component of presynaptic membrane (qval4.54E-7)', 'GO:0070382:exocytic vesicle (qval6.92E-7)', 'GO:0044459:plasma membrane part (qval7.96E-7)', 'GO:0030133:transport vesicle (qval8.53E-7)', 'GO:0098889:intrinsic component of presynaptic membrane (qval1.05E-6)', 'GO:0099146:intrinsic component of postsynaptic density membrane (qval2.95E-6)', 'GO:0098839:postsynaptic density membrane (qval3.3E-6)', 'GO:0098948:intrinsic component of postsynaptic specialization membrane (qval3.56E-6)', 'GO:0099634:postsynaptic specialization membrane (qval3.82E-6)', 'GO:0008328:ionotropic glutamate receptor complex (qval3.98E-6)', 'GO:0099240:intrinsic component of synaptic membrane (qval5.12E-6)', 'GO:0030425:dendrite (qval6.25E-6)', 'GO:0098878:neurotransmitter receptor complex (qval7.94E-6)', 'GO:0099501:exocytic vesicle membrane (qval1.38E-5)', 'GO:0030672:synaptic vesicle membrane (qval1.35E-5)', 'GO:0098794:postsynapse (qval1.51E-5)', 'GO:0099699:integral component of synaptic membrane (qval1.66E-5)', 'GO:0097060:synaptic membrane (qval1.65E-5)', 'GO:0099061:integral component of postsynaptic density membrane (qval2.3E-5)', 'GO:0099060:integral component of postsynaptic specialization membrane (qval2.49E-5)', 'GO:0044448:cell cortex part (qval3.24E-5)', 'GO:0030658:transport vesicle membrane (qval3.82E-5)', 'GO:0030427:site of polarized growth (qval4.14E-5)', 'GO:0045211:postsynaptic membrane (qval7.65E-5)', 'GO:0098936:intrinsic component of postsynaptic membrane (qval1.24E-4)', 'GO:0043025:neuronal cell body (qval1.37E-4)', 'GO:0043197:dendritic spine (qval1.38E-4)', 'GO:0044309:neuron spine (qval1.78E-4)', 'GO:0030426:growth cone (qval2.38E-4)', 'GO:0098588:bounding membrane of organelle (qval3.17E-4)', 'GO:0098590:plasma membrane region (qval3.13E-4)', 'GO:0042734:presynaptic membrane (qval3.79E-4)', 'GO:0008076:voltage-gated potassium channel complex (qval5.09E-4)', 'GO:0099503:secretory vesicle (qval5.01E-4)', 'GO:0044425:membrane part (qval5.04E-4)', 'GO:0099055:integral component of postsynaptic membrane (qval6.07E-4)', 'GO:0044297:cell body (qval6.58E-4)', 'GO:0098797:plasma membrane protein complex (qval6.59E-4)', 'GO:0030018:Z disc (qval6.82E-4)', 'GO:0034705:potassium channel complex (qval1.05E-3)', 'GO:0032281:AMPA glutamate receptor complex (qval1.21E-3)', 'GO:0005856:cytoskeleton (qval1.33E-3)', 'GO:0030424:axon (qval1.34E-3)', 'GO:0030863:cortical cytoskeleton (qval1.43E-3)', 'GO:0031226:intrinsic component of plasma membrane (qval1.56E-3)', 'GO:0044306:neuron projection terminus (qval1.56E-3)', 'GO:0017146:NMDA selective glutamate receptor complex (qval1.9E-3)', 'GO:0043198:dendritic shaft (qval2.42E-3)', 'GO:0098984:neuron to neuron synapse (qval2.97E-3)', 'GO:0098685:Schaffer collateral - CA1 synapse (qval3.33E-3)', 'GO:0099522:region of cytosol (qval3.58E-3)', 'GO:0043679:axon terminus (qval4.53E-3)', 'GO:0043083:synaptic cleft (qval6.3E-3)', 'GO:0043194:axon initial segment (qval7.35E-3)', 'GO:0098802:plasma membrane receptor complex (qval7.57E-3)', 'GO:0043204:perikaryon (qval8.92E-3)', 'GO:0099568:cytoplasmic region (qval8.97E-3)', 'GO:0098796:membrane protein complex (qval9.13E-3)', 'GO:0031410:cytoplasmic vesicle (qval9.13E-3)', 'GO:0044449:contractile fiber part (qval9.21E-3)', 'GO:0097708:intracellular vesicle (qval9.48E-3)', 'GO:0044307:dendritic branch (qval1.07E-2)', 'GO:0031982:vesicle (qval1.07E-2)', 'GO:0099523:presynaptic cytosol (qval1.17E-2)', 'GO:0005887:integral component of plasma membrane (qval1.18E-2)', 'GO:0005737:cytoplasm (qval1.23E-2)', 'GO:0032279:asymmetric synapse (qval1.28E-2)', 'GO:0000139:Golgi membrane (qval1.36E-2)', 'GO:0014731:spectrin-associated cytoskeleton (qval1.48E-2)', 'GO:0008091:spectrin (qval1.46E-2)', 'GO:0030659:cytoplasmic vesicle membrane (qval2.03E-2)']</t>
        </is>
      </c>
    </row>
    <row r="22">
      <c r="A22" s="1" t="n">
        <v>21</v>
      </c>
      <c r="B22" t="n">
        <v>18365</v>
      </c>
      <c r="C22" t="n">
        <v>4951</v>
      </c>
      <c r="D22" t="n">
        <v>75</v>
      </c>
      <c r="E22" t="n">
        <v>5550</v>
      </c>
      <c r="F22" t="n">
        <v>163</v>
      </c>
      <c r="G22" t="n">
        <v>2679</v>
      </c>
      <c r="H22" t="n">
        <v>38</v>
      </c>
      <c r="I22" t="n">
        <v>139</v>
      </c>
      <c r="J22" s="2" t="n">
        <v>-797</v>
      </c>
      <c r="K22" t="n">
        <v>0.41</v>
      </c>
      <c r="L22" t="inlineStr">
        <is>
          <t>6430548M08Rik,Adam11,Adgrb1,Ankrd13d,Ap3m2,Arl8b,Asns,Atp2a2,Atp2b2,Atp6v0a1,Atp6v0c,Atp6v0d1,Atp6v1c1,Atp6v1e1,Atp8a2,Atrnl1,Atxn2,B4galnt4,Bmerb1,Bri3bp,Brsk2,Cacna1a,Cacnb4,Cadps,Ccdc124,Ccdc184,Ccdc92b,Cck,Cdkl1,Cend1,Chga,Ckmt1,Clec2l,Clstn2,Clstn3,Cnnm1,Cntn4,Cntnap1,Cops7a,Coro6,Crmp1,Cs,Dagla,Dctn1,Dlgap4,Dnaja2,Dscam,Dync1i1,Eno2,Fam155a,Fgf12,Frrs1l,Gabbr2,Gabra1,Galnt9,Gba2,Ghitm,Glrx,Gls,Gm38393,Gpr162,Habp4,Herc1,Hspa12a,Hsph1,Idh3a,Kcnd3,Kcnj9,Klhdc3,Lrfn5,Lrrc49,Lrrc7,Lynx1,Madd,Map2k4,Map3k12,Map6,Mapk10,Mark4,Mast1,Mcu,Mdh1,Mlf2,Mtmr7,Myo5a,Nav2,Nceh1,Ndufb6,Nkiras1,Nmt2,Nrg3,Nrn1,Nrxn1,Nrxn3,Nsf,Nt5dc3,Osbpl3,Osbpl6,Pacsin1,Pex14,Pfkm,Pgam1,Pik3cd,Pitpna,Ppm1l,Ppp2r5b,Prepl,Prkaa2,Prkar1a,Rab11fip5,Raph1,Rasgrp1,Reep2,Rell2,Reps2,Rgs7,Rnf11,Rnf112,Rusc1,Scg5,Scn1a,Scrt1,Sel1l3,Sema6b,Serinc1,Sh3gl2,Slc20a1,Slc6a17,Smim13,Snap47,Snap91,Sncb,Snx21,Spock2,Sprn,Sptan1,St3gal5,Stmn2,Stmn3,Stoml1,Stxbp1,Sult4a1,Syngr1,Syp,Syt13,Syt7,Tbc1d30,Thy1,Tmem56,Trim9,Trnp1,Tspyl4,Tstd3,Ttc39b,Ttc7b,Tubb3,Ube2j1,Usp33,Wnk2,Ywhab,Ywhag,Ywhah,Ywhaz</t>
        </is>
      </c>
      <c r="M22" t="inlineStr">
        <is>
          <t>[(0, 2), (0, 3), (0, 5), (0, 12), (0, 14), (0, 16), (0, 23), (0, 24), (0, 25), (0, 29), (0, 33), (0, 34), (0, 35), (0, 42), (0, 43), (0, 67), (0, 71), (1, 2), (1, 5), (1, 29), (1, 67), (7, 2), (7, 5), (7, 24), (7, 29), (7, 35), (7, 67), (8, 5), (8, 29), (9, 2), (9, 5), (9, 23), (9, 24), (9, 29), (9, 35), (9, 67), (17, 2), (17, 3), (17, 5), (17, 12), (17, 14), (17, 16), (17, 23), (17, 24), (17, 25), (17, 29), (17, 33), (17, 34), (17, 35), (17, 42), (17, 43), (17, 67), (17, 71), (18, 2), (18, 5), (18, 29), (18, 67), (19, 2), (19, 5), (19, 23), (19, 24), (19, 29), (19, 35), (19, 67), (20, 5), (20, 29), (20, 67), (28, 2), (28, 5), (28, 29), (28, 35), (28, 67), (37, 2), (37, 3), (37, 5), (37, 12), (37, 14), (37, 16), (37, 23), (37, 24), (37, 25), (37, 29), (37, 33), (37, 34), (37, 35), (37, 42), (37, 43), (37, 67), (37, 71), (38, 2), (38, 5), (38, 29), (38, 35), (38, 67), (39, 2), (39, 5), (39, 24), (39, 29), (39, 35), (39, 67), (40, 2), (40, 5), (40, 29), (40, 35), (40, 67), (47, 2), (47, 5), (47, 29), (47, 67), (50, 2), (50, 5), (50, 29), (50, 35), (50, 67), (51, 5), (51, 29), (60, 2), (60, 5), (60, 29), (60, 67), (65, 2), (65, 3), (65, 5), (65, 12), (65, 14), (65, 16), (65, 23), (65, 24), (65, 25), (65, 29), (65, 33), (65, 34), (65, 35), (65, 42), (65, 43), (65, 52), (65, 56), (65, 67), (65, 71)]</t>
        </is>
      </c>
      <c r="N22" t="n">
        <v>3816</v>
      </c>
      <c r="O22" t="n">
        <v>0.75</v>
      </c>
      <c r="P22" t="n">
        <v>0.95</v>
      </c>
      <c r="Q22" t="n">
        <v>3</v>
      </c>
      <c r="R22" t="n">
        <v>10000</v>
      </c>
      <c r="S22" t="inlineStr">
        <is>
          <t>07/05/2024, 14:01:20</t>
        </is>
      </c>
      <c r="T22" s="3">
        <f>hyperlink("https://spiral.technion.ac.il/results/MTAwMDAwOA==/21/GOResultsPROCESS","link")</f>
        <v/>
      </c>
      <c r="U22" t="inlineStr">
        <is>
          <t>['GO:0099003:vesicle-mediated transport in synapse (qval5.37E-8)', 'GO:0006810:transport (qval1.71E-7)', 'GO:0051649:establishment of localization in cell (qval4.62E-7)', 'GO:0051234:establishment of localization (qval7.03E-7)', 'GO:0051049:regulation of transport (qval8.64E-7)', 'GO:0051179:localization (qval4.51E-6)', 'GO:1903530:regulation of secretion by cell (qval5.7E-6)', 'GO:0017158:regulation of calcium ion-dependent exocytosis (qval6.75E-6)', 'GO:0006887:exocytosis (qval9.27E-6)', 'GO:0017157:regulation of exocytosis (qval8.76E-6)', 'GO:0050905:neuromuscular process (qval1.22E-5)', 'GO:0032940:secretion by cell (qval1.15E-5)', 'GO:0045055:regulated exocytosis (qval1.3E-5)', 'GO:0032879:regulation of localization (qval1.31E-5)', 'GO:0046903:secretion (qval1.78E-5)', 'GO:0099537:trans-synaptic signaling (qval1.7E-5)', 'GO:0051046:regulation of secretion (qval2.01E-5)', 'GO:0099536:synaptic signaling (qval1.95E-5)', 'GO:0098916:anterograde trans-synaptic signaling (qval4.02E-5)', 'GO:0007268:chemical synaptic transmission (qval3.82E-5)', 'GO:0051648:vesicle localization (qval4.99E-5)', 'GO:0023061:signal release (qval4.76E-5)', 'GO:0023052:signaling (qval5.77E-5)', 'GO:0051640:organelle localization (qval6.13E-5)', 'GO:0007154:cell communication (qval6.28E-5)', 'GO:0046907:intracellular transport (qval6.24E-5)', 'GO:0099643:signal release from synapse (qval6.11E-5)', 'GO:1903305:regulation of regulated secretory pathway (qval6.51E-5)', 'GO:0021533:cell differentiation in hindbrain (qval7.31E-5)', 'GO:0021702:cerebellar Purkinje cell differentiation (qval8.77E-5)', 'GO:0016192:vesicle-mediated transport (qval9.49E-5)', 'GO:0060627:regulation of vesicle-mediated transport (qval1.2E-4)', 'GO:0051650:establishment of vesicle localization (qval1.25E-4)', 'GO:0007267:cell-cell signaling (qval1.27E-4)', 'GO:0051656:establishment of organelle localization (qval3.05E-4)', 'GO:0098693:regulation of synaptic vesicle cycle (qval3.04E-4)', 'GO:0050804:modulation of chemical synaptic transmission (qval4.65E-4)', 'GO:0099177:regulation of trans-synaptic signaling (qval4.66E-4)', 'GO:0097479:synaptic vesicle localization (qval1.28E-3)', 'GO:0046928:regulation of neurotransmitter secretion (qval1.3E-3)', 'GO:0065008:regulation of biological quality (qval1.44E-3)', 'GO:2000300:regulation of synaptic vesicle exocytosis (qval1.53E-3)', 'GO:1902803:regulation of synaptic vesicle transport (qval1.99E-3)', 'GO:0048812:neuron projection morphogenesis (qval2.04E-3)', 'GO:0051641:cellular localization (qval2.24E-3)', 'GO:0051960:regulation of nervous system development (qval2.3E-3)', 'GO:0120039:plasma membrane bounded cell projection morphogenesis (qval2.4E-3)', 'GO:0010970:transport along microtubule (qval2.49E-3)', 'GO:0017156:calcium ion regulated exocytosis (qval2.46E-3)', 'GO:0099111:microtubule-based transport (qval2.53E-3)', 'GO:0043269:regulation of ion transport (qval2.72E-3)', 'GO:0048858:cell projection morphogenesis (qval2.71E-3)', 'GO:0071840:cellular component organization or biogenesis (qval3.94E-3)', 'GO:0001505:regulation of neurotransmitter levels (qval4.8E-3)', 'GO:0016043:cellular component organization (qval4.85E-3)', 'GO:0032990:cell part morphogenesis (qval5.42E-3)', 'GO:0030030:cell projection organization (qval5.34E-3)', 'GO:0050808:synapse organization (qval5.34E-3)', 'GO:0050885:neuromuscular process controlling balance (qval5.73E-3)', 'GO:0048489:synaptic vesicle transport (qval6.18E-3)', 'GO:0097480:establishment of synaptic vesicle localization (qval6.07E-3)', 'GO:0030705:cytoskeleton-dependent intracellular transport (qval7.91E-3)', 'GO:0023051:regulation of signaling (qval8.87E-3)', 'GO:0051588:regulation of neurotransmitter transport (qval8.77E-3)', 'GO:0061024:membrane organization (qval8.95E-3)', 'GO:0072384:organelle transport along microtubule (qval9.47E-3)', 'GO:0048488:synaptic vesicle endocytosis (qval1.28E-2)', 'GO:0140238:presynaptic endocytosis (qval1.26E-2)', 'GO:0006836:neurotransmitter transport (qval1.3E-2)', 'GO:0046883:regulation of hormone secretion (qval1.33E-2)', 'GO:0043624:cellular protein complex disassembly (qval1.34E-2)', 'GO:0098660:inorganic ion transmembrane transport (qval1.33E-2)', 'GO:0010646:regulation of cell communication (qval1.46E-2)', 'GO:0098870:action potential propagation (qval2.46E-2)', 'GO:0019227:neuronal action potential propagation (qval2.43E-2)', 'GO:0060341:regulation of cellular localization (qval2.52E-2)', 'GO:0034765:regulation of ion transmembrane transport (qval2.59E-2)', 'GO:2000649:regulation of sodium ion transmembrane transporter activity (qval2.66E-2)', 'GO:0007214:gamma-aminobutyric acid signaling pathway (qval2.65E-2)', 'GO:0050884:neuromuscular process controlling posture (qval3.02E-2)', 'GO:0007254:JNK cascade (qval3.37E-2)', 'GO:0006796:phosphate-containing compound metabolic process (qval3.42E-2)', 'GO:0042391:regulation of membrane potential (qval3.44E-2)', 'GO:0071702:organic substance transport (qval4.08E-2)', 'GO:0016079:synaptic vesicle exocytosis (qval4.12E-2)', 'GO:0006793:phosphorus metabolic process (qval4.09E-2)', 'GO:0051668:localization within membrane (qval4.23E-2)', 'GO:0032989:cellular component morphogenesis (qval4.52E-2)', 'GO:0007626:locomotory behavior (qval4.54E-2)', 'GO:0099518:vesicle cytoskeletal trafficking (qval4.79E-2)', 'GO:0098662:inorganic cation transmembrane transport (qval4.77E-2)', 'GO:1902305:regulation of sodium ion transmembrane transport (qval5.05E-2)', 'GO:0032418:lysosome localization (qval5.3E-2)', 'GO:0007416:synapse assembly (qval5.32E-2)', 'GO:0016310:phosphorylation (qval5.77E-2)', 'GO:0006811:ion transport (qval5.83E-2)', 'GO:0070507:regulation of microtubule cytoskeleton organization (qval5.96E-2)', 'GO:0099174:regulation of presynapse organization (qval6.21E-2)', 'GO:0072657:protein localization to membrane (qval6.15E-2)', 'GO:0010817:regulation of hormone levels (qval6.44E-2)', 'GO:1904062:regulation of cation transmembrane transport (qval6.52E-2)', 'GO:0007018:microtubule-based movement (qval6.7E-2)', 'GO:0007017:microtubule-based process (qval6.76E-2)', 'GO:0045664:regulation of neuron differentiation (qval7.16E-2)', 'GO:0050801:ion homeostasis (qval7.32E-2)', 'GO:0006812:cation transport (qval7.41E-2)', 'GO:0015031:protein transport (qval7.57E-2)', 'GO:0047496:vesicle transport along microtubule (qval7.57E-2)', 'GO:0032412:regulation of ion transmembrane transporter activity (qval7.69E-2)', 'GO:0120035:regulation of plasma membrane bounded cell projection organization (qval7.76E-2)', 'GO:0002090:regulation of receptor internalization (qval7.72E-2)', 'GO:0006886:intracellular protein transport (qval7.88E-2)', 'GO:0007269:neurotransmitter secretion (qval7.94E-2)', 'GO:0006996:organelle organization (qval7.89E-2)', 'GO:0000165:MAPK cascade (qval7.84E-2)', 'GO:0023014:signal transduction by protein phosphorylation (qval7.77E-2)', 'GO:0008088:axo-dendritic transport (qval7.79E-2)', 'GO:0098655:cation transmembrane transport (qval7.73E-2)', 'GO:0140029:exocytic process (qval8.15E-2)', 'GO:0045184:establishment of protein localization (qval8.1E-2)', 'GO:0031344:regulation of cell projection organization (qval8.06E-2)', 'GO:0016082:synaptic vesicle priming (qval8.32E-2)', 'GO:0034762:regulation of transmembrane transport (qval8.37E-2)', 'GO:0021953:central nervous system neuron differentiation (qval8.36E-2)', 'GO:0008104:protein localization (qval8.31E-2)', 'GO:0051403:stress-activated MAPK cascade (qval8.52E-2)', 'GO:0051952:regulation of amine transport (qval8.54E-2)', 'GO:0043270:positive regulation of ion transport (qval8.53E-2)', 'GO:0022898:regulation of transmembrane transporter activity (qval8.58E-2)', 'GO:0050767:regulation of neurogenesis (qval8.73E-2)', 'GO:0090276:regulation of peptide hormone secretion (qval8.82E-2)', 'GO:0070509:calcium ion import (qval8.86E-2)', 'GO:0015833:peptide transport (qval8.91E-2)', 'GO:0048259:regulation of receptor-mediated endocytosis (qval8.86E-2)', 'GO:0007628:adult walking behavior (qval9.42E-2)', 'GO:0033036:macromolecule localization (qval9.39E-2)', 'GO:0007035:vacuolar acidification (qval1E-1)', 'GO:0051128:regulation of cellular component organization (qval1.03E-1)', 'GO:0032409:regulation of transporter activity (qval1.06E-1)', 'GO:0034220:ion transmembrane transport (qval1.07E-1)', 'GO:0090659:walking behavior (qval1.06E-1)']</t>
        </is>
      </c>
      <c r="V22" s="3">
        <f>hyperlink("https://spiral.technion.ac.il/results/MTAwMDAwOA==/21/GOResultsFUNCTION","link")</f>
        <v/>
      </c>
      <c r="W22" t="inlineStr">
        <is>
          <t>['GO:0000149:SNARE binding (qval2.71E-5)', 'GO:0036442:proton-exporting ATPase activity (qval3.95E-4)', 'GO:0019829:cation-transporting ATPase activity (qval1.02E-3)', 'GO:0042625:ATPase coupled ion transmembrane transporter activity (qval7.68E-4)', 'GO:0022853:active ion transmembrane transporter activity (qval6.15E-4)', 'GO:0046961:proton-transporting ATPase activity, rotational mechanism (qval1.08E-3)', 'GO:0019905:syntaxin binding (qval2.8E-3)', 'GO:0005515:protein binding (qval2.82E-3)', 'GO:0044769:ATPase activity, coupled to transmembrane movement of ions, rotational mechanism (qval3.66E-3)', 'GO:0015631:tubulin binding (qval7.64E-3)', 'GO:0022890:inorganic cation transmembrane transporter activity (qval1.27E-2)', 'GO:0042626:ATPase activity, coupled to transmembrane movement of substances (qval1.73E-2)', 'GO:0043492:ATPase activity, coupled to movement of substances (qval1.92E-2)', 'GO:0015399:primary active transmembrane transporter activity (qval1.89E-2)', 'GO:0015405:P-P-bond-hydrolysis-driven transmembrane transporter activity (qval1.77E-2)', 'GO:0017075:syntaxin-1 binding (qval2.11E-2)', 'GO:1990890:netrin receptor binding (qval2.23E-2)', 'GO:0008324:cation transmembrane transporter activity (qval2.26E-2)', 'GO:0008553:proton-exporting ATPase activity, phosphorylative mechanism (qval2.83E-2)', 'GO:0015662:ATPase activity, coupled to transmembrane movement of ions, phosphorylative mechanism (qval3.08E-2)', 'GO:0005215:transporter activity (qval4.47E-2)', 'GO:0008022:protein C-terminus binding (qval4.44E-2)', 'GO:0019901:protein kinase binding (qval4.97E-2)', 'GO:0015077:monovalent inorganic cation transmembrane transporter activity (qval4.93E-2)', 'GO:0016247:channel regulator activity (qval4.75E-2)', 'GO:0008092:cytoskeletal protein binding (qval4.74E-2)', 'GO:0015078:proton transmembrane transporter activity (qval5.08E-2)', 'GO:0019900:kinase binding (qval5.19E-2)', 'GO:0043168:anion binding (qval5.28E-2)', 'GO:0015075:ion transmembrane transporter activity (qval5.55E-2)', 'GO:0097367:carbohydrate derivative binding (qval6.48E-2)', 'GO:0015318:inorganic molecular entity transmembrane transporter activity (qval6.76E-2)', 'GO:0005509:calcium ion binding (qval1.19E-1)']</t>
        </is>
      </c>
      <c r="X22" s="3">
        <f>hyperlink("https://spiral.technion.ac.il/results/MTAwMDAwOA==/21/GOResultsCOMPONENT","link")</f>
        <v/>
      </c>
      <c r="Y22" t="inlineStr">
        <is>
          <t>['GO:0097458:neuron part (qval1.93E-20)', 'GO:0045202:synapse (qval2.65E-15)', 'GO:0044456:synapse part (qval1.18E-14)', 'GO:0043005:neuron projection (qval2.26E-10)', 'GO:0042995:cell projection (qval3.17E-10)', 'GO:0098978:glutamatergic synapse (qval9.58E-10)', 'GO:0120038:plasma membrane bounded cell projection part (qval1.96E-9)', 'GO:0044463:cell projection part (qval1.72E-9)', 'GO:0044444:cytoplasmic part (qval1.94E-9)', 'GO:0033267:axon part (qval1.55E-8)', 'GO:0016020:membrane (qval1.75E-8)', 'GO:0120025:plasma membrane bounded cell projection (qval3.71E-8)', 'GO:0044297:cell body (qval4.78E-7)', 'GO:0043025:neuronal cell body (qval6.82E-7)', 'GO:0043209:myelin sheath (qval7.55E-7)', 'GO:0097060:synaptic membrane (qval7.54E-7)', 'GO:0031982:vesicle (qval2.09E-6)', 'GO:0070382:exocytic vesicle (qval2.55E-6)', 'GO:0099503:secretory vesicle (qval3.17E-6)', 'GO:0098982:GABA-ergic synapse (qval3.55E-6)', 'GO:0008021:synaptic vesicle (qval3.97E-6)', 'GO:0031410:cytoplasmic vesicle (qval6.55E-6)', 'GO:0097708:intracellular vesicle (qval7E-6)', 'GO:0099699:integral component of synaptic membrane (qval8.63E-6)', 'GO:0098793:presynapse (qval1.72E-5)', 'GO:0099240:intrinsic component of synaptic membrane (qval2E-5)', 'GO:0030425:dendrite (qval2.14E-5)', 'GO:0030133:transport vesicle (qval2.26E-5)', 'GO:0005886:plasma membrane (qval3.26E-5)', 'GO:0030054:cell junction (qval1.28E-4)', 'GO:0005829:cytosol (qval2.19E-4)', 'GO:0044464:cell part (qval5.31E-4)', 'GO:0044425:membrane part (qval8.33E-4)', 'GO:0099055:integral component of postsynaptic membrane (qval1.14E-3)', 'GO:0099572:postsynaptic specialization (qval1.25E-3)', 'GO:0098590:plasma membrane region (qval1.35E-3)', 'GO:0098936:intrinsic component of postsynaptic membrane (qval1.53E-3)', 'GO:0030424:axon (qval2.19E-3)', 'GO:0099060:integral component of postsynaptic specialization membrane (qval2.14E-3)', 'GO:0005768:endosome (qval2.15E-3)', 'GO:0098948:intrinsic component of postsynaptic specialization membrane (qval2.77E-3)', 'GO:0030426:growth cone (qval2.71E-3)', 'GO:0033179:proton-transporting V-type ATPase, V0 domain (qval2.77E-3)', 'GO:0030427:site of polarized growth (qval3.3E-3)', 'GO:0014069:postsynaptic density (qval3.92E-3)', 'GO:0048471:perinuclear region of cytoplasm (qval6.29E-3)', 'GO:0043226:organelle (qval8.87E-3)', 'GO:0044424:intracellular part (qval1.2E-2)', 'GO:0016471:vacuolar proton-transporting V-type ATPase complex (qval1.26E-2)', 'GO:0033177:proton-transporting two-sector ATPase complex, proton-transporting domain (qval1.51E-2)', 'GO:0005794:Golgi apparatus (qval1.55E-2)', 'GO:0099061:integral component of postsynaptic density membrane (qval1.6E-2)', 'GO:0048787:presynaptic active zone membrane (qval1.72E-2)', 'GO:0042734:presynaptic membrane (qval1.88E-2)', 'GO:1990351:transporter complex (qval1.96E-2)', 'GO:0033176:proton-transporting V-type ATPase complex (qval1.94E-2)', 'GO:0030285:integral component of synaptic vesicle membrane (qval1.99E-2)', 'GO:0099056:integral component of presynaptic membrane (qval1.96E-2)', 'GO:0099146:intrinsic component of postsynaptic density membrane (qval1.95E-2)', 'GO:0005737:cytoplasm (qval2.03E-2)', 'GO:0043194:axon initial segment (qval2.1E-2)', 'GO:0045211:postsynaptic membrane (qval2.08E-2)', 'GO:0098796:membrane protein complex (qval2.16E-2)', 'GO:0098833:presynaptic endocytic zone (qval2.49E-2)', 'GO:0097038:perinuclear endoplasmic reticulum (qval2.67E-2)']</t>
        </is>
      </c>
    </row>
    <row r="23">
      <c r="A23" s="1" t="n">
        <v>22</v>
      </c>
      <c r="B23" t="n">
        <v>18365</v>
      </c>
      <c r="C23" t="n">
        <v>4951</v>
      </c>
      <c r="D23" t="n">
        <v>75</v>
      </c>
      <c r="E23" t="n">
        <v>5550</v>
      </c>
      <c r="F23" t="n">
        <v>556</v>
      </c>
      <c r="G23" t="n">
        <v>3262</v>
      </c>
      <c r="H23" t="n">
        <v>47</v>
      </c>
      <c r="I23" t="n">
        <v>243</v>
      </c>
      <c r="J23" s="2" t="n">
        <v>-2201</v>
      </c>
      <c r="K23" t="n">
        <v>0.414</v>
      </c>
      <c r="L23" t="inlineStr">
        <is>
          <t>1110051M20Rik,1600014C10Rik,2310022B05Rik,2310061I04Rik,6330409D20Rik,6330411D24Rik,AW209491,AW551984,Abat,Abcf3,Abhd10,Acadsb,Acat2,Accs,Ache,Adcyap1r1,Adgrg1,Aff4,Agt,Ahsa2,Aifm2,Akap12,Aldh9a1,Alkbh7,Amigo2,Ampd2,Amy1,Ankrd24,Ankrd34b,Ankrd55,Ano5,Anxa9,Ap1s2,Araf,Arhgef40,Arl2,Armcx4,Armcx6,Arrdc1,Arxes1,Arxes2,As3mt,Asb16,Asl,Aspscr1,Ass1,Ate1,Atg9b,Atxn10,B630019K06Rik,BC017158,BC024139,BC029722,BC035947,Baiap3,Bbs9,Bcap31,Bcat1,Bend7,Bex1,Blcap,Braf,Bscl2,Btbd11,Cacfd1,Cacna2d2,Cacybp,Calb2,Cand1,Canx,Carmil3,Caskin1,Cbarp,Cbln1,Ccdc160,Ccdc82,Ccer2,Cct2,Cct8,Cd1d1,Cd200,Cd38,Cda,Cdc14b,Cdc25a,Cdkl3,Cep112,Cep170,Cep250,Cept1,Cfl2,Cgref1,Chac1,Chchd1,Chd6,Chga,Chic1,Chordc1,Chrm2,Cirbp,Cited1,Clcn5,Cltb,Cnot10,Cnpy2,Cntnap4,Col16a1,Col9a2,Comtd1,Copa,Coprs,Cops2,Cops4,Cox16,Cox7a2l,Cpne1,Cpsf4,Crebl2,Csk,Cstf2,Ctps2,Ctsb,Ctxn2,Cxxc4,Cygb,Cyp51,Dcaf12l1,Ddc,Dgkq,Dhrs13,Disp2,Dlg5,Dmrtb1,Dnajc10,Dnajc12,Dnajc7,Dpy19l4,Dpysl3,Dpysl5,Dusp26,Dync2h1,Dynll2,Dynlrb1,Dzip3,Ebf3,Ebf4,Ece2,Eef1g,Efcab2,Eif4e3,Elac1,Emb,Endod1,Endog,Entpd3,Ep400,Epb41l4a,Erich3,Etnk1,Etnppl,Evpl,Faf1,Fam131c,Fam173a,Fam193b,Fam199x,Fancc,Farsb,Fbxo9,Fchsd2,Fcrlb,Fkbp14,Fkbp4,Flii,Flywch1,Flywch2,Fnta,Foxr2,Foxred2,Fra10ac1,Frs3,Fsd1,Fstl5,Fundc1,Fut4,Fxr1,Gaa,Gabarapl2,Gabrg1,Galnt1,Galr1,Gas2,Gm1673,Gm18336,Gm4787,Gnas,Gnl3l,Gnpnat1,Gpld1,Gpr139,Gpr149,Gpr153,Gprasp1,Gprasp2,Grb10,Grid2,Gstt2,Gusb,H2-Q2,H2afy,Hacd3,Haghl,Hap1,Hdac11,Hexdc,Hexim2,Hif1a,Hint2,Hprt,Hs6st2,Hsdl1,Hspa13,Hspa5,Hspb6,Htr2c,Hyou1,Igsf1,Ilkap,Inpp5f,Insyn2b,Ints4,Ipo8,Isoc1,Itfg2,Itih3,Kansl3,Kat7,Kcna3,Kcnh2,Kcnip1,Kcnj5,Kcnk10,Kctd9,Khnyn,Kif21a,Kif26b,Kiz,Klhdc2,Klhl1,Klhl11,Klhl20,Klhl33,Kyat1,Larp1,Lbhd2,Lcorl,Letm2,Lgals8,Lgmn,Lhfpl3,Lhfpl5,Lig1,Limk2,Lin28b,Lrig1,Lrrc75b,Ltbp3,Macf1,Maged2,Magi1,Manf,Mboat7,Mcfd2,Mdn1,Meaf6,Mettl26,Mfn1,Micos13,Mid2,Minar1,Minar2,Mlec,Mmel1,Mrap2,Mtch1,Mthfd2,Mthfd2l,Mtss1,N4bp2l1,Naca,Nap1l3,Nap1l5,Naxe,Nbas,Nbdy,Nbeal1,Ncam1,Ndn,Ndrg2,Ndufa8,Ndufb5,Ndufv2,Nfatc2,Ngrn,Nop14,Nova1,Npr2,Nrip2,Nrsn2,Nsg1,Nub1,Nudt11,Nxph4,Nyap1,Nynrin,Oat,Ogfod1,Onecut1,Onecut3,Oprl1,Oprm1,Optn,Ormdl1,Osbpl9,Pacc1,Pafah1b2,Pafah1b3,Paip1,Paip2,Pak3,Paqr6,Pbx3,Pcbd1,Pcbd2,Pcdh11x,Pcdhgc4,Pcnx4,Pcsk1n,Pdia3,Pdxdc1,Pdxk,Peg3,Pex1,Pex14,Pgap1,Pgd,Pgrmc1,Pgrmc2,Phka1,Pigs,Pigv,Pitpnm1,Pja1,Pld6,Pnck,Pnma3,Pnmal2,Podxl2,Poglut1,Pold3,Pold4,Polr2m,Ppp1r11,Ppp1r3f,Pqbp1,Prepl,Prkaa1,Prkaca,Prkar1a,Prkra,Prmt2,Prmt9,Prpsap1,Prr5,Prxl2b,Psma2,Psmb4,Psmd12,Ptdss2,Ptpa,Ptpro,Pura,Pxk,Rab27a,Rab9b,Rac3,Rasa4,Rasgrp2,Rbm4b,Rcan3,Rdx,Rec8,Rere,Resp18,Ret,Rgl2,Rgs10,Rgs17,Rhbdd2,Rhbdd3,Rimklb,Ring1,Rit2,Rlim,Rnd2,Rnf227,Romo1,Rp9,Rragb,Rtbdn,Rtcb,Rtl5,Samd14,Samd4,Sap30l,Sars,Scg2,Sclt1,Scn9a,Scx,Sdf2,Sdha,Sdsl,Sec24b,Sec62,Selenoh,Selenom,Sem1,Sema4g,Sfrp5,Sfxn1,Shd,Simc1,Slc17a6,Slc25a1,Slc25a25,Slc25a39,Slc26a11,Slc35g2,Slc36a4,Slc38a1,Slc41a3,Slc5a3,Slc6a11,Slc6a9,Slc8a3,Slirp,Smarcal1,Smim17,Smim18,Smim19,Sncg,Snx8,Sod1,Sos1,Spag4,Sparc,Sqstm1,Srp72,Srprb,Ssr4,St8sia2,St8sia4,Stat5b,Stip1,Stub1,Stx3,Sumf1,Surf1,Susd2,T2,Tasp1,Tbcd,Tcaf1,Tceal1,Tcerg1l,Tekt5,Thnsl2,Timm17b,Tkt,Tm2d3,Tmem106c,Tmem117,Tmem130,Tmem147,Tmem176a,Tmem216,Tmem248,Tmem255a,Tmem59,Tmie,Tmx4,Tnfsf13b,Tnk2,Tnrc6a,Tonsl,Tppp3,Trabd,Trac,Tram1l1,Trappc3,Trim45,Tro,Trpv2,Tsg101,Tsn,Tspyl2,Tspyl4,Tsr2,Ttbk2,Ttc3,Ttc39a,Ttc4,Txn1,Ubap1l,Ubc,Ube2o,Ubfd1,Ubr4,Ufsp1,Unc119,Usp29,Usp30,Usp9x,Vangl2,Vapb,Vat1,Vat1l,Vwa5b1,Wnk3,Wrb,Wsb1,Xbp1,Xpa,Yars,Zcchc12,Zcchc17,Zdbf2,Zfhx3,Zfhx4,Zfp395,Zfp512,Zfp516,Zfp521,Zfp612,Zfp618,Zfp687,Zfp768,Zfp788,Zfp946,Zim1,Zkscan16,Zmym4,Zscan18,Zscan26,Zwint</t>
        </is>
      </c>
      <c r="M23" t="inlineStr">
        <is>
          <t>[(3, 13), (3, 30), (3, 32), (3, 41), (3, 48), (3, 54), (3, 57), (4, 13), (4, 30), (4, 32), (4, 41), (4, 48), (4, 54), (4, 57), (8, 13), (8, 30), (8, 32), (8, 41), (8, 48), (8, 54), (8, 57), (10, 13), (10, 30), (10, 32), (10, 41), (10, 48), (10, 54), (10, 57), (11, 13), (11, 30), (11, 32), (11, 41), (11, 48), (11, 54), (11, 57), (12, 13), (12, 30), (12, 32), (12, 41), (12, 48), (12, 54), (12, 57), (14, 13), (14, 30), (14, 32), (14, 41), (14, 48), (14, 54), (14, 57), (16, 13), (16, 30), (16, 32), (16, 41), (16, 48), (16, 54), (16, 57), (20, 41), (20, 57), (24, 13), (24, 32), (24, 41), (24, 48), (24, 54), (24, 57), (27, 13), (27, 30), (27, 32), (27, 41), (27, 48), (27, 54), (27, 57), (31, 13), (31, 30), (31, 32), (31, 41), (31, 48), (31, 54), (31, 57), (33, 13), (33, 30), (33, 32), (33, 41), (33, 48), (33, 54), (33, 57), (34, 13), (34, 30), (34, 41), (34, 48), (34, 57), (36, 13), (36, 30), (36, 32), (36, 41), (36, 48), (36, 54), (36, 57), (42, 13), (42, 30), (42, 32), (42, 41), (42, 48), (42, 54), (42, 57), (43, 13), (43, 30), (43, 32), (43, 41), (43, 48), (43, 54), (43, 57), (44, 13), (44, 30), (44, 32), (44, 41), (44, 48), (44, 54), (44, 57), (45, 13), (45, 30), (45, 41), (45, 48), (45, 57), (47, 13), (47, 30), (47, 41), (47, 48), (47, 54), (47, 57), (49, 13), (49, 30), (49, 32), (49, 41), (49, 48), (49, 54), (49, 57), (50, 13), (50, 41), (50, 48), (50, 57), (51, 57), (52, 13), (52, 30), (52, 32), (52, 41), (52, 48), (52, 54), (52, 57), (53, 13), (53, 30), (53, 32), (53, 41), (53, 48), (53, 54), (53, 57), (55, 13), (55, 41), (55, 48), (55, 57), (56, 13), (56, 30), (56, 32), (56, 41), (56, 48), (56, 54), (56, 57), (58, 13), (58, 30), (58, 32), (58, 41), (58, 48), (58, 54), (58, 57), (59, 41), (59, 57), (60, 13), (60, 30), (60, 32), (60, 41), (60, 48), (60, 54), (60, 57), (62, 13), (62, 30), (62, 32), (62, 41), (62, 48), (62, 54), (62, 57), (63, 13), (63, 30), (63, 41), (63, 48), (63, 57), (64, 13), (64, 41), (64, 48), (64, 54), (64, 57), (66, 13), (66, 30), (66, 32), (66, 41), (66, 48), (66, 54), (66, 57), (68, 13), (68, 30), (68, 32), (68, 41), (68, 48), (68, 54), (68, 57), (69, 13), (69, 30), (69, 41), (69, 48), (69, 54), (69, 57), (70, 13), (70, 30), (70, 32), (70, 41), (70, 48), (70, 54), (70, 57), (71, 13), (71, 30), (71, 32), (71, 41), (71, 48), (71, 54), (71, 57), (72, 13), (72, 30), (72, 41), (72, 48), (72, 54), (72, 57), (74, 41), (74, 48), (74, 54), (74, 57)]</t>
        </is>
      </c>
      <c r="N23" t="n">
        <v>767</v>
      </c>
      <c r="O23" t="n">
        <v>0.5</v>
      </c>
      <c r="P23" t="n">
        <v>0.9</v>
      </c>
      <c r="Q23" t="n">
        <v>3</v>
      </c>
      <c r="R23" t="n">
        <v>10000</v>
      </c>
      <c r="S23" t="inlineStr">
        <is>
          <t>07/05/2024, 14:01:32</t>
        </is>
      </c>
      <c r="T23" s="3">
        <f>hyperlink("https://spiral.technion.ac.il/results/MTAwMDAwOA==/22/GOResultsPROCESS","link")</f>
        <v/>
      </c>
      <c r="U23" t="inlineStr">
        <is>
          <t>['GO:0070972:protein localization to endoplasmic reticulum (qval8.37E-2)', 'GO:0045047:protein targeting to ER (qval8.95E-2)', 'GO:0006457:protein folding (qval1.15E-1)', 'GO:0072599:establishment of protein localization to endoplasmic reticulum (qval1.19E-1)', 'GO:0061077:chaperone-mediated protein folding (qval4.13E-1)', 'GO:0044237:cellular metabolic process (qval7.24E-1)', 'GO:0071107:response to parathyroid hormone (qval1E0)', 'GO:0006605:protein targeting (qval1E0)', 'GO:0065002:intracellular protein transmembrane transport (qval1E0)', 'GO:0048011:neurotrophin TRK receptor signaling pathway (qval1E0)', 'GO:1904814:regulation of protein localization to chromosome, telomeric region (qval1E0)', 'GO:0060612:adipose tissue development (qval1E0)', 'GO:0000053:argininosuccinate metabolic process (qval1E0)', 'GO:0019391:glucuronoside catabolic process (qval9.99E-1)', 'GO:0071806:protein transmembrane transport (qval9.36E-1)']</t>
        </is>
      </c>
      <c r="V23" s="3">
        <f>hyperlink("https://spiral.technion.ac.il/results/MTAwMDAwOA==/22/GOResultsFUNCTION","link")</f>
        <v/>
      </c>
      <c r="W23" t="inlineStr">
        <is>
          <t>['GO:0030170:pyridoxal phosphate binding (qval3.9E-1)', 'GO:0070279:vitamin B6 binding (qval2.27E-1)', 'GO:0005515:protein binding (qval6.79E-1)', 'GO:0045182:translation regulator activity (qval7.18E-1)', 'GO:0051787:misfolded protein binding (qval5.92E-1)', 'GO:0008124:4-alpha-hydroxytetrahydrobiopterin dehydratase activity (qval6.87E-1)', 'GO:0042923:neuropeptide binding (qval6.23E-1)']</t>
        </is>
      </c>
      <c r="X23" s="3">
        <f>hyperlink("https://spiral.technion.ac.il/results/MTAwMDAwOA==/22/GOResultsCOMPONENT","link")</f>
        <v/>
      </c>
      <c r="Y23" t="inlineStr">
        <is>
          <t>['GO:0044444:cytoplasmic part (qval1.15E-6)', 'GO:0043229:intracellular organelle (qval1.26E-6)', 'GO:0044424:intracellular part (qval9.09E-6)', 'GO:0043226:organelle (qval7.3E-6)', 'GO:0043231:intracellular membrane-bounded organelle (qval9.18E-5)', 'GO:0043227:membrane-bounded organelle (qval1.59E-4)', 'GO:0044297:cell body (qval2.83E-3)', 'GO:0043005:neuron projection (qval2.95E-3)', 'GO:0097458:neuron part (qval9.8E-3)', 'GO:0005829:cytosol (qval1.62E-2)', 'GO:0044446:intracellular organelle part (qval2.03E-2)', 'GO:0044464:cell part (qval1.97E-2)', 'GO:0005737:cytoplasm (qval2.13E-2)', 'GO:0044422:organelle part (qval2.05E-2)', 'GO:0005783:endoplasmic reticulum (qval2.22E-2)', 'GO:0005739:mitochondrion (qval3.95E-2)', 'GO:0031966:mitochondrial membrane (qval4.83E-2)', 'GO:0044429:mitochondrial part (qval4.63E-2)', 'GO:0044432:endoplasmic reticulum part (qval4.72E-2)', 'GO:0101031:chaperone complex (qval5.15E-2)', 'GO:0043025:neuronal cell body (qval5.15E-2)', 'GO:0120025:plasma membrane bounded cell projection (qval5.07E-2)']</t>
        </is>
      </c>
    </row>
    <row r="24">
      <c r="A24" s="1" t="n">
        <v>23</v>
      </c>
      <c r="B24" t="n">
        <v>18365</v>
      </c>
      <c r="C24" t="n">
        <v>4951</v>
      </c>
      <c r="D24" t="n">
        <v>75</v>
      </c>
      <c r="E24" t="n">
        <v>5550</v>
      </c>
      <c r="F24" t="n">
        <v>218</v>
      </c>
      <c r="G24" t="n">
        <v>3015</v>
      </c>
      <c r="H24" t="n">
        <v>33</v>
      </c>
      <c r="I24" t="n">
        <v>153</v>
      </c>
      <c r="J24" s="2" t="n">
        <v>-374</v>
      </c>
      <c r="K24" t="n">
        <v>0.419</v>
      </c>
      <c r="L24" t="inlineStr">
        <is>
          <t>2310022B05Rik,AW549877,Abat,Abcd3,Abhd3,Abhd4,Acsbg1,Acsf3,Adgrf5,Afap1,Agpat5,Ahcyl1,Aldh6a1,Aldh7a1,Aldoc,Alpk1,Amotl2,Ampd3,Apba1,Apln,Appl2,Arhgef40,Arid5a,Arpin,Aspscr1,Asrgl1,Atp11c,Atp1a2,Atp5j,Babam1,Bcap31,Bhlhe41,Btbd17,Capn2,Capn3,Ccdc141,Ccdc190,Cd2ap,Cd81,Cdc42ep4,Cdk2ap2,Cirbp,Ckb,Clec2d,Clpx,Cmtm7,Cnn3,Cox16,Creg1,Ctsl,Cuedc1,Cyp2j6,D8Ertd738e,Ddhd1,Ddit4,Ddx3y,Dhrs1,Dpf2,Eef1d,Eif3f,Enah,Epb41l5,Eprs,Eps8,Esyt1,Exosc5,F3,Fabp5,Fads6,Fah,Fam189a2,Fbln5,Fbxo30,Fchsd2,Fez2,Fnbp1,Fundc2,Fzd8,Gas2,Gbe1,Gm2a,Gpld1,Gpr108,H2afy,Hsd17b4,Ick,Id4,Idnk,Ilk,Itprid2,Jam2,Kcnj10,Klhl20,Lgals8,Lgmn,Lin52,Lmf2,Macf1,March2,Mat2a,Mccc1,Mfn1,Mid1ip1,Mpp6,Mpv17l2,Mrvi1,Msi1,Mt2,Mt3,Mtfr1,Myo6,Naca,Naga,Ndrg2,Ndufa2,Ndufb7,Nek7,Nhlh2,Nkd1,Nr3c1,Nt5c3b,Ntsr2,Ost4,P4ha2,P4hb,Pag1,Paics,Paip2,Paqr8,Pcbd2,Pcbp2,Pccb,Pcyt2,Pdia3,Pdlim5,Pex2,Pheta1,Phka1,Pigv,Pin4,Pla2g7,Plcd4,Plekho2,Plod1,Pou2f1,Prox1,Prpsap1,Psenen,Ptpn11,Ptprm,Pygm,Rnf123,Rrp8,Rttn,Sash1,Scaf11,Scd2,Sdsl,Selenof,Selenot,Serf2,Serpine2,Sfxn5,Sgms1,Sirt2,Slc25a39,Slc39a12,Slc4a4,Slc6a11,Slc9a3r1,Smad9,Smdt1,Smox,Sncaip,Snx17,Snx29,Snx6,Soat1,Sod1,Sod3,Sparc,Sparcl1,St3gal4,Stoml2,Stx8,Szrd1,Taf13,Tax1bp1,Tbc1d16,Tceal8,Tifa,Timp3,Timp4,Tkt,Tm9sf3,Tmem127,Tmem229a,Tmem47,Tnc,Tollip,Trim16,Trip11,Tsc22d3,Tsc22d4,Txndc5,Ubc,Ubxn1,Ucp3,Unc119b,Unc45a,Uqcc1,Usp53,Vezf1,Vwa8,Zc3h6,Zfhx3,Zfp229,Zscan26</t>
        </is>
      </c>
      <c r="M24" t="inlineStr">
        <is>
          <t>[(3, 2), (3, 5), (3, 23), (3, 25), (3, 28), (3, 29), (3, 35), (4, 2), (4, 5), (4, 23), (4, 25), (4, 28), (4, 29), (4, 35), (4, 51), (10, 2), (10, 5), (10, 6), (10, 23), (10, 25), (10, 28), (10, 29), (10, 35), (10, 51), (11, 2), (11, 5), (11, 23), (11, 25), (11, 28), (11, 29), (11, 35), (11, 51), (12, 2), (12, 5), (12, 23), (12, 25), (12, 28), (12, 29), (12, 35), (12, 51), (14, 2), (14, 5), (14, 23), (14, 25), (14, 28), (14, 29), (14, 35), (14, 51), (16, 2), (16, 5), (16, 23), (16, 25), (16, 28), (16, 29), (16, 35), (27, 2), (27, 5), (27, 23), (27, 25), (27, 28), (27, 29), (27, 35), (27, 51), (31, 2), (31, 5), (31, 29), (31, 35), (42, 2), (42, 5), (42, 23), (42, 28), (42, 29), (42, 35), (43, 2), (43, 29), (43, 35), (44, 2), (44, 5), (44, 23), (44, 28), (44, 29), (44, 35), (52, 2), (52, 5), (52, 23), (52, 25), (52, 28), (52, 29), (52, 35), (52, 51), (53, 2), (53, 28), (53, 35), (56, 2), (56, 5), (56, 23), (56, 25), (56, 28), (56, 29), (56, 35), (56, 51), (58, 2), (58, 5), (58, 23), (58, 25), (58, 28), (58, 29), (58, 35), (58, 51), (60, 35), (62, 2), (62, 5), (62, 29), (62, 35), (63, 2), (63, 5), (63, 23), (63, 25), (63, 28), (63, 29), (63, 35), (66, 2), (66, 28), (66, 35), (68, 2), (68, 5), (68, 23), (68, 28), (68, 29), (68, 35), (69, 2), (69, 5), (69, 23), (69, 25), (69, 28), (69, 29), (69, 35), (69, 51), (71, 2), (71, 5), (71, 23), (71, 25), (71, 28), (71, 29), (71, 35), (72, 2), (72, 5), (72, 23), (72, 25), (72, 28), (72, 29), (72, 35), (72, 51)]</t>
        </is>
      </c>
      <c r="N24" t="n">
        <v>3430</v>
      </c>
      <c r="O24" t="n">
        <v>0.5</v>
      </c>
      <c r="P24" t="n">
        <v>0.95</v>
      </c>
      <c r="Q24" t="n">
        <v>3</v>
      </c>
      <c r="R24" t="n">
        <v>10000</v>
      </c>
      <c r="S24" t="inlineStr">
        <is>
          <t>07/05/2024, 14:01:44</t>
        </is>
      </c>
      <c r="T24" s="3">
        <f>hyperlink("https://spiral.technion.ac.il/results/MTAwMDAwOA==/23/GOResultsPROCESS","link")</f>
        <v/>
      </c>
      <c r="U24" t="inlineStr">
        <is>
          <t>['GO:0044255:cellular lipid metabolic process (qval4.18E-2)', 'GO:0044281:small molecule metabolic process (qval3.3E-2)', 'GO:0006629:lipid metabolic process (qval6.46E-2)', 'GO:0019637:organophosphate metabolic process (qval9.7E-2)', 'GO:0072329:monocarboxylic acid catabolic process (qval9.46E-2)', 'GO:0016054:organic acid catabolic process (qval8.41E-2)', 'GO:0046395:carboxylic acid catabolic process (qval7.21E-2)', 'GO:1901575:organic substance catabolic process (qval7.45E-2)', 'GO:0016042:lipid catabolic process (qval1.5E-1)', 'GO:0009056:catabolic process (qval1.45E-1)', 'GO:0046688:response to copper ion (qval1.86E-1)', 'GO:0090407:organophosphate biosynthetic process (qval2.64E-1)', 'GO:0019752:carboxylic acid metabolic process (qval3.32E-1)', 'GO:0008152:metabolic process (qval3.16E-1)', 'GO:0044282:small molecule catabolic process (qval3.1E-1)', 'GO:0032787:monocarboxylic acid metabolic process (qval2.94E-1)', 'GO:0044237:cellular metabolic process (qval2.87E-1)', 'GO:0072330:monocarboxylic acid biosynthetic process (qval2.84E-1)', 'GO:0044242:cellular lipid catabolic process (qval2.92E-1)', 'GO:0044248:cellular catabolic process (qval3.58E-1)', 'GO:0017144:drug metabolic process (qval4.02E-1)', 'GO:0043436:oxoacid metabolic process (qval4.07E-1)', 'GO:0035729:cellular response to hepatocyte growth factor stimulus (qval3.94E-1)', 'GO:0000038:very long-chain fatty acid metabolic process (qval3.8E-1)', 'GO:0009205:purine ribonucleoside triphosphate metabolic process (qval3.98E-1)', 'GO:0071704:organic substance metabolic process (qval3.84E-1)', 'GO:0008610:lipid biosynthetic process (qval4.22E-1)', 'GO:0009199:ribonucleoside triphosphate metabolic process (qval4.12E-1)', 'GO:0044249:cellular biosynthetic process (qval4.13E-1)', 'GO:0009144:purine nucleoside triphosphate metabolic process (qval4.23E-1)', 'GO:0009628:response to abiotic stimulus (qval4.27E-1)', 'GO:0006082:organic acid metabolic process (qval4.18E-1)', 'GO:0070358:actin polymerization-dependent cell motility (qval4.07E-1)', 'GO:0035728:response to hepatocyte growth factor (qval4.03E-1)']</t>
        </is>
      </c>
      <c r="V24" s="3">
        <f>hyperlink("https://spiral.technion.ac.il/results/MTAwMDAwOA==/23/GOResultsFUNCTION","link")</f>
        <v/>
      </c>
      <c r="W24" t="inlineStr">
        <is>
          <t>['GO:0003824:catalytic activity (qval1E0)', 'GO:0005515:protein binding (qval1E0)', 'GO:0004620:phospholipase activity (qval9.14E-1)', 'GO:0042802:identical protein binding (qval7.64E-1)', 'GO:0004784:superoxide dismutase activity (qval7.92E-1)', 'GO:0016721:oxidoreductase activity, acting on superoxide radicals as acceptor (qval6.6E-1)', 'GO:1990239:steroid hormone binding (qval5.65E-1)']</t>
        </is>
      </c>
      <c r="X24" s="3">
        <f>hyperlink("https://spiral.technion.ac.il/results/MTAwMDAwOA==/23/GOResultsCOMPONENT","link")</f>
        <v/>
      </c>
      <c r="Y24" t="inlineStr">
        <is>
          <t>['GO:0044444:cytoplasmic part (qval1.42E-8)', 'GO:0044424:intracellular part (qval6.12E-4)', 'GO:0005739:mitochondrion (qval2.26E-3)', 'GO:0005743:mitochondrial inner membrane (qval1.38E-2)', 'GO:0044429:mitochondrial part (qval1.23E-2)', 'GO:0005737:cytoplasm (qval1.12E-2)', 'GO:0070013:intracellular organelle lumen (qval1.63E-2)', 'GO:0031974:membrane-enclosed lumen (qval1.47E-2)', 'GO:0043233:organelle lumen (qval1.31E-2)', 'GO:0019866:organelle inner membrane (qval1.32E-2)', 'GO:0016222:procollagen-proline 4-dioxygenase complex (qval7.77E-2)', 'GO:0098798:mitochondrial protein complex (qval8.37E-2)', 'GO:0032592:integral component of mitochondrial membrane (qval1.13E-1)', 'GO:0098573:intrinsic component of mitochondrial membrane (qval1.22E-1)', 'GO:0044464:cell part (qval1.27E-1)']</t>
        </is>
      </c>
    </row>
    <row r="25">
      <c r="A25" s="1" t="n">
        <v>24</v>
      </c>
      <c r="B25" t="n">
        <v>18365</v>
      </c>
      <c r="C25" t="n">
        <v>4951</v>
      </c>
      <c r="D25" t="n">
        <v>75</v>
      </c>
      <c r="E25" t="n">
        <v>5550</v>
      </c>
      <c r="F25" t="n">
        <v>648</v>
      </c>
      <c r="G25" t="n">
        <v>2680</v>
      </c>
      <c r="H25" t="n">
        <v>39</v>
      </c>
      <c r="I25" t="n">
        <v>196</v>
      </c>
      <c r="J25" s="2" t="n">
        <v>-2594</v>
      </c>
      <c r="K25" t="n">
        <v>0.421</v>
      </c>
      <c r="L25" t="inlineStr">
        <is>
          <t>1110008P14Rik,2210016L21Rik,5330417C22Rik,6430548M08Rik,Aak1,Abhd8,Abr,Acot3,Acsl4,Actl6b,Adam11,Adcy9,Add2,Adgrb1,Adgrb2,Agap2,Ajap1,Ajm1,Ak5,Akap11,Akt3,Ankrd17,Ankrd34a,Ankrd46,Ano8,Ap2a1,Ap2b1,Ap3m2,Arf3,Arfgef3,Arhgef17,Arhgef25,Arhgef4,Arhgef9,Arl6ip5,Arpc4,Asic2,Asph,Asphd1,Asphd2,Astn1,Atcay,Atl1,Atp1b1,Atp5a1,Atp5d,Atp6v0a1,Atp6v1b2,Atp6v1c1,Atp6v1d,Atp6v1e1,Atp6v1g2,Atpif1,Atrnl1,Atxn1,Atxn7l3,B230217C12Rik,B4galnt1,B4galnt4,B4galt5,Baiap2,Basp1,Bdnf,Begain,Bex2,Bhlhb9,Bmerb1,Borcs7,Brinp2,Brsk2,Bsn,C1qtnf4,Cacna1a,Cacna1b,Cacna1d,Cacna2d1,Cacna2d3,Cacnb1,Cacnb2,Cacnb3,Cacng3,Cadm2,Cadm3,Cadps,Calm1,Calm2,Calm3,Caly,Camk1d,Camk2a,Camk2b,Camk4,Camkk2,Camkv,Camta1,Cap2,Castor2,Cbarp,Cbfa2t3,Cbx6,Ccdc124,Ccdc127,Ccdc149,Ccdc155,Ccdc85b,Ccdc92b,Cck,Ccsap,Cdk14,Cdk17,Cdk5r1,Cdk5r2,Celf2,Celf3,Celf5,Celsr2,Celsr3,Cenpm,Cers1,Chgb,Chn1,Chpf,Chpf2,Chrd,Chrm1,Chst1,Cinp,Ckmt1,Clip1,Clstn1,Clstn3,Cmip,Cnksr2,Cnnm1,Cnrip1,Cntn1,Copg1,Cops7a,Coro1a,Cpt1c,Creg2,Crmp1,Csnk1g1,Ctxn1,Cuedc2,Cyfip2,Cyp4x1,Dagla,Dapk1,Dbn1,Dcaf6,Dgke,Dgkz,Diras2,Dlg3,Dlg4,Dlgap1,Dlgap2,Dlgap3,Dlgap4,Dlk2,Dmac1,Dmtn,Dmxl2,Dnaja2,Dnajb5,Dnm1,Dok6,Dpp6,Dync1i1,Eef1a2,Eef1akmt1,Efna3,Egr4,Eipr1,Elfn2,Eml5,Enc1,Eno2,Ensa,Entpd7,Epb41l1,Ephx4,Erc2,Ergic1,Eri3,Evl,Fabp3,Fam131a,Fam135b,Fam155a,Fam171a2,Fam207a,Fam217b,Fam241b,Fam49a,Fam57b,Fbll1,Fbxl16,Fbxl2,Fbxo31,Fbxw7,Fhl2,Fkbp1b,Fkbp8,Flot1,Flywch1,Fmnl1,Fosb,Fry,Fxyd7,G3bp2,Gabarapl1,Gabbr2,Gabra1,Gabrb2,Gabrb3,Gabrg2,Galnt18,Gba2,Gcc2,Gda,Gdap1l1,Gemin5,Gfod1,Ggt7,Gls,Gm38393,Gm42372,Gnaq,Gng3,Gnl1,Golga7b,Got1,Gpm6a,Gpr158,Gpr162,Gpr22,Gpr27,Gpr61,Gprin1,Grasp,Gria2,Gria3,Grin1,Grin2a,Grin2b,Grina,Gripap1,Gucy1b1,H1fx,Habp4,Hcn1,Hdgf,Hectd4,Herc1,Herc3,Hivep2,Hk1,Homer1,Hpcal4,Hras,Hspa12a,Htr5a,Htt,Ica1,Ica1l,Icam5,Iffo2,Il34,Ina,Inka2,Inpp4a,Insyn1,Iqsec2,Irf2bpl,Irgq,Itpka,Jakmip2,Jazf1,Jph3,Jpt1,Junb,Kalrn,Kcnab2,Kcnb1,Kcnj11,Kcnj3,Kcnk12,Kcnma1,Kcnq2,Kcnq5,Kctd16,Kif5c,Kifap3,Kifc2,Klc2,Klhdc3,Kpna1,Large1,Lin7b,Lingo1,Lmo4,Lmtk3,Lonrf2,Lpcat4,Lrp11,Lrp3,Lrrc4,Lrrc7,Lrrc73,Lrrfip1,Lysmd2,Madd,Magee1,Mal2,Man1a2,Map2,Map2k4,Map2k6,Map3k12,Map3k9,Map9,Mapk1,Mapk10,Mapk8ip2,March6,March9,Mast1,Mat2b,Matk,Mchr1,Mcmdc2,Mcph1,Mef2a,Mfsd4a,Mical2,Micu3,Mlf2,Mlip,Mllt11,Mmd,Mmp17,Morf4l2,Mrtfb,Msra,Mtmr7,Mtpn,Myadm,Myh10,Myo5a,Myt1l,Naa25,Nab2,Nanos1,Nap1l2,Napb,Napg,Nars,Nat8l,Nbea,Ncan,Ncdn,Ncoa7,Ndfip1,Ndrg3,Ndrg4,Ndufa10,Nedd4l,Nefl,Nell2,Neto2,Neurl1b,Neurod2,Nicn1,Nipsnap1,Nlgn2,Nmnat2,Noct,Nol4,Nos1ap,Nova2,Npas4,Nptn,Nptx1,Nrcam,Nrg3,Nrgn,Nrxn1,Nrxn2,Nrxn3,Nsf,Nsg1,Numbl,Nyap2,Ogfod1,Olfm1,Opcml,P4htm,Pacs1,Pacsin1,Palm,Pam,Paqr9,Parp6,Pcdh1,Pcdha12,Pcdhac2,Pcdhgc5,Pck2,Pclo,Pcmt1,Pcnx2,Pcsk2,Pdhb,Pdlim7,Pdpk1,Pdxp,Pfkm,Pfn2,Pgm2l1,Pgs1,Phf20,Phyhip,Pianp,Pik3r2,Pip5k1c,Pja2,Plcb1,Plcl2,Pld3,Plk2,Plppr2,Plppr4,Plppr5,Plxna1,Pnma2,Pnmal1,Porcn,Ppfia3,Ppm1h,Ppme1,Ppp1r9b,Ppp2r2b,Ppp3ca,Ppp3cb,Ppp3r1,Prkar1a,Prkcb,Prkce,Prmt8,Prr7,Prrt2,Prrt3,Psd,Pten,Ptk2b,Ptms,Ptprj,Ptprn,Ptprn2,Ptprs,Purb,Rab11fip3,Rab15,Rab3a,Rab6b,Rai1,Ralyl,Rasgef1a,Rasgrf1,Rbfox2,Rbfox3,Rcor1,Rcor2,Reep1,Reep2,Reep6,Rell2,Reps2,Rgl1,Rgs19,Rgs7,Rgs7bp,Rimbp2,Rims1,Ripor1,Rmnd5b,Rnf112,Rnf126,Rnf157,Rnf187,Rnft2,Robo2,Rprml,Rpusd1,Rrp1,Rtn1,Rtn4r,Rtn4rl1,Rtn4rl2,Rundc3a,Rusc1,Ryr2,Samd12,Scg5,Scn1b,Scn2a,Scn2b,Scn8a,Scrt1,Scrt2,Sema4f,Sema6b,Sept3,Sept5,Serp2,Serpini1,Sfxn3,Sgip1,Sgsm3,Sh3gl2,Sh3rf3,Sh3yl1,Shank1,Shank2,Shank3,Shc2,Shfl,Shisa7,Sipa1l1,Sirpa,Skil,Slc12a5,Slc17a7,Slc1a1,Slc30a3,Slc35f3,Slc36a1,Slc38a7,Slc7a4,Slc8a2,Slc9a7,Slitrk1,Slitrk5,Smim13,Snap25,Snap47,Snap91,Snca,Sncb,Snhg11,Socs7,Spata2l,Sphkap,Spock2,Spred2,Spred3,Sprn,Spryd3,Sptan1,Sptbn2,Sptbn4,Srr,St3gal5,St8sia5,Stau2,Stk25,Stmn2,Stmn3,Strip1,Stx1b,Stxbp1,Stxbp5l,Sult4a1,Susd4,Sv2b,Svop,Syn1,Syngap1,Syngr1,Synj1,Synpo,Syp,Syt13,Syt4,Syt5,Syt7,Tacc2,Tcaf1,Tcf25,Tef,Tenm4,Thy1,Tmem121b,Tmem151b,Tmem179,Tmem198,Tmem240,Tmem59l,Tmem63c,Tmem70,Tnik,Trank1,Trim32,Trim37,Trim46,Trim9,Tro,Tsc22d1,Tsfm,Tspan13,Tspan7,Tspoap1,Ttc19,Ttc3,Ttc7b,Ttc9b,Ttpal,Tuba4a,Tvp23a,Ube2b,Ube2ql1,Ube2w,Ube4b,Uck2,Ugcg,Unc13a,Unc5a,Unc79,Unc80,Usp14,Vamp2,Vgf,Vipr1,Vstm2a,Wnk2,Ydjc,Ypel4,Ywhab,Ywhag,Ywhah,Zbtb18,Zdhhc8,Zfp668,Zfyve28,Zmiz2,Zranb2</t>
        </is>
      </c>
      <c r="M25" t="inlineStr">
        <is>
          <t>[(0, 3), (0, 4), (0, 8), (0, 10), (0, 11), (0, 12), (0, 14), (0, 16), (0, 24), (0, 27), (0, 31), (0, 33), (0, 34), (0, 36), (0, 42), (0, 43), (0, 44), (0, 45), (0, 49), (0, 52), (0, 53), (0, 56), (0, 58), (0, 62), (0, 63), (0, 66), (0, 68), (0, 69), (0, 70), (0, 71), (0, 72), (7, 3), (7, 4), (7, 10), (7, 11), (7, 12), (7, 14), (7, 16), (7, 24), (7, 27), (7, 31), (7, 34), (7, 36), (7, 42), (7, 43), (7, 44), (7, 45), (7, 49), (7, 52), (7, 53), (7, 56), (7, 58), (7, 62), (7, 63), (7, 66), (7, 68), (7, 69), (7, 70), (7, 71), (7, 72), (9, 3), (9, 4), (9, 10), (9, 11), (9, 12), (9, 14), (9, 16), (9, 27), (9, 42), (9, 43), (9, 52), (9, 53), (9, 56), (9, 69), (9, 71), (9, 72), (17, 3), (17, 4), (17, 8), (17, 10), (17, 11), (17, 12), (17, 14), (17, 16), (17, 24), (17, 27), (17, 31), (17, 33), (17, 34), (17, 36), (17, 42), (17, 43), (17, 44), (17, 45), (17, 49), (17, 52), (17, 53), (17, 56), (17, 58), (17, 62), (17, 63), (17, 66), (17, 68), (17, 69), (17, 70), (17, 71), (17, 72), (19, 3), (19, 4), (19, 8), (19, 10), (19, 11), (19, 12), (19, 14), (19, 16), (19, 24), (19, 27), (19, 31), (19, 33), (19, 34), (19, 42), (19, 43), (19, 44), (19, 45), (19, 49), (19, 52), (19, 53), (19, 56), (19, 58), (19, 62), (19, 63), (19, 66), (19, 68), (19, 69), (19, 70), (19, 71), (19, 72), (37, 3), (37, 4), (37, 10), (37, 11), (37, 12), (37, 14), (37, 16), (37, 24), (37, 27), (37, 33), (37, 34), (37, 42), (37, 43), (37, 44), (37, 45), (37, 52), (37, 53), (37, 56), (37, 58), (37, 62), (37, 63), (37, 66), (37, 68), (37, 69), (37, 70), (37, 71), (37, 72), (39, 3), (39, 71), (65, 3), (65, 4), (65, 8), (65, 10), (65, 11), (65, 12), (65, 14), (65, 16), (65, 24), (65, 27), (65, 31), (65, 33), (65, 34), (65, 36), (65, 42), (65, 43), (65, 44), (65, 45), (65, 52), (65, 53), (65, 56), (65, 58), (65, 62), (65, 63), (65, 66), (65, 68), (65, 69), (65, 70), (65, 71), (65, 72)]</t>
        </is>
      </c>
      <c r="N25" t="n">
        <v>5208</v>
      </c>
      <c r="O25" t="n">
        <v>0.5</v>
      </c>
      <c r="P25" t="n">
        <v>0.95</v>
      </c>
      <c r="Q25" t="n">
        <v>3</v>
      </c>
      <c r="R25" t="n">
        <v>10000</v>
      </c>
      <c r="S25" t="inlineStr">
        <is>
          <t>07/05/2024, 14:02:02</t>
        </is>
      </c>
      <c r="T25" s="3">
        <f>hyperlink("https://spiral.technion.ac.il/results/MTAwMDAwOA==/24/GOResultsPROCESS","link")</f>
        <v/>
      </c>
      <c r="U25" t="inlineStr">
        <is>
          <t>['GO:0050804:modulation of chemical synaptic transmission (qval8.88E-37)', 'GO:0099177:regulation of trans-synaptic signaling (qval5.27E-37)', 'GO:0051049:regulation of transport (qval2.48E-25)', 'GO:0048167:regulation of synaptic plasticity (qval1.87E-25)', 'GO:0050808:synapse organization (qval1.87E-23)', 'GO:0099003:vesicle-mediated transport in synapse (qval1.1E-19)', 'GO:0099537:trans-synaptic signaling (qval1.48E-19)', 'GO:0099536:synaptic signaling (qval3.15E-19)', 'GO:0023052:signaling (qval9.05E-19)', 'GO:0043269:regulation of ion transport (qval1.06E-18)', 'GO:0098916:anterograde trans-synaptic signaling (qval1.04E-18)', 'GO:0007268:chemical synaptic transmission (qval9.57E-19)', 'GO:0048168:regulation of neuronal synaptic plasticity (qval2.71E-18)', 'GO:0050806:positive regulation of synaptic transmission (qval6.96E-18)', 'GO:0032879:regulation of localization (qval1.45E-17)', 'GO:0042391:regulation of membrane potential (qval2.07E-17)', 'GO:0099643:signal release from synapse (qval4.43E-16)', 'GO:0051179:localization (qval4.33E-16)', 'GO:0034765:regulation of ion transmembrane transport (qval4.74E-16)', 'GO:0065008:regulation of biological quality (qval7.47E-16)', 'GO:0007416:synapse assembly (qval8.51E-16)', 'GO:0023051:regulation of signaling (qval2.81E-15)', 'GO:0051668:localization within membrane (qval3.7E-15)', 'GO:0032409:regulation of transporter activity (qval3.7E-15)', 'GO:0022898:regulation of transmembrane transporter activity (qval4.05E-15)', 'GO:0032412:regulation of ion transmembrane transporter activity (qval5.06E-15)', 'GO:1904062:regulation of cation transmembrane transport (qval6.38E-15)', 'GO:0007267:cell-cell signaling (qval6.84E-15)', 'GO:0010646:regulation of cell communication (qval6.75E-15)', 'GO:0035418:protein localization to synapse (qval8.42E-15)', 'GO:0097479:synaptic vesicle localization (qval4.3E-14)', 'GO:0010975:regulation of neuron projection development (qval5.45E-14)', 'GO:0051960:regulation of nervous system development (qval5.52E-14)', 'GO:0034762:regulation of transmembrane transport (qval5.39E-14)', 'GO:0023061:signal release (qval8.14E-14)', 'GO:0045664:regulation of neuron differentiation (qval9.67E-14)', 'GO:0098693:regulation of synaptic vesicle cycle (qval9.54E-14)', 'GO:0060341:regulation of cellular localization (qval1.05E-13)', 'GO:0120035:regulation of plasma membrane bounded cell projection organization (qval1.73E-13)', 'GO:0031344:regulation of cell projection organization (qval3.21E-13)', 'GO:0050767:regulation of neurogenesis (qval3.25E-13)', 'GO:0072657:protein localization to membrane (qval4.3E-13)', 'GO:2001257:regulation of cation channel activity (qval4.4E-13)', 'GO:0032940:secretion by cell (qval4.66E-13)', 'GO:0051641:cellular localization (qval4.76E-13)', 'GO:0099601:regulation of neurotransmitter receptor activity (qval1.32E-12)', 'GO:0051234:establishment of localization (qval1.33E-12)', 'GO:0006810:transport (qval1.85E-12)', 'GO:0099072:regulation of postsynaptic membrane neurotransmitter receptor levels (qval1.95E-12)', 'GO:0051050:positive regulation of transport (qval2.93E-12)', 'GO:0060284:regulation of cell development (qval3.4E-12)', 'GO:0051649:establishment of localization in cell (qval5.22E-12)', 'GO:0048489:synaptic vesicle transport (qval7.61E-12)', 'GO:0097480:establishment of synaptic vesicle localization (qval7.47E-12)', 'GO:0017156:calcium ion regulated exocytosis (qval2.62E-11)', 'GO:0060627:regulation of vesicle-mediated transport (qval3.1E-11)', 'GO:0007154:cell communication (qval4.76E-11)', 'GO:0010469:regulation of signaling receptor activity (qval5.1E-11)', 'GO:0046903:secretion (qval5.04E-11)', 'GO:1990778:protein localization to cell periphery (qval9.05E-11)', 'GO:0007269:neurotransmitter secretion (qval1E-10)', 'GO:0050807:regulation of synapse organization (qval1.05E-10)', 'GO:0051128:regulation of cellular component organization (qval1.41E-10)', 'GO:2000463:positive regulation of excitatory postsynaptic potential (qval1.76E-10)', 'GO:0060291:long-term synaptic potentiation (qval2.66E-10)', 'GO:0098660:inorganic ion transmembrane transport (qval4.73E-10)', 'GO:0016079:synaptic vesicle exocytosis (qval4.67E-10)', 'GO:0010769:regulation of cell morphogenesis involved in differentiation (qval4.69E-10)', 'GO:0048858:cell projection morphogenesis (qval7.64E-10)', 'GO:0022604:regulation of cell morphogenesis (qval8.4E-10)', 'GO:0051648:vesicle localization (qval8.47E-10)', 'GO:0048812:neuron projection morphogenesis (qval8.66E-10)', 'GO:0008104:protein localization (qval9.29E-10)', 'GO:0098662:inorganic cation transmembrane transport (qval9.86E-10)', 'GO:0045666:positive regulation of neuron differentiation (qval1.37E-9)', 'GO:0017158:regulation of calcium ion-dependent exocytosis (qval1.56E-9)', 'GO:0120039:plasma membrane bounded cell projection morphogenesis (qval1.58E-9)', 'GO:0033036:macromolecule localization (qval2.01E-9)', 'GO:0006887:exocytosis (qval2.02E-9)', 'GO:0140029:exocytic process (qval2.01E-9)', 'GO:0007610:behavior (qval2.13E-9)', 'GO:0051962:positive regulation of nervous system development (qval2.58E-9)', 'GO:0010959:regulation of metal ion transport (qval3.45E-9)', 'GO:0010976:positive regulation of neuron projection development (qval3.54E-9)', 'GO:0007611:learning or memory (qval3.77E-9)', 'GO:0051703:intraspecies interaction between organisms (qval6.03E-9)', 'GO:0035176:social behavior (qval5.96E-9)', 'GO:0098815:modulation of excitatory postsynaptic potential (qval5.9E-9)', 'GO:0032990:cell part morphogenesis (qval5.95E-9)', 'GO:0016043:cellular component organization (qval5.91E-9)', 'GO:0016192:vesicle-mediated transport (qval7.96E-9)', 'GO:0045055:regulated exocytosis (qval8.33E-9)', 'GO:1903530:regulation of secretion by cell (qval1E-8)', 'GO:0048169:regulation of long-term neuronal synaptic plasticity (qval1.01E-8)', 'GO:0050769:positive regulation of neurogenesis (qval1.13E-8)', 'GO:0051705:multi-organism behavior (qval1.23E-8)', 'GO:0065009:regulation of molecular function (qval1.24E-8)', 'GO:0098655:cation transmembrane transport (qval1.24E-8)', 'GO:0007613:memory (qval1.36E-8)', 'GO:0050905:neuromuscular process (qval1.5E-8)', 'GO:0030030:cell projection organization (qval1.6E-8)', 'GO:0050890:cognition (qval1.7E-8)', 'GO:0017157:regulation of exocytosis (qval1.73E-8)', 'GO:0051650:establishment of vesicle localization (qval1.73E-8)', 'GO:0071840:cellular component organization or biogenesis (qval2.17E-8)', 'GO:0060078:regulation of postsynaptic membrane potential (qval2.16E-8)', 'GO:0048172:regulation of short-term neuronal synaptic plasticity (qval3.07E-8)', 'GO:0007215:glutamate receptor signaling pathway (qval3.06E-8)', 'GO:0043270:positive regulation of ion transport (qval3.23E-8)', 'GO:0006836:neurotransmitter transport (qval4.5E-8)', 'GO:1903305:regulation of regulated secretory pathway (qval4.54E-8)', 'GO:0050885:neuromuscular process controlling balance (qval4.6E-8)', 'GO:0050773:regulation of dendrite development (qval5.06E-8)', 'GO:0010720:positive regulation of cell development (qval5.22E-8)', 'GO:0050789:regulation of biological process (qval5.46E-8)', 'GO:0007612:learning (qval6.93E-8)', 'GO:0001505:regulation of neurotransmitter levels (qval7.17E-8)', 'GO:0031175:neuron projection development (qval8.63E-8)', 'GO:0031346:positive regulation of cell projection organization (qval1.11E-7)', 'GO:0031644:regulation of neurological system process (qval1.26E-7)', 'GO:0051046:regulation of secretion (qval1.92E-7)', 'GO:0097120:receptor localization to synapse (qval2.29E-7)', 'GO:0065007:biological regulation (qval2.38E-7)', 'GO:0031646:positive regulation of neurological system process (qval3.72E-7)', 'GO:0034220:ion transmembrane transport (qval3.76E-7)', 'GO:0099175:regulation of postsynapse organization (qval3.81E-7)', 'GO:0032386:regulation of intracellular transport (qval4.51E-7)', 'GO:0030534:adult behavior (qval4.48E-7)', 'GO:1900449:regulation of glutamate receptor signaling pathway (qval4.8E-7)', 'GO:0032880:regulation of protein localization (qval5.39E-7)', 'GO:0016082:synaptic vesicle priming (qval6.91E-7)', 'GO:0050794:regulation of cellular process (qval6.96E-7)', 'GO:0046928:regulation of neurotransmitter secretion (qval8.63E-7)', 'GO:0034613:cellular protein localization (qval8.86E-7)', 'GO:1903169:regulation of calcium ion transmembrane transport (qval9.82E-7)', 'GO:0048814:regulation of dendrite morphogenesis (qval1.06E-6)', 'GO:0006812:cation transport (qval1.18E-6)', 'GO:0070727:cellular macromolecule localization (qval1.31E-6)', 'GO:0051640:organelle localization (qval1.36E-6)', 'GO:0045595:regulation of cell differentiation (qval1.45E-6)', 'GO:0051130:positive regulation of cellular component organization (qval1.71E-6)', 'GO:0060998:regulation of dendritic spine development (qval1.75E-6)', 'GO:0051239:regulation of multicellular organismal process (qval1.76E-6)', 'GO:0051588:regulation of neurotransmitter transport (qval1.85E-6)', 'GO:0030001:metal ion transport (qval2.82E-6)', 'GO:1905475:regulation of protein localization to membrane (qval3.17E-6)', 'GO:1902803:regulation of synaptic vesicle transport (qval3.15E-6)', 'GO:0048488:synaptic vesicle endocytosis (qval3.86E-6)', 'GO:0140238:presynaptic endocytosis (qval3.83E-6)', 'GO:0001508:action potential (qval3.88E-6)', 'GO:0007399:nervous system development (qval4.21E-6)', 'GO:0046907:intracellular transport (qval4.68E-6)', 'GO:1903421:regulation of synaptic vesicle recycling (qval4.89E-6)', 'GO:0060079:excitatory postsynaptic potential (qval5.41E-6)', 'GO:1903539:protein localization to postsynaptic membrane (qval6.89E-6)', 'GO:0023056:positive regulation of signaling (qval7.22E-6)', 'GO:0050770:regulation of axonogenesis (qval8.98E-6)', 'GO:2000300:regulation of synaptic vesicle exocytosis (qval9.37E-6)', 'GO:1904064:positive regulation of cation transmembrane transport (qval9.89E-6)', 'GO:0051656:establishment of organelle localization (qval1.03E-5)', 'GO:0031503:protein-containing complex localization (qval1.18E-5)', 'GO:1901019:regulation of calcium ion transmembrane transporter activity (qval1.19E-5)', 'GO:0098962:regulation of postsynaptic neurotransmitter receptor activity (qval1.26E-5)', 'GO:0044057:regulation of system process (qval1.39E-5)', 'GO:0051924:regulation of calcium ion transport (qval1.6E-5)', 'GO:0010038:response to metal ion (qval1.73E-5)', 'GO:0006811:ion transport (qval1.79E-5)', 'GO:0010647:positive regulation of cell communication (qval1.92E-5)', 'GO:0044087:regulation of cellular component biogenesis (qval1.94E-5)', 'GO:0021700:developmental maturation (qval2.12E-5)', 'GO:0043113:receptor clustering (qval2.97E-5)', 'GO:0072659:protein localization to plasma membrane (qval3.08E-5)', 'GO:0051279:regulation of release of sequestered calcium ion into cytosol (qval3.1E-5)', 'GO:0099084:postsynaptic specialization organization (qval3.13E-5)', 'GO:0035235:ionotropic glutamate receptor signaling pathway (qval3.11E-5)', 'GO:0051966:regulation of synaptic transmission, glutamatergic (qval3.61E-5)', 'GO:0007214:gamma-aminobutyric acid signaling pathway (qval4.03E-5)', 'GO:0034767:positive regulation of ion transmembrane transport (qval5E-5)', 'GO:1900006:positive regulation of dendrite development (qval6.09E-5)', 'GO:0060999:positive regulation of dendritic spine development (qval6.44E-5)', 'GO:0006816:calcium ion transport (qval6.66E-5)', 'GO:0097106:postsynaptic density organization (qval6.7E-5)', 'GO:1904862:inhibitory synapse assembly (qval6.67E-5)', 'GO:0048791:calcium ion-regulated exocytosis of neurotransmitter (qval6.63E-5)', 'GO:0010807:regulation of synaptic vesicle priming (qval6.59E-5)', 'GO:0007409:axonogenesis (qval7.35E-5)', 'GO:0048522:positive regulation of cellular process (qval7.58E-5)', 'GO:0032989:cellular component morphogenesis (qval8.59E-5)', 'GO:0051592:response to calcium ion (qval8.8E-5)', 'GO:0009966:regulation of signal transduction (qval8.85E-5)', 'GO:1902473:regulation of protein localization to synapse (qval8.9E-5)', 'GO:0050793:regulation of developmental process (qval9.25E-5)', 'GO:0010035:response to inorganic substance (qval9.88E-5)', 'GO:2000026:regulation of multicellular organismal development (qval1.03E-4)', 'GO:0070588:calcium ion transmembrane transport (qval1.04E-4)', 'GO:0061001:regulation of dendritic spine morphogenesis (qval1.1E-4)', 'GO:0086010:membrane depolarization during action potential (qval1.23E-4)', 'GO:0048278:vesicle docking (qval1.24E-4)', 'GO:0006904:vesicle docking involved in exocytosis (qval1.25E-4)', 'GO:0007010:cytoskeleton organization (qval1.25E-4)', 'GO:0098657:import into cell (qval1.26E-4)', 'GO:0044093:positive regulation of molecular function (qval1.41E-4)', 'GO:0051223:regulation of protein transport (qval1.41E-4)', 'GO:0010522:regulation of calcium ion transport into cytosol (qval1.44E-4)', 'GO:0001956:positive regulation of neurotransmitter secretion (qval1.65E-4)', 'GO:0015672:monovalent inorganic cation transport (qval1.71E-4)', 'GO:0070838:divalent metal ion transport (qval1.95E-4)', 'GO:0051963:regulation of synapse assembly (qval2.09E-4)', 'GO:0032414:positive regulation of ion transmembrane transporter activity (qval2.08E-4)', 'GO:0045956:positive regulation of calcium ion-dependent exocytosis (qval2.22E-4)', 'GO:0072511:divalent inorganic cation transport (qval2.22E-4)', 'GO:0051899:membrane depolarization (qval2.31E-4)', 'GO:0070201:regulation of establishment of protein localization (qval2.54E-4)', 'GO:0061024:membrane organization (qval3.18E-4)', 'GO:0051968:positive regulation of synaptic transmission, glutamatergic (qval3.19E-4)', 'GO:0048583:regulation of response to stimulus (qval3.18E-4)', 'GO:0022607:cellular component assembly (qval3.19E-4)', 'GO:0090087:regulation of peptide transport (qval3.26E-4)', 'GO:0071248:cellular response to metal ion (qval3.92E-4)', 'GO:0098698:postsynaptic specialization assembly (qval4.42E-4)', 'GO:0030100:regulation of endocytosis (qval4.7E-4)', 'GO:0032411:positive regulation of transporter activity (qval4.81E-4)', 'GO:0032594:protein transport within lipid bilayer (qval5.02E-4)', 'GO:1902683:regulation of receptor localization to synapse (qval5.18E-4)', 'GO:0099590:neurotransmitter receptor internalization (qval5.2E-4)', 'GO:0022603:regulation of anatomical structure morphogenesis (qval5.25E-4)', 'GO:0097107:postsynaptic density assembly (qval5.25E-4)', 'GO:0010770:positive regulation of cell morphogenesis involved in differentiation (qval5.5E-4)', 'GO:0048518:positive regulation of biological process (qval5.6E-4)', 'GO:0010771:negative regulation of cell morphogenesis involved in differentiation (qval5.65E-4)', 'GO:0034764:positive regulation of transmembrane transport (qval6.58E-4)', 'GO:0120036:plasma membrane bounded cell projection organization (qval6.58E-4)', 'GO:0050775:positive regulation of dendrite morphogenesis (qval6.94E-4)', 'GO:0051928:positive regulation of calcium ion transport (qval6.94E-4)', 'GO:0031338:regulation of vesicle fusion (qval8.03E-4)', 'GO:0031345:negative regulation of cell projection organization (qval8.78E-4)', 'GO:1903532:positive regulation of secretion by cell (qval8.85E-4)', 'GO:0006897:endocytosis (qval8.96E-4)', 'GO:0061003:positive regulation of dendritic spine morphogenesis (qval9.26E-4)', 'GO:0140056:organelle localization by membrane tethering (qval9.35E-4)', 'GO:0055085:transmembrane transport (qval9.63E-4)', 'GO:0051282:regulation of sequestering of calcium ion (qval1.21E-3)', 'GO:2001259:positive regulation of cation channel activity (qval1.21E-3)', 'GO:2000311:regulation of AMPA receptor activity (qval1.22E-3)', 'GO:1904427:positive regulation of calcium ion transmembrane transport (qval1.37E-3)', 'GO:0031339:negative regulation of vesicle fusion (qval1.41E-3)', 'GO:0097119:postsynaptic density protein 95 clustering (qval1.41E-3)', 'GO:1990709:presynaptic active zone organization (qval1.4E-3)', 'GO:0035637:multicellular organismal signaling (qval1.4E-3)', 'GO:0007626:locomotory behavior (qval1.44E-3)', 'GO:0043523:regulation of neuron apoptotic process (qval1.47E-3)', 'GO:0048878:chemical homeostasis (qval1.48E-3)', 'GO:0099173:postsynapse organization (qval1.5E-3)', 'GO:0051932:synaptic transmission, GABAergic (qval1.56E-3)', 'GO:0050801:ion homeostasis (qval1.62E-3)', 'GO:0048666:neuron development (qval1.65E-3)', 'GO:0009306:protein secretion (qval1.68E-3)', 'GO:0006996:organelle organization (qval1.68E-3)', 'GO:0022406:membrane docking (qval1.68E-3)', 'GO:0046883:regulation of hormone secretion (qval1.68E-3)', 'GO:0071241:cellular response to inorganic substance (qval2.05E-3)', 'GO:1903827:regulation of cellular protein localization (qval2.13E-3)', 'GO:0016081:synaptic vesicle docking (qval2.13E-3)', 'GO:0086012:membrane depolarization during cardiac muscle cell action potential (qval2.12E-3)', 'GO:0071625:vocalization behavior (qval2.12E-3)', 'GO:0050796:regulation of insulin secretion (qval2.18E-3)', 'GO:0033555:multicellular organismal response to stress (qval2.28E-3)', 'GO:0071277:cellular response to calcium ion (qval2.27E-3)', 'GO:0045597:positive regulation of cell differentiation (qval2.31E-3)', 'GO:0043254:regulation of protein complex assembly (qval2.37E-3)', 'GO:2000310:regulation of NMDA receptor activity (qval2.47E-3)', 'GO:0006793:phosphorus metabolic process (qval2.49E-3)', 'GO:0018105:peptidyl-serine phosphorylation (qval2.48E-3)', 'GO:1901021:positive regulation of calcium ion transmembrane transporter activity (qval2.65E-3)', 'GO:0099632:protein transport within plasma membrane (qval2.83E-3)', 'GO:0099637:neurotransmitter receptor transport (qval2.82E-3)', 'GO:0099563:modification of synaptic structure (qval2.81E-3)', 'GO:0060292:long-term synaptic depression (qval2.8E-3)', 'GO:0098881:exocytic insertion of neurotransmitter receptor to plasma membrane (qval2.82E-3)', 'GO:0098596:imitative learning (qval2.81E-3)', 'GO:0098967:exocytic insertion of neurotransmitter receptor to postsynaptic membrane (qval2.8E-3)', 'GO:0042297:vocal learning (qval2.79E-3)', 'GO:0032271:regulation of protein polymerization (qval2.9E-3)', 'GO:0018209:peptidyl-serine modification (qval2.98E-3)', 'GO:0097485:neuron projection guidance (qval3.09E-3)', 'GO:0031629:synaptic vesicle fusion to presynaptic active zone membrane (qval3.08E-3)', 'GO:0099558:maintenance of synapse structure (qval3.07E-3)', 'GO:0099500:vesicle fusion to plasma membrane (qval3.06E-3)', 'GO:0098877:neurotransmitter receptor transport to plasma membrane (qval3.05E-3)', 'GO:0008088:axo-dendritic transport (qval3.11E-3)', 'GO:0051590:positive regulation of neurotransmitter transport (qval3.14E-3)', 'GO:0043524:negative regulation of neuron apoptotic process (qval3.39E-3)', 'GO:0051952:regulation of amine transport (qval3.45E-3)', 'GO:0051047:positive regulation of secretion (qval3.59E-3)', 'GO:0090276:regulation of peptide hormone secretion (qval3.64E-3)', 'GO:0016310:phosphorylation (qval3.97E-3)', 'GO:0006796:phosphate-containing compound metabolic process (qval4.02E-3)', 'GO:0045184:establishment of protein localization (qval4.07E-3)', 'GO:0019725:cellular homeostasis (qval4.1E-3)', 'GO:0048731:system development (qval4.39E-3)', 'GO:0098884:postsynaptic neurotransmitter receptor internalization (qval5.09E-3)', 'GO:0071420:cellular response to histamine (qval5.07E-3)', 'GO:0140239:postsynaptic endocytosis (qval5.05E-3)', 'GO:0008306:associative learning (qval5.09E-3)', 'GO:0002028:regulation of sodium ion transport (qval5.12E-3)', 'GO:0042592:homeostatic process (qval5.43E-3)', 'GO:2000649:regulation of sodium ion transmembrane transporter activity (qval5.56E-3)', 'GO:1900242:regulation of synaptic vesicle endocytosis (qval6E-3)', 'GO:0060359:response to ammonium ion (qval6.08E-3)', 'GO:1902600:proton transmembrane transport (qval6.38E-3)', 'GO:0035640:exploration behavior (qval6.65E-3)', 'GO:0071242:cellular response to ammonium ion (qval6.62E-3)', 'GO:0010977:negative regulation of neuron projection development (qval6.62E-3)', 'GO:0030036:actin cytoskeleton organization (qval6.94E-3)', 'GO:0061337:cardiac conduction (qval6.92E-3)', 'GO:0007528:neuromuscular junction development (qval6.9E-3)', 'GO:0035556:intracellular signal transduction (qval6.89E-3)', 'GO:0051094:positive regulation of developmental process (qval7.29E-3)', 'GO:0007411:axon guidance (qval7.28E-3)', 'GO:0055082:cellular chemical homeostasis (qval7.38E-3)', 'GO:0050848:regulation of calcium-mediated signaling (qval7.36E-3)', 'GO:0050771:negative regulation of axonogenesis (qval7.51E-3)', 'GO:0097091:synaptic vesicle clustering (qval8.29E-3)', 'GO:0098597:observational learning (qval8.27E-3)', 'GO:0007270:neuron-neuron synaptic transmission (qval8.24E-3)', 'GO:0046958:nonassociative learning (qval8.22E-3)', 'GO:0097116:gephyrin clustering involved in postsynaptic density assembly (qval8.23E-3)', 'GO:0098989:NMDA selective glutamate receptor signaling pathway (qval8.21E-3)', 'GO:0050708:regulation of protein secretion (qval8.19E-3)', 'GO:0043624:cellular protein complex disassembly (qval9.14E-3)', 'GO:0007274:neuromuscular synaptic transmission (qval9.21E-3)', 'GO:0051965:positive regulation of synapse assembly (qval9.28E-3)', 'GO:0071695:anatomical structure maturation (qval9.53E-3)', 'GO:0002790:peptide secretion (qval1.06E-2)', 'GO:0097061:dendritic spine organization (qval1.1E-2)', 'GO:0015031:protein transport (qval1.11E-2)', 'GO:1905244:regulation of modification of synaptic structure (qval1.12E-2)', 'GO:0006874:cellular calcium ion homeostasis (qval1.11E-2)', 'GO:0030003:cellular cation homeostasis (qval1.2E-2)', 'GO:0030029:actin filament-based process (qval1.21E-2)', 'GO:0016188:synaptic vesicle maturation (qval1.27E-2)', 'GO:0098598:learned vocalization behavior or vocal learning (qval1.27E-2)', 'GO:0007158:neuron cell-cell adhesion (qval1.26E-2)', 'GO:1901214:regulation of neuron death (qval1.27E-2)', 'GO:1904375:regulation of protein localization to cell periphery (qval1.27E-2)', 'GO:0072503:cellular divalent inorganic cation homeostasis (qval1.29E-2)', 'GO:1903307:positive regulation of regulated secretory pathway (qval1.29E-2)', 'GO:0048259:regulation of receptor-mediated endocytosis (qval1.32E-2)', 'GO:0009987:cellular process (qval1.35E-2)', 'GO:0099150:regulation of postsynaptic specialization assembly (qval1.45E-2)', 'GO:1905874:regulation of postsynaptic density organization (qval1.44E-2)', 'GO:0070571:negative regulation of neuron projection regeneration (qval1.44E-2)', 'GO:0150052:regulation of postsynapse assembly (qval1.43E-2)', 'GO:0032535:regulation of cellular component size (qval1.43E-2)', 'GO:0099174:regulation of presynapse organization (qval1.47E-2)', 'GO:0032228:regulation of synaptic transmission, GABAergic (qval1.47E-2)', 'GO:0060401:cytosolic calcium ion transport (qval1.52E-2)', 'GO:0086002:cardiac muscle cell action potential involved in contraction (qval1.65E-2)', 'GO:0006886:intracellular protein transport (qval1.74E-2)', 'GO:0002791:regulation of peptide secretion (qval1.76E-2)', 'GO:0010817:regulation of hormone levels (qval1.76E-2)', 'GO:1902305:regulation of sodium ion transmembrane transport (qval1.78E-2)', 'GO:0006873:cellular ion homeostasis (qval1.78E-2)', 'GO:0051124:synaptic growth at neuromuscular junction (qval1.8E-2)', 'GO:0099566:regulation of postsynaptic cytosolic calcium ion concentration (qval1.79E-2)', 'GO:0106020:regulation of vesicle docking (qval1.79E-2)', 'GO:1901843:positive regulation of high voltage-gated calcium channel activity (qval1.78E-2)', 'GO:0071417:cellular response to organonitrogen compound (qval1.8E-2)', 'GO:0098969:neurotransmitter receptor transport to postsynaptic membrane (qval1.8E-2)', 'GO:0035493:SNARE complex assembly (qval1.79E-2)', 'GO:0022038:corpus callosum development (qval1.79E-2)', 'GO:0034776:response to histamine (qval1.78E-2)', 'GO:0030833:regulation of actin filament polymerization (qval1.81E-2)', 'GO:1901215:negative regulation of neuron death (qval1.81E-2)', 'GO:0055074:calcium ion homeostasis (qval1.81E-2)', 'GO:0008064:regulation of actin polymerization or depolymerization (qval1.82E-2)', 'GO:0043266:regulation of potassium ion transport (qval1.9E-2)', 'GO:0060402:calcium ion transport into cytosol (qval1.92E-2)', 'GO:0014059:regulation of dopamine secretion (qval1.92E-2)', 'GO:0030073:insulin secretion (qval1.91E-2)', 'GO:0007616:long-term memory (qval1.91E-2)', 'GO:1903076:regulation of protein localization to plasma membrane (qval2.04E-2)', 'GO:0015833:peptide transport (qval2.07E-2)', 'GO:0030832:regulation of actin filament length (qval2.16E-2)', 'GO:0010765:positive regulation of sodium ion transport (qval2.21E-2)', 'GO:0051493:regulation of cytoskeleton organization (qval2.21E-2)', 'GO:0032388:positive regulation of intracellular transport (qval2.24E-2)', 'GO:0045921:positive regulation of exocytosis (qval2.42E-2)', 'GO:0099159:regulation of modification of postsynaptic structure (qval2.48E-2)', 'GO:1903540:establishment of protein localization to postsynaptic membrane (qval2.48E-2)', 'GO:1902514:regulation of calcium ion transmembrane transport via high voltage-gated calcium channel (qval2.47E-2)', 'GO:1902805:positive regulation of synaptic vesicle transport (qval2.46E-2)', 'GO:0071709:membrane assembly (qval2.69E-2)', 'GO:0072507:divalent inorganic cation homeostasis (qval2.75E-2)', 'GO:0099170:postsynaptic modulation of chemical synaptic transmission (qval2.78E-2)', 'GO:0060997:dendritic spine morphogenesis (qval2.78E-2)', 'GO:0006906:vesicle fusion (qval2.85E-2)', 'GO:0050805:negative regulation of synaptic transmission (qval2.85E-2)', 'GO:0006464:cellular protein modification process (qval3.01E-2)', 'GO:0036211:protein modification process (qval3E-2)', 'GO:0007204:positive regulation of cytosolic calcium ion concentration (qval3E-2)', 'GO:0032272:negative regulation of protein polymerization (qval3.13E-2)', 'GO:1901699:cellular response to nitrogen compound (qval3.13E-2)', 'GO:0086001:cardiac muscle cell action potential (qval3.12E-2)', 'GO:0031585:regulation of inositol 1,4,5-trisphosphate-sensitive calcium-release channel activity (qval3.15E-2)', 'GO:0099011:neuronal dense core vesicle exocytosis (qval3.14E-2)', 'GO:0099525:presynaptic dense core vesicle exocytosis (qval3.13E-2)', 'GO:0098880:maintenance of postsynaptic specialization structure (qval3.13E-2)', 'GO:0006114:glycerol biosynthetic process (qval3.12E-2)', 'GO:2000821:regulation of grooming behavior (qval3.11E-2)', 'GO:0036473:cell death in response to oxidative stress (qval3.1E-2)', 'GO:1905477:positive regulation of protein localization to membrane (qval3.22E-2)', 'GO:0031915:positive regulation of synaptic plasticity (qval3.28E-2)', 'GO:0072578:neurotransmitter-gated ion channel clustering (qval3.28E-2)', 'GO:1901841:regulation of high voltage-gated calcium channel activity (qval3.27E-2)', 'GO:0031223:auditory behavior (qval3.26E-2)', 'GO:0019722:calcium-mediated signaling (qval3.28E-2)', 'GO:0042886:amide transport (qval3.27E-2)', 'GO:1901379:regulation of potassium ion transmembrane transport (qval3.5E-2)', 'GO:0051261:protein depolymerization (qval3.56E-2)', 'GO:0070509:calcium ion import (qval3.6E-2)', 'GO:0003254:regulation of membrane depolarization (qval3.59E-2)']</t>
        </is>
      </c>
      <c r="V25" s="3">
        <f>hyperlink("https://spiral.technion.ac.il/results/MTAwMDAwOA==/24/GOResultsFUNCTION","link")</f>
        <v/>
      </c>
      <c r="W25" t="inlineStr">
        <is>
          <t>['GO:0035254:glutamate receptor binding (qval1.27E-12)', 'GO:0005515:protein binding (qval1.26E-11)', 'GO:0000149:SNARE binding (qval1.85E-11)', 'GO:0098918:structural constituent of synapse (qval6.88E-11)', 'GO:0008092:cytoskeletal protein binding (qval9.1E-9)', 'GO:0019901:protein kinase binding (qval2.77E-8)', 'GO:0019905:syntaxin binding (qval3.03E-8)', 'GO:0019900:kinase binding (qval3.96E-8)', 'GO:0008022:protein C-terminus binding (qval3.88E-8)', 'GO:0022839:ion gated channel activity (qval5.74E-8)', 'GO:0035255:ionotropic glutamate receptor binding (qval1.3E-7)', 'GO:0022836:gated channel activity (qval1.34E-7)', 'GO:0005516:calmodulin binding (qval1.3E-7)', 'GO:0005216:ion channel activity (qval2.44E-7)', 'GO:0022890:inorganic cation transmembrane transporter activity (qval3.24E-7)', 'GO:0022838:substrate-specific channel activity (qval4.28E-7)', 'GO:0005261:cation channel activity (qval6.58E-7)', 'GO:0008324:cation transmembrane transporter activity (qval6.84E-7)', 'GO:0099186:structural constituent of postsynapse (qval7.64E-7)', 'GO:0019904:protein domain specific binding (qval1.37E-6)', 'GO:0017075:syntaxin-1 binding (qval1.34E-6)', 'GO:0005244:voltage-gated ion channel activity (qval1.94E-6)', 'GO:0022832:voltage-gated channel activity (qval1.85E-6)', 'GO:0022843:voltage-gated cation channel activity (qval2.8E-6)', 'GO:0019899:enzyme binding (qval2.77E-6)', 'GO:0015267:channel activity (qval3.36E-6)', 'GO:0022803:passive transmembrane transporter activity (qval3.23E-6)', 'GO:0004683:calmodulin-dependent protein kinase activity (qval7.42E-6)', 'GO:0046873:metal ion transmembrane transporter activity (qval1.24E-5)', 'GO:0015318:inorganic molecular entity transmembrane transporter activity (qval1.4E-5)', 'GO:0016247:channel regulator activity (qval5.3E-5)', 'GO:0008331:high voltage-gated calcium channel activity (qval5.27E-5)', 'GO:0099106:ion channel regulator activity (qval9.74E-5)', 'GO:0015075:ion transmembrane transporter activity (qval1.12E-4)', 'GO:0044325:ion channel binding (qval1.53E-4)', 'GO:0005488:binding (qval2.87E-4)', 'GO:0015077:monovalent inorganic cation transmembrane transporter activity (qval4.08E-4)', 'GO:0005246:calcium channel regulator activity (qval5.32E-4)', 'GO:0098919:structural constituent of postsynaptic density (qval7.35E-4)', 'GO:0030165:PDZ domain binding (qval1.05E-3)', 'GO:0005262:calcium channel activity (qval1.14E-3)', 'GO:0015276:ligand-gated ion channel activity (qval1.14E-3)', 'GO:0098879:structural constituent of postsynaptic specialization (qval1.29E-3)', 'GO:0015085:calcium ion transmembrane transporter activity (qval1.33E-3)', 'GO:0022834:ligand-gated channel activity (qval1.3E-3)', 'GO:0099529:neurotransmitter receptor activity involved in regulation of postsynaptic membrane potential (qval1.76E-3)', 'GO:0005522:profilin binding (qval2.11E-3)', 'GO:0003779:actin binding (qval2.13E-3)', 'GO:0005234:extracellularly glutamate-gated ion channel activity (qval2.09E-3)', 'GO:0098960:postsynaptic neurotransmitter receptor activity (qval2.26E-3)', 'GO:0022857:transmembrane transporter activity (qval2.31E-3)', 'GO:0005245:voltage-gated calcium channel activity (qval2.59E-3)', 'GO:0004674:protein serine/threonine kinase activity (qval3.56E-3)', 'GO:0005509:calcium ion binding (qval3.81E-3)', 'GO:0043274:phospholipase binding (qval4.17E-3)', 'GO:0098882:structural constituent of presynaptic active zone (qval4.15E-3)', 'GO:1904315:transmitter-gated ion channel activity involved in regulation of postsynaptic membrane potential (qval5.56E-3)', 'GO:0044769:ATPase activity, coupled to transmembrane movement of ions, rotational mechanism (qval5.49E-3)', 'GO:0030507:spectrin binding (qval6.76E-3)', 'GO:0016301:kinase activity (qval6.86E-3)', 'GO:0099181:structural constituent of presynapse (qval7.4E-3)', 'GO:0050780:dopamine receptor binding (qval8.78E-3)', 'GO:0019829:cation-transporting ATPase activity (qval9.26E-3)', 'GO:0042625:ATPase coupled ion transmembrane transporter activity (qval9.11E-3)', 'GO:0022853:active ion transmembrane transporter activity (qval8.97E-3)', 'GO:0005230:extracellular ligand-gated ion channel activity (qval9.54E-3)', 'GO:0019894:kinesin binding (qval9.6E-3)', 'GO:0005215:transporter activity (qval9.65E-3)', 'GO:0022835:transmitter-gated channel activity (qval9.76E-3)', 'GO:0022824:transmitter-gated ion channel activity (qval9.62E-3)', 'GO:0005248:voltage-gated sodium channel activity (qval9.92E-3)', 'GO:0031800:type 3 metabotropic glutamate receptor binding (qval1.1E-2)', 'GO:0097109:neuroligin family protein binding (qval1.09E-2)', 'GO:0030160:GKAP/Homer scaffold activity (qval1.07E-2)', 'GO:0030276:clathrin binding (qval1.18E-2)', 'GO:0005102:signaling receptor binding (qval1.3E-2)', 'GO:0016773:phosphotransferase activity, alcohol group as acceptor (qval1.52E-2)', 'GO:0004672:protein kinase activity (qval1.88E-2)', 'GO:0004970:ionotropic glutamate receptor activity (qval1.89E-2)', 'GO:0030594:neurotransmitter receptor activity (qval2.22E-2)', 'GO:0086007:voltage-gated calcium channel activity involved in cardiac muscle cell action potential (qval2.38E-2)', 'GO:0022849:glutamate-gated calcium ion channel activity (qval2.35E-2)', 'GO:0051117:ATPase binding (qval2.54E-2)', 'GO:0016772:transferase activity, transferring phosphorus-containing groups (qval2.97E-2)', 'GO:0050998:nitric-oxide synthase binding (qval2.99E-2)', 'GO:0043168:anion binding (qval3.09E-2)', 'GO:0099626:voltage-gated calcium channel activity involved in regulation of presynaptic cytosolic calcium levels (qval3.27E-2)', 'GO:0099511:voltage-gated calcium channel activity involved in regulation of cytosolic calcium levels (qval3.24E-2)', 'GO:0035256:G protein-coupled glutamate receptor binding (qval3.2E-2)', 'GO:0005272:sodium channel activity (qval3.24E-2)', 'GO:0098772:molecular function regulator (qval3.44E-2)', 'GO:0099095:ligand-gated anion channel activity (qval3.52E-2)', 'GO:0030506:ankyrin binding (qval3.49E-2)', 'GO:0031749:D2 dopamine receptor binding (qval4E-2)', 'GO:0099507:ligand-gated ion channel activity involved in regulation of presynaptic membrane potential (qval3.96E-2)', 'GO:0016595:glutamate binding (qval4.16E-2)', 'GO:0022851:GABA-gated chloride ion channel activity (qval4.12E-2)', 'GO:0016917:GABA receptor activity (qval4.16E-2)', 'GO:0046961:proton-transporting ATPase activity, rotational mechanism (qval4.12E-2)']</t>
        </is>
      </c>
      <c r="X25" s="3">
        <f>hyperlink("https://spiral.technion.ac.il/results/MTAwMDAwOA==/24/GOResultsCOMPONENT","link")</f>
        <v/>
      </c>
      <c r="Y25" t="inlineStr">
        <is>
          <t>['GO:0044456:synapse part (qval9.29E-76)', 'GO:0097458:neuron part (qval5.78E-72)', 'GO:0045202:synapse (qval3.2E-70)', 'GO:0098978:glutamatergic synapse (qval9.06E-54)', 'GO:0043005:neuron projection (qval2.29E-42)', 'GO:0042995:cell projection (qval3.8E-36)', 'GO:0120038:plasma membrane bounded cell projection part (qval1.06E-32)', 'GO:0044463:cell projection part (qval9.28E-33)', 'GO:0099572:postsynaptic specialization (qval3.03E-31)', 'GO:0097060:synaptic membrane (qval1.42E-30)', 'GO:0120025:plasma membrane bounded cell projection (qval2.76E-30)', 'GO:0014069:postsynaptic density (qval3.65E-29)', 'GO:0033267:axon part (qval1.32E-28)', 'GO:0016020:membrane (qval4.03E-28)', 'GO:0098793:presynapse (qval8.7E-27)', 'GO:0030054:cell junction (qval7.69E-26)', 'GO:0098590:plasma membrane region (qval1.04E-23)', 'GO:0043025:neuronal cell body (qval2.3E-23)', 'GO:0044297:cell body (qval1.7E-22)', 'GO:0034702:ion channel complex (qval4.71E-21)', 'GO:1902495:transmembrane transporter complex (qval7.21E-21)', 'GO:0034703:cation channel complex (qval1.09E-20)', 'GO:1990351:transporter complex (qval5.32E-20)', 'GO:0098794:postsynapse (qval4.21E-19)', 'GO:0005886:plasma membrane (qval4.06E-18)', 'GO:0044459:plasma membrane part (qval4.85E-18)', 'GO:0060076:excitatory synapse (qval4.11E-17)', 'GO:0030424:axon (qval1E-16)', 'GO:0030425:dendrite (qval1.57E-16)', 'GO:0045211:postsynaptic membrane (qval5.71E-16)', 'GO:0099240:intrinsic component of synaptic membrane (qval4.96E-14)', 'GO:0070382:exocytic vesicle (qval6.54E-14)', 'GO:0098685:Schaffer collateral - CA1 synapse (qval8.02E-14)', 'GO:0008021:synaptic vesicle (qval2.36E-13)', 'GO:0044425:membrane part (qval2.09E-12)', 'GO:0044309:neuron spine (qval2.42E-12)', 'GO:0031410:cytoplasmic vesicle (qval4.26E-12)', 'GO:0097708:intracellular vesicle (qval5.57E-12)', 'GO:0030133:transport vesicle (qval1.1E-11)', 'GO:0099699:integral component of synaptic membrane (qval1.59E-11)', 'GO:0099501:exocytic vesicle membrane (qval1.58E-11)', 'GO:0030672:synaptic vesicle membrane (qval1.54E-11)', 'GO:0030427:site of polarized growth (qval1.51E-11)', 'GO:0098948:intrinsic component of postsynaptic specialization membrane (qval1.58E-11)', 'GO:0043197:dendritic spine (qval2.8E-11)', 'GO:0099503:secretory vesicle (qval3.3E-11)', 'GO:0030426:growth cone (qval3.26E-11)', 'GO:0030658:transport vesicle membrane (qval4.23E-11)', 'GO:0031982:vesicle (qval4.49E-11)', 'GO:0098797:plasma membrane protein complex (qval5.1E-11)', 'GO:0008328:ionotropic glutamate receptor complex (qval5.12E-11)', 'GO:0098936:intrinsic component of postsynaptic membrane (qval9.06E-11)', 'GO:0098796:membrane protein complex (qval1.1E-10)', 'GO:0099060:integral component of postsynaptic specialization membrane (qval2.88E-10)', 'GO:0098878:neurotransmitter receptor complex (qval3.5E-10)', 'GO:0044306:neuron projection terminus (qval8.66E-10)', 'GO:0043195:terminal bouton (qval8.84E-10)', 'GO:0043209:myelin sheath (qval2.24E-9)', 'GO:0043204:perikaryon (qval2.27E-9)', 'GO:0043198:dendritic shaft (qval2.41E-9)', 'GO:0044444:cytoplasmic part (qval8.14E-9)', 'GO:0042734:presynaptic membrane (qval1.34E-8)', 'GO:0098889:intrinsic component of presynaptic membrane (qval1.38E-8)', 'GO:0098982:GABA-ergic synapse (qval1.6E-8)', 'GO:0099146:intrinsic component of postsynaptic density membrane (qval2.02E-8)', 'GO:0098688:parallel fiber to Purkinje cell synapse (qval2E-8)', 'GO:0032589:neuron projection membrane (qval2.09E-8)', 'GO:0099055:integral component of postsynaptic membrane (qval2.08E-8)', 'GO:0044433:cytoplasmic vesicle part (qval2.47E-8)', 'GO:0044464:cell part (qval1.17E-7)', 'GO:0048786:presynaptic active zone (qval1.2E-7)', 'GO:0043194:axon initial segment (qval1.59E-7)', 'GO:0031256:leading edge membrane (qval1.68E-7)', 'GO:0099061:integral component of postsynaptic density membrane (qval4.04E-7)', 'GO:0099568:cytoplasmic region (qval4.7E-7)', 'GO:0097470:ribbon synapse (qval7.37E-7)', 'GO:0099522:region of cytosol (qval1.37E-6)', 'GO:0008076:voltage-gated potassium channel complex (qval1.52E-6)', 'GO:0120111:neuron projection cytoplasm (qval1.71E-6)', 'GO:0034705:potassium channel complex (qval1.82E-6)', 'GO:0098831:presynaptic active zone cytoplasmic component (qval1.91E-6)', 'GO:0099056:integral component of presynaptic membrane (qval2E-6)', 'GO:0098984:neuron to neuron synapse (qval2.26E-6)', 'GO:0032590:dendrite membrane (qval2.26E-6)', 'GO:0030659:cytoplasmic vesicle membrane (qval2.86E-6)', 'GO:0030285:integral component of synaptic vesicle membrane (qval3.83E-6)', 'GO:0098563:intrinsic component of synaptic vesicle membrane (qval4.03E-6)', 'GO:0043679:axon terminus (qval4.23E-6)', 'GO:0044448:cell cortex part (qval5.12E-6)', 'GO:0032838:plasma membrane bounded cell projection cytoplasm (qval7.32E-6)', 'GO:0099569:presynaptic cytoskeleton (qval7.94E-6)', 'GO:0034704:calcium channel complex (qval1.06E-5)', 'GO:0031253:cell projection membrane (qval1.07E-5)', 'GO:0098839:postsynaptic density membrane (qval1.33E-5)', 'GO:0099523:presynaptic cytosol (qval1.56E-5)', 'GO:0099092:postsynaptic density, intracellular component (qval1.77E-5)', 'GO:0099634:postsynaptic specialization membrane (qval1.75E-5)', 'GO:0005737:cytoplasm (qval2.08E-5)', 'GO:0012506:vesicle membrane (qval2.11E-5)', 'GO:0032279:asymmetric synapse (qval2.15E-5)', 'GO:0043226:organelle (qval2.49E-5)', 'GO:0098588:bounding membrane of organelle (qval2.77E-5)', 'GO:0017146:NMDA selective glutamate receptor complex (qval2.9E-5)', 'GO:0032839:dendrite cytoplasm (qval5.67E-5)', 'GO:0032281:AMPA glutamate receptor complex (qval7.62E-5)', 'GO:0099091:postsynaptic specialization, intracellular component (qval8.18E-5)', 'GO:0005891:voltage-gated calcium channel complex (qval8.1E-5)', 'GO:0031594:neuromuscular junction (qval1.05E-4)', 'GO:0031300:intrinsic component of organelle membrane (qval1.32E-4)', 'GO:0031301:integral component of organelle membrane (qval2.04E-4)', 'GO:0060077:inhibitory synapse (qval2.52E-4)', 'GO:0031226:intrinsic component of plasma membrane (qval2.57E-4)', 'GO:0098684:photoreceptor ribbon synapse (qval3.76E-4)', 'GO:1990454:L-type voltage-gated calcium channel complex (qval3.72E-4)', 'GO:0099571:postsynaptic cytoskeleton (qval4.35E-4)', 'GO:0033268:node of Ranvier (qval4.31E-4)', 'GO:0099738:cell cortex region (qval4.93E-4)', 'GO:0048788:cytoskeleton of presynaptic active zone (qval8.44E-4)', 'GO:0030315:T-tubule (qval1.02E-3)', 'GO:0005856:cytoskeleton (qval1.01E-3)', 'GO:0036477:somatodendritic compartment (qval1.1E-3)', 'GO:0098945:intrinsic component of presynaptic active zone membrane (qval1.12E-3)', 'GO:0046658:anchored component of plasma membrane (qval1.3E-3)', 'GO:0033178:proton-transporting two-sector ATPase complex, catalytic domain (qval1.36E-3)', 'GO:0099025:anchored component of postsynaptic membrane (qval1.55E-3)', 'GO:0030018:Z disc (qval1.61E-3)', 'GO:0031090:organelle membrane (qval1.62E-3)', 'GO:0098802:plasma membrane receptor complex (qval1.61E-3)', 'GO:0030863:cortical cytoskeleton (qval1.89E-3)', 'GO:0005938:cell cortex (qval2.19E-3)', 'GO:0005794:Golgi apparatus (qval2.17E-3)', 'GO:0099524:postsynaptic cytosol (qval2.29E-3)', 'GO:0098686:hippocampal mossy fiber to CA3 synapse (qval2.44E-3)', 'GO:0099059:integral component of presynaptic active zone membrane (qval2.88E-3)', 'GO:0015629:actin cytoskeleton (qval2.9E-3)', 'GO:0044445:cytosolic part (qval3.27E-3)', 'GO:0048787:presynaptic active zone membrane (qval3.47E-3)', 'GO:0030141:secretory granule (qval3.72E-3)', 'GO:0032591:dendritic spine membrane (qval3.94E-3)', 'GO:0048471:perinuclear region of cytoplasm (qval3.94E-3)', 'GO:0099144:anchored component of synaptic membrane (qval4.53E-3)', 'GO:0043083:synaptic cleft (qval4.5E-3)', 'GO:0005829:cytosol (qval4.79E-3)', 'GO:0070044:synaptobrevin 2-SNAP-25-syntaxin-1a complex (qval5.75E-3)', 'GO:0005955:calcineurin complex (qval5.71E-3)', 'GO:1990769:proximal neuron projection (qval5.67E-3)', 'GO:0044307:dendritic branch (qval5.63E-3)', 'GO:0030122:AP-2 adaptor complex (qval5.66E-3)', 'GO:0097440:apical dendrite (qval6.14E-3)', 'GO:0098805:whole membrane (qval6.68E-3)', 'GO:0044295:axonal growth cone (qval7.11E-3)', 'GO:0005887:integral component of plasma membrane (qval7.13E-3)', 'GO:0043235:receptor complex (qval7.08E-3)', 'GO:0099026:anchored component of presynaptic membrane (qval7.93E-3)', 'GO:0044424:intracellular part (qval8.92E-3)', 'GO:1902710:GABA receptor complex (qval8.91E-3)', 'GO:0008091:spectrin (qval1.03E-2)', 'GO:0044327:dendritic spine head (qval1.08E-2)', 'GO:0005768:endosome (qval1.14E-2)']</t>
        </is>
      </c>
    </row>
    <row r="26">
      <c r="A26" s="1" t="n">
        <v>25</v>
      </c>
      <c r="B26" t="n">
        <v>18365</v>
      </c>
      <c r="C26" t="n">
        <v>4951</v>
      </c>
      <c r="D26" t="n">
        <v>75</v>
      </c>
      <c r="E26" t="n">
        <v>5550</v>
      </c>
      <c r="F26" t="n">
        <v>418</v>
      </c>
      <c r="G26" t="n">
        <v>1604</v>
      </c>
      <c r="H26" t="n">
        <v>26</v>
      </c>
      <c r="I26" t="n">
        <v>124</v>
      </c>
      <c r="J26" s="2" t="n">
        <v>-2161</v>
      </c>
      <c r="K26" t="n">
        <v>0.424</v>
      </c>
      <c r="L26" t="inlineStr">
        <is>
          <t>2210016L21Rik,6430548M08Rik,Aak1,Abr,Acsl4,Actl6b,Adam11,Adar,Adgrb2,Adgrl1,Agap2,Agfg1,Agtpbp1,Akap11,Akt3,Ankrd34a,Ankrd46,Ano8,Ap2a1,Ap2b1,Apba2,Apbb3,Arf3,Arhgap44,Arhgef17,Arhgef7,Arpc4,Asphd1,Astn1,Atcay,Atl1,Atp11b,Atp1b1,Atp5d,Atp6v0a1,Atp6v1b2,Atp6v1c1,Atp6v1d,Atp6v1e1,Atp6v1g2,Atpif1,Atrnl1,Atxn1,Atxn7l3,B4galnt1,B4galnt4,B4galt5,Baiap2,Basp1,Bcr,Begain,Bex2,Bex3,Brinp2,Bsn,C1qtnf4,Cacna1b,Cacna1e,Cacna2d1,Cacnb1,Cacnb3,Cacng3,Cadm2,Cadm3,Cadps,Calm1,Calm2,Caly,Camk4,Camkv,Cap2,Cbarp,Ccdc149,Ccdc155,Cck,Cckbr,Cdk17,Cdk5r1,Cdk5r2,Cdk9,Cds2,Celf2,Celf3,Celf5,Celsr2,Celsr3,Cep170b,Cers1,Chn1,Chpf2,Chrm1,Chst1,Cinp,Clptm1l,Clstn1,Clvs1,Cmas,Cntn1,Coro1a,Crmp1,Ctnnd2,Cyfip2,Cyp46a1,Cyp4x1,D430041D05Rik,Dbn1,Dclk1,Dgke,Dgkz,Dlg4,Dlgap1,Dlgap2,Dlk2,Dmtn,Dmxl2,Dnajb5,Dnajc16,Dnm1,Dock3,Dpp10,Dtx3,Eef1a2,Elfn2,Enc1,Ensa,Epm2aip1,Epn1,Erc2,Ergic1,Fabp3,Faim2,Fam126b,Fam171a2,Fam78b,Fam81a,Fbxo31,Fcho1,Fem1a,Fgf12,Fkbp2,Fkbp8,Fzd3,G3bp2,Gabbr2,Gabra1,Gabra4,Gabrb2,Gabrb3,Gabrg2,Galnt18,Gcc2,Gdap1l1,Ggt7,Gls,Gm42372,Gm42517,Gnao1,Gng3,Golga7b,Got1,Gpm6a,Gpr26,Gpr27,Gpr61,Gprin1,Gria2,Gria3,Grik5,Grin1,Grin2b,Gripap1,Grk2,Grm5,H1fx,Hagh,Hectd4,Hecw1,Hk1,Htt,Ica1l,Ildr2,Inpp4a,Irf2bpl,Itpka,Jak1,Jazf1,Jph3,Kcnb1,Kcnh3,Kcnj3,Kcnj9,Kcnq2,Kif2a,Kifap3,Kifc2,Klc2,Klf12,Krt222,Large1,Lhfpl4,Lin7a,Lin7b,Lingo1,Lmtk2,Lonrf2,Lpcat4,Lrp11,Lrp3,Lrrc73,Magee1,Mal2,Map1b,Map2,Map2k1,Map9,Mapk1,Mapk10,Mapk8ip2,Mark1,Mark2,Mast1,Mat2b,Matk,Mchr1,Mef2d,Mfhas1,Micu3,Mrtfb,Mtpn,Myh10,Myt1l,Nap1l2,Napb,Napg,Nbea,Ncald,Ncan,Ndfip1,Ndrg4,Necap1,Nefl,Negr1,Nell2,Nipsnap1,Nlgn2,Nmnat2,Nol4,Nova2,Npas4,Nptn,Nrcam,Nrg3,Nrgn,Nrxn2,Nsf,Olfm1,P4htm,Pacsin1,Palm,Paqr9,Pcdh1,Pcdhgc5,Pclo,Pcmt1,Pcsk2,Pdhb,Pdxp,Pex5,Pfkp,Pfn2,Pgam5,Pgm2l1,Phf20,Phf24,Pianp,Pik3r2,Pip5k1c,Pitpnm3,Plcb1,Pld3,Plekhb2,Plk2,Plppr2,Plppr5,Plxna2,Pnmal1,Porcn,Ppfia3,Ppp1r9b,Ppp2r2b,Ppp3ca,Ppp3cb,Ppp3r1,Prdm10,Prkar1b,Prkce,Prrt2,Prrt3,Ptk2b,Ptms,Ptprn,Ptprn2,Ptprs,Purg,Rab15,Rab2a,Rab3a,Rab6b,Ralyl,Rap1gap2,Rasgef1c,Rbfox2,Rbfox3,Rgs7,Rgs7bp,Rimbp2,Ripor1,Ripor2,Rmnd5b,Rnf157,Rrp1,Rtn1,Rtn4rl2,Rusc1,Ryr2,Samd12,Scamp1,Scn2a,Scn8a,Scrn1,Sept5,Sgip1,Shc2,Shoc2,Sidt1,Sirpa,Skil,Slc17a7,Slc1a6,Slc39a10,Slc4a3,Slc7a4,Slc8a2,Slitrk1,Smim13,Snap25,Snap47,Snap91,Snapc2,Snhg11,Spata2l,Spock1,Spred2,Spred3,Sprn,Spryd3,Sptbn2,Sptbn4,Srr,Ssrp1,Stk32c,Strbp,Stx1a,Stx1b,Stxbp1,Sult4a1,Susd4,Sv2b,Svop,Syn1,Syngap1,Synj1,Syt1,Syt13,Syt16,Syt4,Syt7,Tbpl1,Tbr1,Tceal5,Tenm4,Tex2,Tmem121b,Tmem132a,Tmem151b,Tmem198,Tmem240,Trim32,Trim37,Trim46,Trp53bp1,Tspan7,Tspoap1,Tspyl5,Ttc19,Ttc3,Ttc7b,Tuba4a,Ube2ql1,Ube2v1,Ube4b,Ubl4a,Ugcg,Unc13a,Unc80,Usp14,Usp45,Vamp2,Vgf,Vstm2a,Wasl,Yaf2,Ydjc,Ywhah,Zc2hc1a,Zfp810,Zfyve28,Zmiz2</t>
        </is>
      </c>
      <c r="M26" t="inlineStr">
        <is>
          <t>[(0, 4), (0, 10), (0, 11), (0, 12), (0, 14), (0, 27), (0, 44), (0, 52), (0, 53), (0, 56), (0, 58), (0, 63), (0, 66), (0, 69), (0, 70), (0, 71), (0, 72), (7, 4), (7, 10), (7, 11), (7, 12), (7, 14), (7, 27), (7, 44), (7, 52), (7, 53), (7, 56), (7, 58), (7, 63), (7, 66), (7, 69), (7, 70), (7, 71), (7, 72), (9, 4), (9, 10), (9, 11), (9, 12), (9, 14), (9, 27), (9, 52), (9, 69), (9, 72), (17, 4), (17, 10), (17, 11), (17, 12), (17, 14), (17, 27), (17, 52), (17, 53), (17, 56), (17, 58), (17, 63), (17, 66), (17, 69), (17, 70), (17, 72), (19, 4), (19, 10), (19, 11), (19, 12), (19, 14), (19, 27), (19, 44), (19, 52), (19, 53), (19, 56), (19, 58), (19, 63), (19, 66), (19, 69), (19, 70), (19, 71), (19, 72), (28, 4), (28, 10), (28, 11), (28, 12), (28, 14), (28, 27), (28, 53), (28, 56), (28, 63), (28, 69), (28, 72), (37, 4), (37, 10), (37, 11), (37, 12), (37, 14), (37, 27), (37, 52), (37, 53), (37, 56), (37, 58), (37, 63), (37, 69), (37, 70), (37, 72), (39, 4), (39, 10), (39, 11), (39, 12), (39, 14), (39, 27), (39, 52), (39, 69), (39, 72), (65, 4), (65, 10), (65, 11), (65, 12), (65, 14), (65, 27), (65, 52), (65, 53), (65, 56), (65, 58), (65, 63), (65, 66), (65, 69), (65, 70), (65, 72)]</t>
        </is>
      </c>
      <c r="N26" t="n">
        <v>479</v>
      </c>
      <c r="O26" t="n">
        <v>1</v>
      </c>
      <c r="P26" t="n">
        <v>0.95</v>
      </c>
      <c r="Q26" t="n">
        <v>3</v>
      </c>
      <c r="R26" t="n">
        <v>10000</v>
      </c>
      <c r="S26" t="inlineStr">
        <is>
          <t>07/05/2024, 14:02:19</t>
        </is>
      </c>
      <c r="T26" s="3">
        <f>hyperlink("https://spiral.technion.ac.il/results/MTAwMDAwOA==/25/GOResultsPROCESS","link")</f>
        <v/>
      </c>
      <c r="U26" t="inlineStr">
        <is>
          <t>['GO:0050804:modulation of chemical synaptic transmission (qval2.36E-26)', 'GO:0099177:regulation of trans-synaptic signaling (qval1.33E-26)', 'GO:0051049:regulation of transport (qval2E-19)', 'GO:0051179:localization (qval5.25E-17)', 'GO:0098916:anterograde trans-synaptic signaling (qval1.77E-16)', 'GO:0007268:chemical synaptic transmission (qval1.47E-16)', 'GO:0099537:trans-synaptic signaling (qval2.25E-16)', 'GO:0099536:synaptic signaling (qval3.87E-16)', 'GO:0065008:regulation of biological quality (qval1.32E-15)', 'GO:0050808:synapse organization (qval2.21E-15)', 'GO:0099003:vesicle-mediated transport in synapse (qval2.4E-15)', 'GO:0098693:regulation of synaptic vesicle cycle (qval2.53E-15)', 'GO:0006810:transport (qval2.7E-15)', 'GO:0051234:establishment of localization (qval4.19E-15)', 'GO:0099643:signal release from synapse (qval7.86E-15)', 'GO:0023052:signaling (qval2.2E-14)', 'GO:0048167:regulation of synaptic plasticity (qval1.23E-13)', 'GO:0023061:signal release (qval1.62E-13)', 'GO:0032940:secretion by cell (qval2.25E-13)', 'GO:0050806:positive regulation of synaptic transmission (qval6.17E-13)', 'GO:0051649:establishment of localization in cell (qval1.47E-12)', 'GO:0007267:cell-cell signaling (qval1.6E-12)', 'GO:0032879:regulation of localization (qval1.81E-12)', 'GO:0042391:regulation of membrane potential (qval2.94E-12)', 'GO:0060627:regulation of vesicle-mediated transport (qval4.84E-12)', 'GO:0007269:neurotransmitter secretion (qval8.36E-12)', 'GO:0051641:cellular localization (qval1.14E-11)', 'GO:0046903:secretion (qval1.15E-11)', 'GO:0051050:positive regulation of transport (qval3.86E-11)', 'GO:0010975:regulation of neuron projection development (qval8.55E-11)', 'GO:0006887:exocytosis (qval8.53E-11)', 'GO:0060341:regulation of cellular localization (qval9.26E-11)', 'GO:0097479:synaptic vesicle localization (qval1.18E-10)', 'GO:0016192:vesicle-mediated transport (qval1.17E-10)', 'GO:0017156:calcium ion regulated exocytosis (qval2.28E-10)', 'GO:0120035:regulation of plasma membrane bounded cell projection organization (qval2.27E-10)', 'GO:0031344:regulation of cell projection organization (qval3.52E-10)', 'GO:0140029:exocytic process (qval4.47E-10)', 'GO:0050767:regulation of neurogenesis (qval1.27E-9)', 'GO:0043269:regulation of ion transport (qval1.33E-9)', 'GO:0099072:regulation of postsynaptic membrane neurotransmitter receptor levels (qval1.49E-9)', 'GO:0060078:regulation of postsynaptic membrane potential (qval1.46E-9)', 'GO:0045664:regulation of neuron differentiation (qval1.48E-9)', 'GO:0007610:behavior (qval1.59E-9)', 'GO:0007154:cell communication (qval2.82E-9)', 'GO:0048489:synaptic vesicle transport (qval3.74E-9)', 'GO:0097480:establishment of synaptic vesicle localization (qval3.66E-9)', 'GO:0006836:neurotransmitter transport (qval7.49E-9)', 'GO:0060284:regulation of cell development (qval8.95E-9)', 'GO:0072657:protein localization to membrane (qval1.01E-8)', 'GO:0051960:regulation of nervous system development (qval1.02E-8)', 'GO:0017158:regulation of calcium ion-dependent exocytosis (qval1.03E-8)', 'GO:0016043:cellular component organization (qval1.54E-8)', 'GO:0051648:vesicle localization (qval2.58E-8)', 'GO:0016079:synaptic vesicle exocytosis (qval3.31E-8)', 'GO:0032386:regulation of intracellular transport (qval4.09E-8)', 'GO:0071840:cellular component organization or biogenesis (qval4.62E-8)', 'GO:0008104:protein localization (qval4.91E-8)', 'GO:1903305:regulation of regulated secretory pathway (qval7.46E-8)', 'GO:0045055:regulated exocytosis (qval7.72E-8)', 'GO:0051668:localization within membrane (qval7.75E-8)', 'GO:0033036:macromolecule localization (qval8.59E-8)', 'GO:0017157:regulation of exocytosis (qval9.61E-8)', 'GO:0046907:intracellular transport (qval1.19E-7)', 'GO:0035418:protein localization to synapse (qval1.44E-7)', 'GO:1903530:regulation of secretion by cell (qval1.52E-7)', 'GO:0023051:regulation of signaling (qval1.63E-7)', 'GO:1903421:regulation of synaptic vesicle recycling (qval1.91E-7)', 'GO:0051650:establishment of vesicle localization (qval2.03E-7)', 'GO:1990778:protein localization to cell periphery (qval2.05E-7)', 'GO:0051128:regulation of cellular component organization (qval4.15E-7)', 'GO:0001505:regulation of neurotransmitter levels (qval4.75E-7)', 'GO:0048168:regulation of neuronal synaptic plasticity (qval4.7E-7)', 'GO:0010646:regulation of cell communication (qval4.73E-7)', 'GO:0051640:organelle localization (qval4.96E-7)', 'GO:1903532:positive regulation of secretion by cell (qval4.9E-7)', 'GO:1902803:regulation of synaptic vesicle transport (qval5.37E-7)', 'GO:0007416:synapse assembly (qval5.38E-7)', 'GO:0048812:neuron projection morphogenesis (qval5.67E-7)', 'GO:0120039:plasma membrane bounded cell projection morphogenesis (qval8.9E-7)', 'GO:0022604:regulation of cell morphogenesis (qval9.01E-7)', 'GO:0007611:learning or memory (qval1.05E-6)', 'GO:0045956:positive regulation of calcium ion-dependent exocytosis (qval1.12E-6)', 'GO:0048858:cell projection morphogenesis (qval1.33E-6)', 'GO:2000463:positive regulation of excitatory postsynaptic potential (qval1.53E-6)', 'GO:0050890:cognition (qval2.09E-6)', 'GO:2000300:regulation of synaptic vesicle exocytosis (qval2.15E-6)', 'GO:0016050:vesicle organization (qval2.82E-6)', 'GO:0048278:vesicle docking (qval2.87E-6)', 'GO:0051046:regulation of secretion (qval2.92E-6)', 'GO:0098660:inorganic ion transmembrane transport (qval2.91E-6)', 'GO:0007399:nervous system development (qval3.35E-6)', 'GO:0007612:learning (qval3.88E-6)', 'GO:0034765:regulation of ion transmembrane transport (qval4.28E-6)', 'GO:0010769:regulation of cell morphogenesis involved in differentiation (qval5.22E-6)', 'GO:0032990:cell part morphogenesis (qval5.42E-6)', 'GO:0098815:modulation of excitatory postsynaptic potential (qval5.98E-6)', 'GO:0030030:cell projection organization (qval6.89E-6)', 'GO:0051239:regulation of multicellular organismal process (qval7.33E-6)', 'GO:0051047:positive regulation of secretion (qval8.13E-6)', 'GO:1904862:inhibitory synapse assembly (qval9.86E-6)', 'GO:0010807:regulation of synaptic vesicle priming (qval9.77E-6)', 'GO:0046928:regulation of neurotransmitter secretion (qval1.02E-5)', 'GO:0050905:neuromuscular process (qval1.08E-5)', 'GO:0001956:positive regulation of neurotransmitter secretion (qval1.29E-5)', 'GO:0031175:neuron projection development (qval1.45E-5)', 'GO:0065007:biological regulation (qval1.52E-5)', 'GO:0050769:positive regulation of neurogenesis (qval1.52E-5)', 'GO:0001764:neuron migration (qval1.82E-5)', 'GO:0051705:multi-organism behavior (qval1.83E-5)', 'GO:0016082:synaptic vesicle priming (qval1.95E-5)', 'GO:0051656:establishment of organelle localization (qval2.14E-5)', 'GO:0061024:membrane organization (qval2.12E-5)', 'GO:0060079:excitatory postsynaptic potential (qval2.25E-5)', 'GO:0140056:organelle localization by membrane tethering (qval2.37E-5)', 'GO:0034613:cellular protein localization (qval2.51E-5)', 'GO:0098657:import into cell (qval2.51E-5)', 'GO:0031346:positive regulation of cell projection organization (qval2.49E-5)', 'GO:0031644:regulation of neurological system process (qval2.52E-5)', 'GO:0010976:positive regulation of neuron projection development (qval2.64E-5)', 'GO:0031629:synaptic vesicle fusion to presynaptic active zone membrane (qval2.94E-5)', 'GO:0099500:vesicle fusion to plasma membrane (qval2.91E-5)', 'GO:0050789:regulation of biological process (qval2.98E-5)', 'GO:0006897:endocytosis (qval3.11E-5)', 'GO:0070727:cellular macromolecule localization (qval3.18E-5)', 'GO:0010720:positive regulation of cell development (qval3.86E-5)', 'GO:0031646:positive regulation of neurological system process (qval4.41E-5)', 'GO:0022406:membrane docking (qval4.38E-5)', 'GO:0034762:regulation of transmembrane transport (qval4.54E-5)', 'GO:0051703:intraspecies interaction between organisms (qval4.82E-5)', 'GO:0035176:social behavior (qval4.79E-5)', 'GO:0007626:locomotory behavior (qval4.9E-5)', 'GO:0051962:positive regulation of nervous system development (qval4.95E-5)', 'GO:0006996:organelle organization (qval4.96E-5)', 'GO:0031338:regulation of vesicle fusion (qval5.98E-5)', 'GO:0098662:inorganic cation transmembrane transport (qval6.79E-5)', 'GO:0045666:positive regulation of neuron differentiation (qval6.96E-5)', 'GO:0099590:neurotransmitter receptor internalization (qval7.22E-5)', 'GO:0050807:regulation of synapse organization (qval7.75E-5)', 'GO:0048488:synaptic vesicle endocytosis (qval8.64E-5)', 'GO:0140238:presynaptic endocytosis (qval8.58E-5)', 'GO:0022607:cellular component assembly (qval1.21E-4)', 'GO:1903307:positive regulation of regulated secretory pathway (qval1.43E-4)', 'GO:0030100:regulation of endocytosis (qval1.69E-4)', 'GO:0050770:regulation of axonogenesis (qval1.79E-4)', 'GO:0045184:establishment of protein localization (qval1.86E-4)', 'GO:0032409:regulation of transporter activity (qval1.95E-4)', 'GO:0007613:memory (qval2.06E-4)', 'GO:0050794:regulation of cellular process (qval2.07E-4)', 'GO:0032412:regulation of ion transmembrane transporter activity (qval2.08E-4)', 'GO:0051932:synaptic transmission, GABAergic (qval2.31E-4)', 'GO:0034220:ion transmembrane transport (qval2.58E-4)', 'GO:0045595:regulation of cell differentiation (qval2.73E-4)', 'GO:0007010:cytoskeleton organization (qval2.72E-4)', 'GO:0031630:regulation of synaptic vesicle fusion to presynaptic active zone membrane (qval2.74E-4)', 'GO:0098655:cation transmembrane transport (qval2.89E-4)', 'GO:0048172:regulation of short-term neuronal synaptic plasticity (qval3.18E-4)', 'GO:0032880:regulation of protein localization (qval3.44E-4)', 'GO:0022898:regulation of transmembrane transporter activity (qval3.56E-4)', 'GO:0051588:regulation of neurotransmitter transport (qval3.66E-4)', 'GO:0015031:protein transport (qval4E-4)', 'GO:1990709:presynaptic active zone organization (qval3.99E-4)', 'GO:0006906:vesicle fusion (qval4E-4)', 'GO:0006904:vesicle docking involved in exocytosis (qval4.51E-4)', 'GO:1903539:protein localization to postsynaptic membrane (qval5.37E-4)', 'GO:0006811:ion transport (qval5.57E-4)', 'GO:0050773:regulation of dendrite development (qval5.81E-4)', 'GO:0044057:regulation of system process (qval6.07E-4)', 'GO:0007409:axonogenesis (qval6.44E-4)', 'GO:0090174:organelle membrane fusion (qval7.31E-4)', 'GO:0060291:long-term synaptic potentiation (qval7.51E-4)', 'GO:0015833:peptide transport (qval8.25E-4)', 'GO:0098881:exocytic insertion of neurotransmitter receptor to plasma membrane (qval8.55E-4)', 'GO:0098967:exocytic insertion of neurotransmitter receptor to postsynaptic membrane (qval8.5E-4)', 'GO:0051130:positive regulation of cellular component organization (qval8.68E-4)', 'GO:0051966:regulation of synaptic transmission, glutamatergic (qval9E-4)', 'GO:0072659:protein localization to plasma membrane (qval9.44E-4)', 'GO:1900242:regulation of synaptic vesicle endocytosis (qval9.64E-4)', 'GO:0009306:protein secretion (qval1.01E-3)', 'GO:0010959:regulation of metal ion transport (qval1.05E-3)', 'GO:0045921:positive regulation of exocytosis (qval1.23E-3)', 'GO:2000026:regulation of multicellular organismal development (qval1.23E-3)', 'GO:0042886:amide transport (qval1.39E-3)', 'GO:0065009:regulation of molecular function (qval1.4E-3)', 'GO:0051590:positive regulation of neurotransmitter transport (qval1.54E-3)', 'GO:0098884:postsynaptic neurotransmitter receptor internalization (qval1.56E-3)', 'GO:0071420:cellular response to histamine (qval1.55E-3)', 'GO:0140239:postsynaptic endocytosis (qval1.55E-3)', 'GO:0007215:glutamate receptor signaling pathway (qval1.63E-3)', 'GO:0048259:regulation of receptor-mediated endocytosis (qval1.64E-3)', 'GO:0051954:positive regulation of amine transport (qval1.74E-3)', 'GO:0050793:regulation of developmental process (qval1.82E-3)', 'GO:0021549:cerebellum development (qval1.92E-3)', 'GO:0060359:response to ammonium ion (qval1.91E-3)', 'GO:0022603:regulation of anatomical structure morphogenesis (qval1.91E-3)', 'GO:0048731:system development (qval1.92E-3)', 'GO:0032989:cellular component morphogenesis (qval2.02E-3)', 'GO:0043254:regulation of protein complex assembly (qval2.06E-3)', 'GO:0090087:regulation of peptide transport (qval2.22E-3)', 'GO:0072583:clathrin-dependent endocytosis (qval2.32E-3)', 'GO:1904062:regulation of cation transmembrane transport (qval2.33E-3)', 'GO:0021700:developmental maturation (qval2.59E-3)', 'GO:0030073:insulin secretion (qval2.58E-3)', 'GO:0055085:transmembrane transport (qval2.77E-3)', 'GO:0061025:membrane fusion (qval2.77E-3)', 'GO:0120036:plasma membrane bounded cell projection organization (qval2.97E-3)', 'GO:0007214:gamma-aminobutyric acid signaling pathway (qval3.46E-3)', 'GO:0032388:positive regulation of intracellular transport (qval3.62E-3)', 'GO:1905445:positive regulation of clathrin coat assembly (qval3.63E-3)', 'GO:1905443:regulation of clathrin coat assembly (qval3.61E-3)', 'GO:0048284:organelle fusion (qval3.71E-3)', 'GO:0018105:peptidyl-serine phosphorylation (qval3.82E-3)', 'GO:0051223:regulation of protein transport (qval3.82E-3)', 'GO:0016188:synaptic vesicle maturation (qval3.92E-3)', 'GO:0006812:cation transport (qval4.01E-3)', 'GO:0043270:positive regulation of ion transport (qval4.18E-3)', 'GO:0016310:phosphorylation (qval4.19E-3)', 'GO:0070201:regulation of establishment of protein localization (qval4.23E-3)', 'GO:0023056:positive regulation of signaling (qval4.25E-3)', 'GO:0035556:intracellular signal transduction (qval4.51E-3)', 'GO:0048522:positive regulation of cellular process (qval5.02E-3)', 'GO:0099632:protein transport within plasma membrane (qval5.4E-3)', 'GO:0099637:neurotransmitter receptor transport (qval5.38E-3)', 'GO:0002790:peptide secretion (qval5.39E-3)', 'GO:0098969:neurotransmitter receptor transport to postsynaptic membrane (qval5.76E-3)', 'GO:0035493:SNARE complex assembly (qval5.73E-3)', 'GO:0048791:calcium ion-regulated exocytosis of neurotransmitter (qval5.71E-3)', 'GO:0034776:response to histamine (qval5.68E-3)', 'GO:0051952:regulation of amine transport (qval5.7E-3)', 'GO:0050885:neuromuscular process controlling balance (qval6.13E-3)', 'GO:0031345:negative regulation of cell projection organization (qval6.12E-3)', 'GO:0071705:nitrogen compound transport (qval6.26E-3)', 'GO:0010647:positive regulation of cell communication (qval6.34E-3)', 'GO:0099170:postsynaptic modulation of chemical synaptic transmission (qval6.6E-3)', 'GO:0071242:cellular response to ammonium ion (qval6.57E-3)', 'GO:0031623:receptor internalization (qval6.7E-3)', 'GO:0031503:protein-containing complex localization (qval7.08E-3)', 'GO:0031632:positive regulation of synaptic vesicle fusion to presynaptic active zone membrane (qval7.83E-3)', 'GO:0099502:calcium-dependent activation of synaptic vesicle fusion (qval7.8E-3)', 'GO:0016081:synaptic vesicle docking (qval7.95E-3)', 'GO:1903540:establishment of protein localization to postsynaptic membrane (qval7.91E-3)', 'GO:1902805:positive regulation of synaptic vesicle transport (qval7.88E-3)', 'GO:0048518:positive regulation of biological process (qval7.96E-3)', 'GO:0099601:regulation of neurotransmitter receptor activity (qval8.11E-3)', 'GO:0050433:regulation of catecholamine secretion (qval8.08E-3)', 'GO:0006898:receptor-mediated endocytosis (qval8.36E-3)', 'GO:0009987:cellular process (qval9.75E-3)', 'GO:0018209:peptidyl-serine modification (qval1E-2)', 'GO:0099558:maintenance of synapse structure (qval1.09E-2)', 'GO:0098877:neurotransmitter receptor transport to plasma membrane (qval1.08E-2)', 'GO:2001257:regulation of cation channel activity (qval1.11E-2)', 'GO:0008306:associative learning (qval1.13E-2)', 'GO:0006793:phosphorus metabolic process (qval1.16E-2)', 'GO:0007420:brain development (qval1.3E-2)', 'GO:0071702:organic substance transport (qval1.31E-2)', 'GO:0048814:regulation of dendrite morphogenesis (qval1.4E-2)', 'GO:0031339:negative regulation of vesicle fusion (qval1.43E-2)', 'GO:0099011:neuronal dense core vesicle exocytosis (qval1.42E-2)', 'GO:0099525:presynaptic dense core vesicle exocytosis (qval1.41E-2)', 'GO:0007274:neuromuscular synaptic transmission (qval1.44E-2)', 'GO:0060998:regulation of dendritic spine development (qval1.47E-2)', 'GO:0030534:adult behavior (qval1.5E-2)', 'GO:1902600:proton transmembrane transport (qval1.61E-2)', 'GO:0070588:calcium ion transmembrane transport (qval1.78E-2)', 'GO:0030001:metal ion transport (qval1.87E-2)', 'GO:0099188:postsynaptic cytoskeleton organization (qval1.87E-2)', 'GO:0014049:positive regulation of glutamate secretion (qval1.86E-2)', 'GO:0035235:ionotropic glutamate receptor signaling pathway (qval1.86E-2)', 'GO:0098974:postsynaptic actin cytoskeleton organization (qval1.85E-2)', 'GO:1905475:regulation of protein localization to membrane (qval1.91E-2)', 'GO:0043112:receptor metabolic process (qval1.96E-2)', 'GO:0044087:regulation of cellular component biogenesis (qval1.99E-2)', 'GO:0032502:developmental process (qval2.04E-2)', 'GO:1990504:dense core granule exocytosis (qval2.3E-2)', 'GO:0010771:negative regulation of cell morphogenesis involved in differentiation (qval2.44E-2)', 'GO:0097120:receptor localization to synapse (qval2.53E-2)', 'GO:0030072:peptide hormone secretion (qval2.91E-2)', 'GO:0042592:homeostatic process (qval2.99E-2)', 'GO:0043314:negative regulation of neutrophil degranulation (qval2.98E-2)', 'GO:0060313:negative regulation of blood vessel remodeling (qval2.97E-2)', 'GO:0021722:superior olivary nucleus maturation (qval2.96E-2)', 'GO:1905244:regulation of modification of synaptic structure (qval2.96E-2)', 'GO:0048268:clathrin coat assembly (qval2.95E-2)', 'GO:1901019:regulation of calcium ion transmembrane transporter activity (qval2.96E-2)', 'GO:0006468:protein phosphorylation (qval3.07E-2)', 'GO:0051489:regulation of filopodium assembly (qval3.14E-2)', 'GO:0032594:protein transport within lipid bilayer (qval3.17E-2)', 'GO:0046879:hormone secretion (qval3.17E-2)', 'GO:0006886:intracellular protein transport (qval3.41E-2)', 'GO:0002692:negative regulation of cellular extravasation (qval3.41E-2)', 'GO:0050877:nervous system process (qval3.42E-2)', 'GO:0019725:cellular homeostasis (qval3.63E-2)', 'GO:0010977:negative regulation of neuron projection development (qval3.63E-2)', 'GO:0099175:regulation of postsynapse organization (qval3.64E-2)', 'GO:0008064:regulation of actin polymerization or depolymerization (qval3.79E-2)', 'GO:0006796:phosphate-containing compound metabolic process (qval3.8E-2)', 'GO:0010817:regulation of hormone levels (qval4.14E-2)', 'GO:0051240:positive regulation of multicellular organismal process (qval4.36E-2)', 'GO:0030832:regulation of actin filament length (qval4.36E-2)', 'GO:0033605:positive regulation of catecholamine secretion (qval4.37E-2)', 'GO:0010801:negative regulation of peptidyl-threonine phosphorylation (qval4.36E-2)', 'GO:0006816:calcium ion transport (qval4.39E-2)', 'GO:0035637:multicellular organismal signaling (qval4.71E-2)', 'GO:0035640:exploration behavior (qval4.7E-2)', 'GO:0033157:regulation of intracellular protein transport (qval4.76E-2)', 'GO:0097091:synaptic vesicle clustering (qval4.77E-2)', 'GO:0007009:plasma membrane organization (qval4.79E-2)']</t>
        </is>
      </c>
      <c r="V26" s="3">
        <f>hyperlink("https://spiral.technion.ac.il/results/MTAwMDAwOA==/25/GOResultsFUNCTION","link")</f>
        <v/>
      </c>
      <c r="W26" t="inlineStr">
        <is>
          <t>['GO:0005515:protein binding (qval1.65E-9)', 'GO:0000149:SNARE binding (qval2.37E-8)', 'GO:0008092:cytoskeletal protein binding (qval4.11E-7)', 'GO:0098960:postsynaptic neurotransmitter receptor activity (qval5.52E-6)', 'GO:0022839:ion gated channel activity (qval6.72E-6)', 'GO:0022836:gated channel activity (qval1.19E-5)', 'GO:0099529:neurotransmitter receptor activity involved in regulation of postsynaptic membrane potential (qval2.44E-5)', 'GO:0017075:syntaxin-1 binding (qval3.53E-5)', 'GO:0005216:ion channel activity (qval3.73E-5)', 'GO:0019905:syntaxin binding (qval4.34E-5)', 'GO:0022838:substrate-specific channel activity (qval5E-5)', 'GO:0019901:protein kinase binding (qval6.69E-5)', 'GO:0019900:kinase binding (qval6.23E-5)', 'GO:0019904:protein domain specific binding (qval6.39E-5)', 'GO:1904315:transmitter-gated ion channel activity involved in regulation of postsynaptic membrane potential (qval7E-5)', 'GO:0022890:inorganic cation transmembrane transporter activity (qval9.12E-5)', 'GO:0005230:extracellular ligand-gated ion channel activity (qval1.2E-4)', 'GO:0022835:transmitter-gated channel activity (qval1.47E-4)', 'GO:0022824:transmitter-gated ion channel activity (qval1.39E-4)', 'GO:0015318:inorganic molecular entity transmembrane transporter activity (qval1.68E-4)', 'GO:0015267:channel activity (qval1.61E-4)', 'GO:0022803:passive transmembrane transporter activity (qval1.53E-4)', 'GO:0030276:clathrin binding (qval1.61E-4)', 'GO:0030594:neurotransmitter receptor activity (qval2.1E-4)', 'GO:0008022:protein C-terminus binding (qval2.16E-4)', 'GO:0005516:calmodulin binding (qval2.46E-4)', 'GO:0015276:ligand-gated ion channel activity (qval2.43E-4)', 'GO:0022834:ligand-gated channel activity (qval2.84E-4)', 'GO:0098918:structural constituent of synapse (qval3.3E-4)', 'GO:0005261:cation channel activity (qval3.34E-4)', 'GO:0008324:cation transmembrane transporter activity (qval3.46E-4)', 'GO:0022843:voltage-gated cation channel activity (qval5.12E-4)', 'GO:0015075:ion transmembrane transporter activity (qval5.43E-4)', 'GO:0019899:enzyme binding (qval5.46E-4)', 'GO:0099095:ligand-gated anion channel activity (qval8.08E-4)', 'GO:0005488:binding (qval8.35E-4)', 'GO:0005244:voltage-gated ion channel activity (qval8.28E-4)', 'GO:0022832:voltage-gated channel activity (qval8.07E-4)', 'GO:0022851:GABA-gated chloride ion channel activity (qval8.61E-4)', 'GO:0016917:GABA receptor activity (qval9.53E-4)', 'GO:0030165:PDZ domain binding (qval1.2E-3)', 'GO:0050780:dopamine receptor binding (qval1.2E-3)', 'GO:0046873:metal ion transmembrane transporter activity (qval1.35E-3)', 'GO:0035254:glutamate receptor binding (qval1.94E-3)', 'GO:0008066:glutamate receptor activity (qval1.9E-3)', 'GO:0022857:transmembrane transporter activity (qval2.69E-3)', 'GO:0047485:protein N-terminus binding (qval2.73E-3)', 'GO:0004970:ionotropic glutamate receptor activity (qval4.23E-3)', 'GO:0044769:ATPase activity, coupled to transmembrane movement of ions, rotational mechanism (qval5.29E-3)', 'GO:0004890:GABA-A receptor activity (qval5.4E-3)', 'GO:0044325:ion channel binding (qval5.91E-3)', 'GO:0005509:calcium ion binding (qval7.69E-3)', 'GO:0005215:transporter activity (qval7.72E-3)', 'GO:0015077:monovalent inorganic cation transmembrane transporter activity (qval9.69E-3)', 'GO:0046961:proton-transporting ATPase activity, rotational mechanism (qval1.05E-2)', 'GO:0005543:phospholipid binding (qval1.17E-2)', 'GO:0016773:phosphotransferase activity, alcohol group as acceptor (qval1.24E-2)', 'GO:0019902:phosphatase binding (qval1.43E-2)', 'GO:0015085:calcium ion transmembrane transporter activity (qval1.57E-2)', 'GO:0031749:D2 dopamine receptor binding (qval1.8E-2)', 'GO:0005234:extracellularly glutamate-gated ion channel activity (qval1.77E-2)', 'GO:0017022:myosin binding (qval1.76E-2)', 'GO:0019829:cation-transporting ATPase activity (qval1.98E-2)', 'GO:0042625:ATPase coupled ion transmembrane transporter activity (qval1.95E-2)', 'GO:0022853:active ion transmembrane transporter activity (qval1.92E-2)', 'GO:0016772:transferase activity, transferring phosphorus-containing groups (qval1.89E-2)', 'GO:0016301:kinase activity (qval1.88E-2)', 'GO:0043168:anion binding (qval1.93E-2)', 'GO:0005262:calcium channel activity (qval1.91E-2)', 'GO:0098882:structural constituent of presynaptic active zone (qval2.65E-2)', 'GO:0036442:proton-exporting ATPase activity (qval2.71E-2)', 'GO:0001540:amyloid-beta binding (qval2.69E-2)', 'GO:0004674:protein serine/threonine kinase activity (qval2.84E-2)', 'GO:0019894:kinesin binding (qval3.16E-2)', 'GO:0050809:diazepam binding (qval3.27E-2)', 'GO:0005237:inhibitory extracellular ligand-gated ion channel activity (qval3.24E-2)', 'GO:0099181:structural constituent of presynapse (qval3.79E-2)', 'GO:0005245:voltage-gated calcium channel activity (qval3.83E-2)', 'GO:0004672:protein kinase activity (qval3.8E-2)', 'GO:0005484:SNAP receptor activity (qval5.27E-2)', 'GO:0043008:ATP-dependent protein binding (qval5.31E-2)']</t>
        </is>
      </c>
      <c r="X26" s="3">
        <f>hyperlink("https://spiral.technion.ac.il/results/MTAwMDAwOA==/25/GOResultsCOMPONENT","link")</f>
        <v/>
      </c>
      <c r="Y26" t="inlineStr">
        <is>
          <t>['GO:0044456:synapse part (qval3.07E-65)', 'GO:0045202:synapse (qval7.3E-61)', 'GO:0097458:neuron part (qval9.81E-60)', 'GO:0098978:glutamatergic synapse (qval3.06E-41)', 'GO:0043005:neuron projection (qval4.88E-34)', 'GO:0042995:cell projection (qval2.36E-28)', 'GO:0097060:synaptic membrane (qval1.25E-25)', 'GO:0120025:plasma membrane bounded cell projection (qval5.69E-25)', 'GO:0016020:membrane (qval1.86E-24)', 'GO:0120038:plasma membrane bounded cell projection part (qval5.35E-24)', 'GO:0044463:cell projection part (qval4.86E-24)', 'GO:0098793:presynapse (qval2.57E-22)', 'GO:0099572:postsynaptic specialization (qval2.39E-22)', 'GO:0014069:postsynaptic density (qval7.89E-22)', 'GO:0033267:axon part (qval1.16E-19)', 'GO:0030054:cell junction (qval2.96E-19)', 'GO:0030424:axon (qval1.41E-17)', 'GO:0099240:intrinsic component of synaptic membrane (qval1.78E-16)', 'GO:0060076:excitatory synapse (qval2.25E-16)', 'GO:0005886:plasma membrane (qval2.8E-16)', 'GO:0098794:postsynapse (qval5.84E-15)', 'GO:0043025:neuronal cell body (qval1.08E-14)', 'GO:0098590:plasma membrane region (qval1.1E-14)', 'GO:0044297:cell body (qval1.22E-14)', 'GO:0044459:plasma membrane part (qval3.6E-14)', 'GO:1902495:transmembrane transporter complex (qval1.57E-13)', 'GO:0034702:ion channel complex (qval2.13E-13)', 'GO:0098936:intrinsic component of postsynaptic membrane (qval2.38E-13)', 'GO:0099699:integral component of synaptic membrane (qval2.67E-13)', 'GO:0030425:dendrite (qval3.78E-13)', 'GO:0070382:exocytic vesicle (qval4.63E-13)', 'GO:1990351:transporter complex (qval4.83E-13)', 'GO:0034703:cation channel complex (qval7.99E-13)', 'GO:0008021:synaptic vesicle (qval7.87E-13)', 'GO:0045211:postsynaptic membrane (qval3.28E-12)', 'GO:0098685:Schaffer collateral - CA1 synapse (qval5.79E-12)', 'GO:0098889:intrinsic component of presynaptic membrane (qval5.8E-12)', 'GO:0098688:parallel fiber to Purkinje cell synapse (qval9.58E-12)', 'GO:0031410:cytoplasmic vesicle (qval9.74E-12)', 'GO:0097708:intracellular vesicle (qval1.21E-11)', 'GO:0030133:transport vesicle (qval1.68E-11)', 'GO:0098948:intrinsic component of postsynaptic specialization membrane (qval2.46E-11)', 'GO:0099055:integral component of postsynaptic membrane (qval2.02E-10)', 'GO:0031982:vesicle (qval2.01E-10)', 'GO:0098796:membrane protein complex (qval2.27E-10)', 'GO:0099503:secretory vesicle (qval2.66E-10)', 'GO:0044425:membrane part (qval3.61E-10)', 'GO:0099060:integral component of postsynaptic specialization membrane (qval8.75E-10)', 'GO:0098563:intrinsic component of synaptic vesicle membrane (qval3.71E-9)', 'GO:0099056:integral component of presynaptic membrane (qval4.25E-9)', 'GO:0099501:exocytic vesicle membrane (qval5.68E-9)', 'GO:0030672:synaptic vesicle membrane (qval5.57E-9)', 'GO:0030658:transport vesicle membrane (qval5.93E-9)', 'GO:0098982:GABA-ergic synapse (qval8.47E-9)', 'GO:0044306:neuron projection terminus (qval2.33E-8)', 'GO:0099146:intrinsic component of postsynaptic density membrane (qval5E-8)', 'GO:0043195:terminal bouton (qval5.82E-8)', 'GO:0030285:integral component of synaptic vesicle membrane (qval7.26E-8)', 'GO:0030426:growth cone (qval9.35E-8)', 'GO:0098797:plasma membrane protein complex (qval1.12E-7)', 'GO:0043194:axon initial segment (qval1.57E-7)', 'GO:0030427:site of polarized growth (qval1.58E-7)', 'GO:0044433:cytoplasmic vesicle part (qval1.84E-7)', 'GO:0044309:neuron spine (qval2.48E-7)', 'GO:0042734:presynaptic membrane (qval3.04E-7)', 'GO:0048786:presynaptic active zone (qval3.31E-7)', 'GO:0043204:perikaryon (qval4.85E-7)', 'GO:0044464:cell part (qval6.79E-7)', 'GO:0043197:dendritic spine (qval7.26E-7)', 'GO:0043198:dendritic shaft (qval8.06E-7)', 'GO:0098984:neuron to neuron synapse (qval1.35E-6)', 'GO:0099061:integral component of postsynaptic density membrane (qval1.58E-6)', 'GO:0008328:ionotropic glutamate receptor complex (qval7.48E-6)', 'GO:0031300:intrinsic component of organelle membrane (qval1.1E-5)', 'GO:0043209:myelin sheath (qval1.3E-5)', 'GO:0098878:neurotransmitter receptor complex (qval2.09E-5)', 'GO:0030659:cytoplasmic vesicle membrane (qval3.43E-5)', 'GO:0070044:synaptobrevin 2-SNAP-25-syntaxin-1a complex (qval3.55E-5)', 'GO:0098831:presynaptic active zone cytoplasmic component (qval5.57E-5)', 'GO:0033268:node of Ranvier (qval5.5E-5)', 'GO:0099568:cytoplasmic region (qval5.68E-5)', 'GO:0044444:cytoplasmic part (qval7.64E-5)', 'GO:0098839:postsynaptic density membrane (qval1.07E-4)', 'GO:0031301:integral component of organelle membrane (qval1.26E-4)', 'GO:0099634:postsynaptic specialization membrane (qval1.32E-4)', 'GO:0120111:neuron projection cytoplasm (qval1.3E-4)', 'GO:0034705:potassium channel complex (qval1.38E-4)', 'GO:1902710:GABA receptor complex (qval1.38E-4)', 'GO:0012506:vesicle membrane (qval1.5E-4)', 'GO:0098686:hippocampal mossy fiber to CA3 synapse (qval1.78E-4)', 'GO:0044448:cell cortex part (qval1.77E-4)', 'GO:0005737:cytoplasm (qval1.91E-4)', 'GO:0008076:voltage-gated potassium channel complex (qval2.15E-4)', 'GO:0060077:inhibitory synapse (qval3.01E-4)', 'GO:0032838:plasma membrane bounded cell projection cytoplasm (qval3.38E-4)', 'GO:0099025:anchored component of postsynaptic membrane (qval3.82E-4)', 'GO:0043679:axon terminus (qval4.05E-4)', 'GO:0032839:dendrite cytoplasm (qval5.99E-4)', 'GO:0098588:bounding membrane of organelle (qval6.34E-4)', 'GO:0048787:presynaptic active zone membrane (qval6.4E-4)', 'GO:0032281:AMPA glutamate receptor complex (qval7.26E-4)', 'GO:0099144:anchored component of synaptic membrane (qval8.53E-4)', 'GO:0070032:synaptobrevin 2-SNAP-25-syntaxin-1a-complexin I complex (qval9.31E-4)', 'GO:0070033:synaptobrevin 2-SNAP-25-syntaxin-1a-complexin II complex (qval9.22E-4)', 'GO:0099569:presynaptic cytoskeleton (qval1.01E-3)', 'GO:1902711:GABA-A receptor complex (qval1.09E-3)', 'GO:0030122:AP-2 adaptor complex (qval1.53E-3)', 'GO:0099738:cell cortex region (qval1.56E-3)', 'GO:0031201:SNARE complex (qval1.55E-3)', 'GO:0036477:somatodendritic compartment (qval1.77E-3)', 'GO:0005905:clathrin-coated pit (qval2.02E-3)', 'GO:0005955:calcineurin complex (qval2.1E-3)', 'GO:0044307:dendritic branch (qval2.08E-3)', 'GO:0099026:anchored component of presynaptic membrane (qval2.11E-3)', 'GO:0097470:ribbon synapse (qval2.15E-3)', 'GO:0043226:organelle (qval2.22E-3)', 'GO:0044327:dendritic spine head (qval2.92E-3)', 'GO:0032279:asymmetric synapse (qval3.26E-3)', 'GO:0033178:proton-transporting two-sector ATPase complex, catalytic domain (qval3.95E-3)', 'GO:0030135:coated vesicle (qval4.34E-3)', 'GO:0031226:intrinsic component of plasma membrane (qval4.82E-3)', 'GO:0005938:cell cortex (qval4.8E-3)', 'GO:0032590:dendrite membrane (qval4.79E-3)', 'GO:0034704:calcium channel complex (qval4.83E-3)', 'GO:0031594:neuromuscular junction (qval5.37E-3)', 'GO:0048788:cytoskeleton of presynaptic active zone (qval6.32E-3)', 'GO:0030141:secretory granule (qval6.64E-3)', 'GO:0030136:clathrin-coated vesicle (qval6.98E-3)', 'GO:0031256:leading edge membrane (qval7.57E-3)', 'GO:1990742:microvesicle (qval8.08E-3)', 'GO:0005768:endosome (qval8.02E-3)', 'GO:0030315:T-tubule (qval8.53E-3)', 'GO:0099571:postsynaptic cytoskeleton (qval1E-2)', 'GO:0099092:postsynaptic density, intracellular component (qval1E-2)', 'GO:0032589:neuron projection membrane (qval1.11E-2)', 'GO:0032991:protein-containing complex (qval1.31E-2)', 'GO:0044431:Golgi apparatus part (qval1.3E-2)', 'GO:0043203:axon hillock (qval1.34E-2)']</t>
        </is>
      </c>
    </row>
    <row r="27">
      <c r="A27" s="1" t="n">
        <v>26</v>
      </c>
      <c r="B27" t="n">
        <v>18365</v>
      </c>
      <c r="C27" t="n">
        <v>4951</v>
      </c>
      <c r="D27" t="n">
        <v>75</v>
      </c>
      <c r="E27" t="n">
        <v>5550</v>
      </c>
      <c r="F27" t="n">
        <v>145</v>
      </c>
      <c r="G27" t="n">
        <v>3347</v>
      </c>
      <c r="H27" t="n">
        <v>47</v>
      </c>
      <c r="I27" t="n">
        <v>135</v>
      </c>
      <c r="J27" s="2" t="n">
        <v>-620</v>
      </c>
      <c r="K27" t="n">
        <v>0.426</v>
      </c>
      <c r="L27" t="inlineStr">
        <is>
          <t>1500011B03Rik,2310061I04Rik,AW209491,Ankrd13d,Ankrd34b,Arxes1,Atp8a2,Atxn10,Bex2,Blcap,Camta1,Cand1,Carmil3,Caskin1,Cbarp,Cbln4,Ccdc184,Cd83,Cdkl1,Cgref1,Chga,Ckmt1,Clstn3,Cntnap4,Comtd1,Copg1,Cstf2,Ctps2,Cxxc4,Dcun1d4,Ddx24,Disp2,Dpp6,Dscam,Dync1i1,Dynll2,Dynlrb1,Dzip3,Eid2,Elavl2,Emc9,Epha10,Farsb,Fbxo9,Flywch1,Fsd1,Gabrg2,Gap43,Gm1673,Gm38393,Gnl3l,Gprasp1,Habp4,Haghl,Hectd4,Hprt,Klhdc2,L1cam,Lonrf2,Lrrc24,Magee1,Map11,Map2k4,Map6,Map7d2,Mapre3,Mast1,Mboat7,N4bp2l1,Nalcn,Nap1l2,Nap1l3,Nap1l5,Nars,Ncoa7,Nkrf,Nyap1,Ogfod1,Oprl1,Pak3,Pcsk1n,Pex14,Pja1,Pnma2,Pnma3,Pnmal2,Podxl2,Prepl,Prkaca,Prkar1a,Prxl2b,Pura,Rab9b,Rac3,Rasgrf1,Rgs17,Rit2,Rnd1,Rnf14,Rnf227,Rtcb,Rwdd2a,Sars,Scg5,Sdr39u1,Sergef,Sgsm1,Slc25a25,Slc35g2,Slc36a4,Slc9a6,Smim18,Snap47,Sqstm1,Stau2,Stmn2,Stmn3,Stxbp1,Syngr1,Syngr3,Syt4,Tango2,Tcaf1,Tcea2,Tcerg1l,Tmem179,Tmem59l,Tmx4,Tro,Trpv2,Tspyl4,Tsr2,Ttc3,Tubb2a,Tubb3,Tubg2,Ube2j1,Ube2o,Uchl1,Uhmk1,Vapb,Vps37d,Wrb,Ywhag,Zwint</t>
        </is>
      </c>
      <c r="M27" t="inlineStr">
        <is>
          <t>[(0, 2), (0, 3), (0, 6), (0, 13), (0, 14), (0, 15), (0, 21), (0, 23), (0, 24), (0, 25), (0, 27), (0, 30), (0, 32), (0, 41), (0, 42), (0, 43), (0, 48), (0, 54), (0, 57), (0, 61), (0, 69), (0, 71), (0, 72), (1, 13), (1, 57), (4, 13), (7, 13), (7, 30), (7, 32), (7, 41), (7, 48), (7, 57), (8, 13), (8, 30), (8, 41), (8, 48), (8, 57), (9, 13), (9, 30), (9, 32), (9, 41), (9, 48), (9, 57), (11, 13), (17, 6), (17, 13), (17, 23), (17, 24), (17, 30), (17, 32), (17, 41), (17, 48), (17, 54), (17, 57), (17, 61), (18, 13), (18, 30), (18, 32), (18, 48), (18, 57), (19, 13), (19, 30), (19, 32), (19, 41), (19, 48), (19, 57), (20, 13), (20, 57), (28, 13), (28, 30), (28, 32), (28, 41), (28, 48), (28, 57), (37, 13), (37, 23), (37, 30), (37, 32), (37, 41), (37, 48), (37, 57), (38, 13), (38, 30), (38, 32), (38, 41), (38, 48), (38, 57), (39, 13), (39, 30), (39, 32), (39, 41), (39, 48), (39, 57), (40, 13), (40, 30), (40, 32), (40, 41), (40, 48), (40, 57), (47, 13), (47, 30), (47, 32), (47, 41), (47, 48), (47, 57), (50, 13), (50, 30), (50, 32), (50, 41), (50, 48), (50, 57), (51, 13), (51, 30), (51, 32), (51, 48), (51, 57), (55, 13), (60, 13), (60, 48), (60, 57), (64, 13), (64, 32), (65, 13), (65, 23), (65, 30), (65, 32), (65, 41), (65, 48), (65, 54), (65, 57), (65, 61), (70, 13), (70, 30), (70, 48), (70, 57)]</t>
        </is>
      </c>
      <c r="N27" t="n">
        <v>3757</v>
      </c>
      <c r="O27" t="n">
        <v>0.75</v>
      </c>
      <c r="P27" t="n">
        <v>0.95</v>
      </c>
      <c r="Q27" t="n">
        <v>3</v>
      </c>
      <c r="R27" t="n">
        <v>10000</v>
      </c>
      <c r="S27" t="inlineStr">
        <is>
          <t>07/05/2024, 14:02:31</t>
        </is>
      </c>
      <c r="T27" s="3">
        <f>hyperlink("https://spiral.technion.ac.il/results/MTAwMDAwOA==/26/GOResultsPROCESS","link")</f>
        <v/>
      </c>
      <c r="U27" t="inlineStr">
        <is>
          <t>['GO:0007017:microtubule-based process (qval7.05E-2)', 'GO:0046907:intracellular transport (qval4.33E-2)', 'GO:0051649:establishment of localization in cell (qval7.7E-2)', 'GO:0030705:cytoskeleton-dependent intracellular transport (qval2.44E-1)', 'GO:0045055:regulated exocytosis (qval2.38E-1)', 'GO:0010970:transport along microtubule (qval3.61E-1)', 'GO:0099111:microtubule-based transport (qval3.23E-1)', 'GO:0031175:neuron projection development (qval3.4E-1)', 'GO:0050804:modulation of chemical synaptic transmission (qval3.09E-1)', 'GO:0099177:regulation of trans-synaptic signaling (qval2.84E-1)', 'GO:0072384:organelle transport along microtubule (qval2.8E-1)', 'GO:0032940:secretion by cell (qval3.14E-1)', 'GO:0051932:synaptic transmission, GABAergic (qval4.09E-1)', 'GO:0048167:regulation of synaptic plasticity (qval3.86E-1)', 'GO:0007412:axon target recognition (qval3.66E-1)', 'GO:0006887:exocytosis (qval3.46E-1)', 'GO:0010976:positive regulation of neuron projection development (qval3.71E-1)', 'GO:0030030:cell projection organization (qval4.41E-1)', 'GO:0071840:cellular component organization or biogenesis (qval4.22E-1)', 'GO:0010770:positive regulation of cell morphogenesis involved in differentiation (qval4.32E-1)', 'GO:0000226:microtubule cytoskeleton organization (qval4.93E-1)', 'GO:0007018:microtubule-based movement (qval4.72E-1)', 'GO:0016043:cellular component organization (qval4.64E-1)', 'GO:0045666:positive regulation of neuron differentiation (qval4.51E-1)', 'GO:0051641:cellular localization (qval4.5E-1)', 'GO:0098961:dendritic transport of ribonucleoprotein complex (qval5.22E-1)', 'GO:0098963:dendritic transport of messenger ribonucleoprotein complex (qval5.03E-1)', 'GO:0051960:regulation of nervous system development (qval5.43E-1)']</t>
        </is>
      </c>
      <c r="V27" s="3">
        <f>hyperlink("https://spiral.technion.ac.il/results/MTAwMDAwOA==/26/GOResultsFUNCTION","link")</f>
        <v/>
      </c>
      <c r="W27" t="inlineStr">
        <is>
          <t>['GO:1990890:netrin receptor binding (qval2.72E-1)', 'GO:0032555:purine ribonucleotide binding (qval1E0)']</t>
        </is>
      </c>
      <c r="X27" s="3">
        <f>hyperlink("https://spiral.technion.ac.il/results/MTAwMDAwOA==/26/GOResultsCOMPONENT","link")</f>
        <v/>
      </c>
      <c r="Y27" t="inlineStr">
        <is>
          <t>['GO:0097458:neuron part (qval7.6E-7)', 'GO:0043005:neuron projection (qval8.6E-6)', 'GO:0120025:plasma membrane bounded cell projection (qval5E-3)', 'GO:0042995:cell projection (qval6.71E-3)', 'GO:0030424:axon (qval1.21E-2)', 'GO:0045202:synapse (qval1.56E-2)', 'GO:0030425:dendrite (qval1.48E-2)', 'GO:0120038:plasma membrane bounded cell projection part (qval1.9E-2)', 'GO:0044463:cell projection part (qval1.69E-2)', 'GO:0044297:cell body (qval1.57E-2)', 'GO:0031410:cytoplasmic vesicle (qval2.71E-2)', 'GO:0097708:intracellular vesicle (qval2.66E-2)', 'GO:0043025:neuronal cell body (qval3.18E-2)', 'GO:0031982:vesicle (qval2.97E-2)', 'GO:0005868:cytoplasmic dynein complex (qval8.26E-2)', 'GO:0030426:growth cone (qval8.01E-2)', 'GO:0005874:microtubule (qval8.19E-2)', 'GO:0030427:site of polarized growth (qval8.58E-2)', 'GO:0043226:organelle (qval8.22E-2)', 'GO:0048471:perinuclear region of cytoplasm (qval8.83E-2)']</t>
        </is>
      </c>
    </row>
    <row r="28">
      <c r="A28" s="1" t="n">
        <v>27</v>
      </c>
      <c r="B28" t="n">
        <v>18365</v>
      </c>
      <c r="C28" t="n">
        <v>4951</v>
      </c>
      <c r="D28" t="n">
        <v>75</v>
      </c>
      <c r="E28" t="n">
        <v>5550</v>
      </c>
      <c r="F28" t="n">
        <v>543</v>
      </c>
      <c r="G28" t="n">
        <v>3147</v>
      </c>
      <c r="H28" t="n">
        <v>32</v>
      </c>
      <c r="I28" t="n">
        <v>126</v>
      </c>
      <c r="J28" s="2" t="n">
        <v>-1571</v>
      </c>
      <c r="K28" t="n">
        <v>0.426</v>
      </c>
      <c r="L28" t="inlineStr">
        <is>
          <t>1600014C10Rik,2310061I04Rik,2410004B18Rik,2610507B11Rik,4933434E20Rik,AW549877,Aars,Aarsd1,Abat,Abca3,Abcd3,Abhd3,Abhd4,Abraxas1,Acat1,Acly,Aco2,Acot7,Acsbg1,Acsf3,Acyp2,Aff4,Afg1l,Afg3l2,Agpat5,Ahsa1,Ahsa2,Aifm2,Akap12,Akap9,Aldh6a1,Aldh7a1,Aldoc,Alkbh7,Ampd3,Ancv1r,Ank1,Ankrd24,Ano5,Ap1b1,Ap3s2,Appbp2,Arcn1,Arhgef40,Arl2,Arl3,Arpin,Aspscr1,Asrgl1,Atg4b,Atp5b,Atp5e,Atp5j,Atp5k,Atp5l,Atp5o,Atpaf2,Auh,BC031181,BC035947,Babam1,Bcap31,Bcat1,Bhlhe41,Bicd1,Bola1,Braf,Bsg,C1galt1c1,Cachd1,Cand1,Capn2,Cbx4,Ccdc141,Ccndbp1,Cct2,Cct8,Cd2ap,Cd81,Cdc42ep4,Cebpzos,Cend1,Cept1,Chchd1,Chchd10,Chchd7,Chd6,Chga,Chil1,Chkb,Chordc1,Chst10,Ciao1,Cirbp,Clasp2,Clk1,Cln5,Clta,Cltb,Cmc1,Cog4,Cog6,Commd9,Copa,Cops2,Cops4,Cops8,Cops9,Copz1,Cox16,Cox17,Cox7a2,Cs,Ctsl,Cuedc1,Cwc15,Cyc1,Cyp2j6,D8Ertd738e,Dctn1,Ddhd1,Ddt,Ddx23,Ddx24,Ddx3y,Denr,Dhrs1,Dhrs13,Disp2,Dnajb9,Dnajc12,Dpf2,Drosha,Dst,Dynlrb1,Ece2,Echdc1,Eci2,Edf1,Eef1d,Eef1g,Efr3b,Eif2s2,Eif3f,Eif3i,Eif3k,Eif5,Eif5a2,Eif6,Enah,Endog,Enpp5,Epb41l3,Epb41l5,Eprs,Eps8,Etfa,Ethe1,Etnk1,Etnppl,Exosc5,F3,Fabp5,Fads6,Faf1,Fahd1,Fam189a2,Fam193b,Fam210a,Fam210b,Fbxo30,Fbxo44,Fbxo9,Fchsd2,Fh1,Fis1,Fitm2,Fkbp4,Fnta,Frmd4a,Fsd1,Fundc1,Fundc2,Fxr2,G6pdx,Gabarapl2,Gas2,Gdpd1,Gemin7,Gfer,Glrx5,Gm19345,Gpld1,Gpr108,Gpr153,Grsf1,Gtf2i,Gtf3c6,H2afy,Haghl,Hccs,Hdac5,Hdhd2,Heatr5b,Hebp2,Hexim2,Hibch,Hif1a,Hint2,Hnrnpk,Hook3,Hpf1,Hsd17b12,Hsd17b4,Hsp90aa1,Hspa9,Hspd1,Iah1,Idnk,Ier3ip1,Ift27,Ift88,Igip,Ilk,Insig2,Ipo4,Irs2,Isca2,Ist1,Itch,Itga3,Kansl3,Kat5,Kbtbd3,Kcnh2,Kcnj10,Kctd9,Kif21a,Klhdc2,Klhl11,Klhl18,Klhl20,Kmt2c,Kndc1,Kyat1,Lamtor2,Larp1,Lemd2,Leng1,Letm2,Lgals8,Lgmn,Lhfpl3,Limk2,Lin52,Lrig1,Lrrc8a,Luc7l2,Macf1,Manf,Map6,Map7d2,Mapre3,Mast4,Mat2a,Mbtps1,Mccc1,Me1,Mettl14,Mettl26,Mfn1,Mid1ip1,Miga2,Mlec,Mnat1,Mob4,Mocs2,Mpnd,Mpp6,Mrs2,Msantd4,Msh2,Mt2,Mt3,Mtfr1,Mthfd2,Mtss1,Mtx2,Mul1,Naa38,Naca,Ndrg2,Ndufa13,Ndufa2,Ndufa8,Ndufab1,Ndufb10,Ndufb6,Ndufb7,Ndufb8,Ndufc2,Ndufs7,Ndufv2,Ndufv3,Nedd8,Nemf,Nfs1,Nhlh2,Nipal2,Nipsnap2,Npepps,Nphp3,Npr2,Nrip2,Nrsn2,Nsg1,Nt5c,Ntsr2,Nudcd1,Nup35,Nup54,Nxt2,Oat,Oaz1,Oaz2,Ogdh,Orc5,Ost4,Oxa1l,P4ha2,P4hb,Pacc1,Pafah1b2,Paics,Paip2,Paqr8,Pbrm1,Pcbd2,Pcbp2,Pcbp4,Pccb,Pcdhgc4,Pcyt2,Pdcl3,Pdia3,Pdxdc1,Peg3,Pepd,Pex13,Pex2,Pheta1,Phf1,Phka1,Phyh,Pigv,Pin4,Pla2g7,Plcd4,Plekha6,Plekho2,Plod1,Pnn,Ppfia4,Ppp1r11,Ppt1,Pptc7,Prdx3,Prepl,Prkaa1,Prmt5,Prps1l3,Prpsap1,Psenen,Psma3,Psma7,Psmb2,Psmb4,Psmc6,Psmd12,Ptdss2,Ptpa,Ptpn11,Pttg1,Puf60,Pxk,Pygb,Rab11fip5,Rab14,Rab18,Rab4a,Rap1gap,Rasa4,Rasgrp2,Rcan2,Rcan3,Rdx,Ret,Ring1,Rit2,Rnf11,Ro60,Robo1,Romo1,Rrbp1,Rrp8,Rsrc1,Rttn,Rufy3,Rwdd4a,S100pbp,Sars,Sash1,Scaf11,Scd2,Scp2,Sdha,Sdsl,Selenoi,Selenom,Selenot,Sem1,Sema4g,Serpine2,Sf3b6,Sfr1,Sfxn5,Sik3,Slc17a6,Slc22a15,Slc25a25,Slc25a39,Slc27a4,Slc29a1,Slc33a1,Slc35g2,Slc38a1,Slc39a12,Slc41a3,Slc4a4,Slc6a11,Slc6a9,Slc7a10,Slc8a3,Slc9a3r2,Slirp,Smad1,Smad9,Smc1a,Smdt1,Sncaip,Snx17,Snx19,Snx2,Snx29,Snx3,Snx32,Snx6,Snx8,Sod1,Sparc,Srgap1,Srpr,Srsf1,Stag2,Stip1,Stmn3,Stx8,Suclg1,Suco,Surf1,Sv2a,Taok2,Tasp1,Tax1bp1,Tbcd,Tcp1,Tfg,Thoc5,Timm8b,Timm9,Timp4,Tkt,Tm9sf3,Tmbim6,Tmc7,Tmem117,Tmem127,Tmem229a,Tmem229b,Tmem241,Tmem47,Tnrc6a,Tollip,Tom1,Tor1aip1,Trappc3,Trim67,Trip11,Trnt1,Tsc22d3,Tsn,Tspan3,Tspyl4,Ttbk2,Ttc17,Ttc39a,Ttc4,Ttll5,Txn1,Txnrd1,U2af1,Ubc,Ube2j1,Ube4a,Ubqln1,Ubr4,Ubxn1,Ubxn2a,Ubxn4,Ubxn7,Unc45a,Uqcc1,Uqcr10,Uqcrb,Uqcrc1,Uqcrc2,Usp30,Usp8,Utp11,Vezf1,Vwa8,Wdr37,Whamm,Yars,Zcchc17,Zfhx3,Zfhx4,Zfp106,Zfp317,Zfp664,Zfp979,Zfp983,Zscan26</t>
        </is>
      </c>
      <c r="M28" t="inlineStr">
        <is>
          <t>[(3, 54), (4, 2), (4, 5), (4, 13), (4, 23), (4, 29), (4, 32), (4, 35), (4, 54), (4, 57), (10, 2), (10, 5), (10, 13), (10, 23), (10, 29), (10, 32), (10, 35), (10, 54), (10, 57), (11, 2), (11, 5), (11, 13), (11, 23), (11, 29), (11, 32), (11, 35), (11, 54), (11, 57), (12, 2), (12, 5), (12, 13), (12, 23), (12, 29), (12, 32), (12, 35), (12, 54), (12, 57), (14, 2), (14, 5), (14, 13), (14, 23), (14, 29), (14, 32), (14, 35), (14, 54), (14, 57), (16, 2), (16, 5), (16, 23), (16, 29), (16, 32), (16, 35), (16, 54), (27, 2), (27, 5), (27, 13), (27, 23), (27, 29), (27, 32), (27, 35), (27, 54), (27, 57), (31, 54), (42, 54), (43, 54), (44, 54), (52, 2), (52, 23), (52, 29), (52, 32), (52, 35), (52, 54), (53, 2), (53, 5), (53, 23), (53, 29), (53, 32), (53, 35), (53, 54), (56, 2), (56, 5), (56, 13), (56, 23), (56, 29), (56, 32), (56, 35), (56, 54), (56, 57), (58, 2), (58, 5), (58, 13), (58, 23), (58, 29), (58, 32), (58, 35), (58, 54), (58, 57), (60, 54), (63, 2), (63, 23), (63, 32), (63, 54), (68, 54), (69, 2), (69, 5), (69, 23), (69, 29), (69, 32), (69, 35), (69, 54), (70, 54), (71, 2), (71, 5), (71, 23), (71, 29), (71, 32), (71, 35), (71, 54), (72, 2), (72, 5), (72, 23), (72, 29), (72, 32), (72, 35), (72, 54), (72, 57)]</t>
        </is>
      </c>
      <c r="N28" t="n">
        <v>794</v>
      </c>
      <c r="O28" t="n">
        <v>0.5</v>
      </c>
      <c r="P28" t="n">
        <v>0.95</v>
      </c>
      <c r="Q28" t="n">
        <v>3</v>
      </c>
      <c r="R28" t="n">
        <v>10000</v>
      </c>
      <c r="S28" t="inlineStr">
        <is>
          <t>07/05/2024, 14:02:44</t>
        </is>
      </c>
      <c r="T28" s="3">
        <f>hyperlink("https://spiral.technion.ac.il/results/MTAwMDAwOA==/27/GOResultsPROCESS","link")</f>
        <v/>
      </c>
      <c r="U28" t="inlineStr">
        <is>
          <t>['GO:0044237:cellular metabolic process (qval5.45E-11)', 'GO:0008152:metabolic process (qval4.14E-10)', 'GO:0055114:oxidation-reduction process (qval6.84E-9)', 'GO:0006091:generation of precursor metabolites and energy (qval2.32E-8)', 'GO:0044248:cellular catabolic process (qval6.31E-7)', 'GO:0044281:small molecule metabolic process (qval6.83E-7)', 'GO:0009056:catabolic process (qval6.83E-7)', 'GO:0071704:organic substance metabolic process (qval7.17E-7)', 'GO:0006119:oxidative phosphorylation (qval5.69E-6)', 'GO:0034622:cellular protein-containing complex assembly (qval5.91E-6)', 'GO:1901575:organic substance catabolic process (qval5.42E-6)', 'GO:0072329:monocarboxylic acid catabolic process (qval8.56E-6)', 'GO:0033108:mitochondrial respiratory chain complex assembly (qval8.84E-6)', 'GO:0051649:establishment of localization in cell (qval8.5E-6)', 'GO:1901566:organonitrogen compound biosynthetic process (qval8.04E-6)', 'GO:0019752:carboxylic acid metabolic process (qval9E-6)', 'GO:0019693:ribose phosphate metabolic process (qval9.7E-6)', 'GO:0032981:mitochondrial respiratory chain complex I assembly (qval1.07E-5)', 'GO:0010257:NADH dehydrogenase complex assembly (qval1.01E-5)', 'GO:1901564:organonitrogen compound metabolic process (qval1.1E-5)', 'GO:0044238:primary metabolic process (qval1.5E-5)', 'GO:0046907:intracellular transport (qval1.57E-5)', 'GO:0016054:organic acid catabolic process (qval2.03E-5)', 'GO:0046395:carboxylic acid catabolic process (qval1.95E-5)', 'GO:0019637:organophosphate metabolic process (qval1.88E-5)', 'GO:0006163:purine nucleotide metabolic process (qval2.16E-5)', 'GO:0043436:oxoacid metabolic process (qval3.29E-5)', 'GO:0009062:fatty acid catabolic process (qval6.4E-5)', 'GO:0006082:organic acid metabolic process (qval8.34E-5)', 'GO:0009150:purine ribonucleotide metabolic process (qval9.92E-5)', 'GO:0022904:respiratory electron transport chain (qval1.03E-4)', 'GO:0009117:nucleotide metabolic process (qval1.03E-4)', 'GO:0016042:lipid catabolic process (qval1.49E-4)', 'GO:0006753:nucleoside phosphate metabolic process (qval1.46E-4)', 'GO:0051641:cellular localization (qval1.42E-4)', 'GO:0090407:organophosphate biosynthetic process (qval1.43E-4)', 'GO:0072521:purine-containing compound metabolic process (qval1.52E-4)', 'GO:0044249:cellular biosynthetic process (qval1.61E-4)', 'GO:0022900:electron transport chain (qval1.88E-4)', 'GO:0007005:mitochondrion organization (qval1.89E-4)', 'GO:0046390:ribose phosphate biosynthetic process (qval2.02E-4)', 'GO:0009987:cellular process (qval2E-4)', 'GO:0045184:establishment of protein localization (qval2.04E-4)', 'GO:0009259:ribonucleotide metabolic process (qval2.36E-4)', 'GO:1901576:organic substance biosynthetic process (qval2.38E-4)', 'GO:0015031:protein transport (qval2.4E-4)', 'GO:0034440:lipid oxidation (qval2.62E-4)', 'GO:0051179:localization (qval3.03E-4)', 'GO:0015986:ATP synthesis coupled proton transport (qval3.19E-4)', 'GO:0015985:energy coupled proton transport, down electrochemical gradient (qval3.12E-4)', 'GO:0044282:small molecule catabolic process (qval3.42E-4)', 'GO:0006839:mitochondrial transport (qval3.35E-4)', 'GO:0046034:ATP metabolic process (qval3.34E-4)', 'GO:0009058:biosynthetic process (qval4.39E-4)', 'GO:0055086:nucleobase-containing small molecule metabolic process (qval4.84E-4)', 'GO:0015833:peptide transport (qval5.16E-4)', 'GO:0033036:macromolecule localization (qval5.18E-4)', 'GO:0009167:purine ribonucleoside monophosphate metabolic process (qval5.25E-4)', 'GO:0008104:protein localization (qval5.57E-4)', 'GO:0009126:purine nucleoside monophosphate metabolic process (qval5.62E-4)', 'GO:1990542:mitochondrial transmembrane transport (qval5.54E-4)', 'GO:0019395:fatty acid oxidation (qval5.45E-4)', 'GO:0009205:purine ribonucleoside triphosphate metabolic process (qval6.76E-4)', 'GO:0032787:monocarboxylic acid metabolic process (qval7.43E-4)', 'GO:0043603:cellular amide metabolic process (qval7.9E-4)', 'GO:0009199:ribonucleoside triphosphate metabolic process (qval8.84E-4)', 'GO:0042886:amide transport (qval8.75E-4)', 'GO:0006807:nitrogen compound metabolic process (qval9.43E-4)', 'GO:0009144:purine nucleoside triphosphate metabolic process (qval1.04E-3)', 'GO:0065003:protein-containing complex assembly (qval1.25E-3)', 'GO:0009161:ribonucleoside monophosphate metabolic process (qval1.36E-3)', 'GO:0051186:cofactor metabolic process (qval1.36E-3)', 'GO:0006164:purine nucleotide biosynthetic process (qval1.45E-3)', 'GO:0071705:nitrogen compound transport (qval1.49E-3)', 'GO:0044242:cellular lipid catabolic process (qval1.57E-3)', 'GO:0006629:lipid metabolic process (qval1.95E-3)', 'GO:0017144:drug metabolic process (qval1.96E-3)', 'GO:0072522:purine-containing compound biosynthetic process (qval2.29E-3)', 'GO:0009123:nucleoside monophosphate metabolic process (qval2.46E-3)', 'GO:0051234:establishment of localization (qval2.54E-3)', 'GO:0009141:nucleoside triphosphate metabolic process (qval3.01E-3)', 'GO:0048193:Golgi vesicle transport (qval3.11E-3)', 'GO:0016043:cellular component organization (qval3.52E-3)', 'GO:0006810:transport (qval3.68E-3)', 'GO:0006457:protein folding (qval3.72E-3)', 'GO:0043933:protein-containing complex subunit organization (qval3.98E-3)', 'GO:0006635:fatty acid beta-oxidation (qval4.45E-3)', 'GO:0009081:branched-chain amino acid metabolic process (qval4.57E-3)', 'GO:0071840:cellular component organization or biogenesis (qval5.11E-3)', 'GO:0022607:cellular component assembly (qval5.21E-3)', 'GO:0044255:cellular lipid metabolic process (qval5.84E-3)', 'GO:0006631:fatty acid metabolic process (qval6.01E-3)', 'GO:0031110:regulation of microtubule polymerization or depolymerization (qval6.06E-3)', 'GO:0006101:citrate metabolic process (qval6.03E-3)', 'GO:0006412:translation (qval6.42E-3)', 'GO:0009165:nucleotide biosynthetic process (qval6.56E-3)', 'GO:1901565:organonitrogen compound catabolic process (qval6.99E-3)', 'GO:0006518:peptide metabolic process (qval7.49E-3)', 'GO:0006122:mitochondrial electron transport, ubiquinol to cytochrome c (qval7.9E-3)', 'GO:0009152:purine ribonucleotide biosynthetic process (qval7.85E-3)', 'GO:0098760:response to interleukin-7 (qval8.49E-3)', 'GO:0098761:cellular response to interleukin-7 (qval8.4E-3)', 'GO:0051560:mitochondrial calcium ion homeostasis (qval8.98E-3)', 'GO:1901293:nucleoside phosphate biosynthetic process (qval9.09E-3)', 'GO:0016482:cytosolic transport (qval9.45E-3)', 'GO:0071702:organic substance transport (qval9.63E-3)', 'GO:0043648:dicarboxylic acid metabolic process (qval1.12E-2)', 'GO:0006120:mitochondrial electron transport, NADH to ubiquinone (qval1.13E-2)', 'GO:0072350:tricarboxylic acid metabolic process (qval1.16E-2)', 'GO:0006996:organelle organization (qval1.22E-2)', 'GO:0006646:phosphatidylethanolamine biosynthetic process (qval1.24E-2)', 'GO:0042776:mitochondrial ATP synthesis coupled proton transport (qval1.23E-2)', 'GO:0007006:mitochondrial membrane organization (qval1.3E-2)', 'GO:0044271:cellular nitrogen compound biosynthetic process (qval1.38E-2)', 'GO:0009260:ribonucleotide biosynthetic process (qval1.39E-2)', 'GO:0009083:branched-chain amino acid catabolic process (qval1.45E-2)', 'GO:0006886:intracellular protein transport (qval1.53E-2)', 'GO:0009127:purine nucleoside monophosphate biosynthetic process (qval1.77E-2)', 'GO:0009168:purine ribonucleoside monophosphate biosynthetic process (qval1.76E-2)', 'GO:0006796:phosphate-containing compound metabolic process (qval1.82E-2)', 'GO:0043043:peptide biosynthetic process (qval2.2E-2)', 'GO:0016226:iron-sulfur cluster assembly (qval2.46E-2)', 'GO:0031163:metallo-sulfur cluster assembly (qval2.44E-2)', 'GO:0046337:phosphatidylethanolamine metabolic process (qval2.42E-2)', 'GO:0070507:regulation of microtubule cytoskeleton organization (qval2.5E-2)', 'GO:0009156:ribonucleoside monophosphate biosynthetic process (qval2.5E-2)', 'GO:0006793:phosphorus metabolic process (qval2.57E-2)', 'GO:0051603:proteolysis involved in cellular protein catabolic process (qval3.04E-2)', 'GO:0019941:modification-dependent protein catabolic process (qval3.02E-2)', 'GO:0043161:proteasome-mediated ubiquitin-dependent protein catabolic process (qval3E-2)', 'GO:0006099:tricarboxylic acid cycle (qval3.23E-2)', 'GO:0042147:retrograde transport, endosome to Golgi (qval3.4E-2)', 'GO:0006732:coenzyme metabolic process (qval3.55E-2)', 'GO:0043632:modification-dependent macromolecule catabolic process (qval3.73E-2)', 'GO:0090151:establishment of protein localization to mitochondrial membrane (qval3.72E-2)', 'GO:0009124:nucleoside monophosphate biosynthetic process (qval3.73E-2)', 'GO:0072655:establishment of protein localization to mitochondrion (qval4.03E-2)', 'GO:0009894:regulation of catabolic process (qval4.21E-2)', 'GO:0006508:proteolysis (qval4.35E-2)', 'GO:0006754:ATP biosynthetic process (qval4.44E-2)', 'GO:0006637:acyl-CoA metabolic process (qval4.79E-2)', 'GO:0035383:thioester metabolic process (qval4.76E-2)', 'GO:1901362:organic cyclic compound biosynthetic process (qval5.03E-2)', 'GO:1901135:carbohydrate derivative metabolic process (qval5.06E-2)', 'GO:0008610:lipid biosynthetic process (qval5.16E-2)', 'GO:0006573:valine metabolic process (qval5.27E-2)', 'GO:0033869:nucleoside bisphosphate catabolic process (qval5.24E-2)', 'GO:0034031:ribonucleoside bisphosphate catabolic process (qval5.2E-2)', 'GO:0034034:purine nucleoside bisphosphate catabolic process (qval5.17E-2)', 'GO:0032886:regulation of microtubule-based process (qval5.3E-2)', 'GO:0006413:translational initiation (qval5.42E-2)', 'GO:0031113:regulation of microtubule polymerization (qval6.12E-2)', 'GO:0010498:proteasomal protein catabolic process (qval6.55E-2)', 'GO:0044265:cellular macromolecule catabolic process (qval6.55E-2)', 'GO:0070585:protein localization to mitochondrion (qval6.93E-2)', 'GO:0045333:cellular respiration (qval7.35E-2)', 'GO:0051188:cofactor biosynthetic process (qval8.13E-2)', 'GO:0008053:mitochondrial fusion (qval8.16E-2)', 'GO:1904814:regulation of protein localization to chromosome, telomeric region (qval8.11E-2)', 'GO:0045039:protein import into mitochondrial inner membrane (qval8.23E-2)', 'GO:0006790:sulfur compound metabolic process (qval8.25E-2)', 'GO:0072330:monocarboxylic acid biosynthetic process (qval8.8E-2)', 'GO:0006511:ubiquitin-dependent protein catabolic process (qval8.76E-2)', 'GO:0006891:intra-Golgi vesicle-mediated transport (qval8.71E-2)', 'GO:0009060:aerobic respiration (qval8.66E-2)', 'GO:0006520:cellular amino acid metabolic process (qval8.95E-2)']</t>
        </is>
      </c>
      <c r="V28" s="3">
        <f>hyperlink("https://spiral.technion.ac.il/results/MTAwMDAwOA==/27/GOResultsFUNCTION","link")</f>
        <v/>
      </c>
      <c r="W28" t="inlineStr">
        <is>
          <t>['GO:0003824:catalytic activity (qval1.76E-3)', 'GO:0008137:NADH dehydrogenase (ubiquinone) activity (qval1.76E-3)', 'GO:0050136:NADH dehydrogenase (quinone) activity (qval1.17E-3)', 'GO:0003954:NADH dehydrogenase activity (qval1.32E-3)', 'GO:0016655:oxidoreductase activity, acting on NAD(P)H, quinone or similar compound as acceptor (qval1.85E-3)', 'GO:0005515:protein binding (qval2.66E-3)', 'GO:0046933:proton-transporting ATP synthase activity, rotational mechanism (qval3.43E-3)', 'GO:0016651:oxidoreductase activity, acting on NAD(P)H (qval3.95E-3)', 'GO:0005488:binding (qval1.12E-2)', 'GO:0019899:enzyme binding (qval1.05E-2)', 'GO:0048037:cofactor binding (qval1.08E-2)', 'GO:0044389:ubiquitin-like protein ligase binding (qval9.88E-3)', 'GO:0016491:oxidoreductase activity (qval1.13E-2)', 'GO:0031625:ubiquitin protein ligase binding (qval1.11E-2)', 'GO:0031072:heat shock protein binding (qval1.1E-2)', 'GO:0008135:translation factor activity, RNA binding (qval1.07E-2)', 'GO:0016829:lyase activity (qval1.57E-2)', 'GO:0016874:ligase activity (qval1.92E-2)', 'GO:0003723:RNA binding (qval2.05E-2)', 'GO:0050662:coenzyme binding (qval1.95E-2)', 'GO:0004298:threonine-type endopeptidase activity (qval5.48E-2)', 'GO:0070003:threonine-type peptidase activity (qval5.24E-2)', 'GO:0003743:translation initiation factor activity (qval5.23E-2)', 'GO:0042802:identical protein binding (qval5.32E-2)', 'GO:0008093:cytoskeletal adaptor activity (qval5.92E-2)', 'GO:0044183:protein binding involved in protein folding (qval5.76E-2)', 'GO:0036094:small molecule binding (qval5.8E-2)', 'GO:0016831:carboxy-lyase activity (qval6.37E-2)', 'GO:0044877:protein-containing complex binding (qval7.26E-2)', 'GO:0043021:ribonucleoprotein complex binding (qval8.26E-2)', 'GO:0016830:carbon-carbon lyase activity (qval1E-1)', 'GO:0015036:disulfide oxidoreductase activity (qval1.06E-1)', 'GO:0002196:Ser-tRNA(Ala) hydrolase activity (qval1.23E-1)']</t>
        </is>
      </c>
      <c r="X28" s="3">
        <f>hyperlink("https://spiral.technion.ac.il/results/MTAwMDAwOA==/27/GOResultsCOMPONENT","link")</f>
        <v/>
      </c>
      <c r="Y28" t="inlineStr">
        <is>
          <t>['GO:0044444:cytoplasmic part (qval3.24E-30)', 'GO:0005739:mitochondrion (qval1.15E-29)', 'GO:0044429:mitochondrial part (qval2.99E-24)', 'GO:0044424:intracellular part (qval1.05E-21)', 'GO:0044455:mitochondrial membrane part (qval1.01E-20)', 'GO:0098798:mitochondrial protein complex (qval4.14E-19)', 'GO:0098800:inner mitochondrial membrane protein complex (qval6.2E-18)', 'GO:0043229:intracellular organelle (qval9.63E-18)', 'GO:0031966:mitochondrial membrane (qval7.46E-17)', 'GO:0043226:organelle (qval1.09E-16)', 'GO:0043227:membrane-bounded organelle (qval1.83E-16)', 'GO:0044446:intracellular organelle part (qval3.03E-16)', 'GO:0043231:intracellular membrane-bounded organelle (qval4.77E-16)', 'GO:0019866:organelle inner membrane (qval6.27E-16)', 'GO:0005743:mitochondrial inner membrane (qval7.05E-16)', 'GO:0044422:organelle part (qval4.07E-15)', 'GO:0070469:respiratory chain (qval6.82E-14)', 'GO:0044464:cell part (qval2.66E-13)', 'GO:1990204:oxidoreductase complex (qval2.64E-13)', 'GO:0098803:respiratory chain complex (qval2.98E-12)', 'GO:0031090:organelle membrane (qval3.49E-12)', 'GO:0045271:respiratory chain complex I (qval1.85E-8)', 'GO:0005747:mitochondrial respiratory chain complex I (qval1.77E-8)', 'GO:0030964:NADH dehydrogenase complex (qval1.7E-8)', 'GO:0032991:protein-containing complex (qval2.8E-7)', 'GO:0070013:intracellular organelle lumen (qval4.61E-7)', 'GO:0031974:membrane-enclosed lumen (qval4.78E-7)', 'GO:0043233:organelle lumen (qval4.61E-7)', 'GO:0005829:cytosol (qval5.41E-7)', 'GO:1902494:catalytic complex (qval6.09E-7)', 'GO:0005737:cytoplasm (qval7.33E-7)', 'GO:0045259:proton-transporting ATP synthase complex (qval1.75E-5)', 'GO:0005753:mitochondrial proton-transporting ATP synthase complex (qval1.7E-5)', 'GO:0045275:respiratory chain complex III (qval2.72E-5)', 'GO:0005750:mitochondrial respiratory chain complex III (qval2.64E-5)', 'GO:0098796:membrane protein complex (qval3.73E-5)', 'GO:0043209:myelin sheath (qval4.61E-5)', 'GO:0045263:proton-transporting ATP synthase complex, coupling factor F(o) (qval1.33E-3)', 'GO:0000276:mitochondrial proton-transporting ATP synthase complex, coupling factor F(o) (qval1.3E-3)', 'GO:0031907:microbody lumen (qval1.27E-3)', 'GO:0005782:peroxisomal matrix (qval1.24E-3)', 'GO:0044431:Golgi apparatus part (qval1.39E-3)', 'GO:0032592:integral component of mitochondrial membrane (qval2.75E-3)', 'GO:0005759:mitochondrial matrix (qval3.38E-3)', 'GO:0098573:intrinsic component of mitochondrial membrane (qval3.44E-3)', 'GO:0044439:peroxisomal part (qval3.83E-3)', 'GO:0044438:microbody part (qval3.75E-3)', 'GO:0005758:mitochondrial intermembrane space (qval6.02E-3)', 'GO:0016469:proton-transporting two-sector ATPase complex (qval7.41E-3)', 'GO:0044297:cell body (qval7.3E-3)', 'GO:0031300:intrinsic component of organelle membrane (qval7.16E-3)', 'GO:0030904:retromer complex (qval9.49E-3)', 'GO:0070069:cytochrome complex (qval1.19E-2)', 'GO:0031301:integral component of organelle membrane (qval1.46E-2)', 'GO:0031307:integral component of mitochondrial outer membrane (qval1.45E-2)', 'GO:0097458:neuron part (qval1.45E-2)', 'GO:0005777:peroxisome (qval1.51E-2)', 'GO:0031970:organelle envelope lumen (qval1.62E-2)', 'GO:0045261:proton-transporting ATP synthase complex, catalytic core F(1) (qval1.65E-2)', 'GO:0044613:nuclear pore central transport channel (qval1.62E-2)', 'GO:0031306:intrinsic component of mitochondrial outer membrane (qval1.63E-2)', 'GO:1905368:peptidase complex (qval1.84E-2)', 'GO:0042579:microbody (qval2.07E-2)', 'GO:0005801:cis-Golgi network (qval2.62E-2)', 'GO:0099631:postsynaptic endocytic zone cytoplasmic component (qval2.68E-2)']</t>
        </is>
      </c>
    </row>
    <row r="29">
      <c r="A29" s="1" t="n">
        <v>28</v>
      </c>
      <c r="B29" t="n">
        <v>18365</v>
      </c>
      <c r="C29" t="n">
        <v>4951</v>
      </c>
      <c r="D29" t="n">
        <v>75</v>
      </c>
      <c r="E29" t="n">
        <v>5550</v>
      </c>
      <c r="F29" t="n">
        <v>121</v>
      </c>
      <c r="G29" t="n">
        <v>4115</v>
      </c>
      <c r="H29" t="n">
        <v>69</v>
      </c>
      <c r="I29" t="n">
        <v>194</v>
      </c>
      <c r="J29" s="2" t="n">
        <v>-375</v>
      </c>
      <c r="K29" t="n">
        <v>0.427</v>
      </c>
      <c r="L29" t="inlineStr">
        <is>
          <t>Abi1,Abl2,Actr3b,Adam11,Agap3,Arhgef25,Arhgef4,Arl8b,Arpc3,Atp6v0a1,Atp6v1c1,Atp6v1g2,B4galt6,Bcl11a,Bdnf,Brinp1,Cacna1a,Cacng8,Calm3,Camk1d,Camk2b,Camkk1,Camsap2,Camta2,Cap2,Capza2,Ccdc32,Chn1,Clip1,Clstn2,Cpt1c,Creg2,Crmp1,Dagla,Dctn1,Dgkg,Dnm1,Dync1i1,Dynll1,E2f3,Efna3,Enc1,Epha5,Erc2,Fam131a,Fgf13,Frrs1l,Gabra5,Gabrb3,Gnaq,Gpr22,Grin2a,Grina,Hk1,Hsph1,Ifngr2,Kcnab2,Kcnq2,Klhl3,Large1,Lrp11,Lurap1l,Lztr1,Madd,Map4k3,Mapk10,Mlf2,Mllt11,Mmd,Mmp17,Msra,Napb,Ncdn,Nckap1,Ndrg3,Nell2,Neurod2,Nos1ap,Npdc1,Nrg3,Nsf,Nt5dc3,Numbl,Opcml,Otub1,Parp1,Pclo,Pfkl,Plxna4,Ppm1e,Ppp3r1,Prickle2,Prkce,Prrt2,Rabgap1l,Rbfox1,Rnf157,Rnf165,Rtn4rl1,Rundc3a,Sema6b,Sept3,Serinc1,Slc17a7,Slc25a22,Slc35f3,Snap91,Snca,Sptan1,Stk25,Stxbp5l,Tecpr1,Tmem59l,Tmem70,Tomm34,Tubb2a,Unc5a,Wasf1,Ywhab,Ywhag,Ywhaz</t>
        </is>
      </c>
      <c r="M29" t="inlineStr">
        <is>
          <t>[(0, 3), (0, 14), (0, 22), (0, 24), (0, 25), (0, 26), (0, 31), (0, 33), (0, 36), (0, 42), (0, 43), (0, 49), (0, 52), (0, 53), (0, 55), (0, 59), (0, 62), (0, 68), (0, 69), (0, 73), (1, 31), (1, 36), (1, 49), (1, 62), (1, 68), (4, 62), (6, 31), (6, 36), (6, 62), (7, 31), (7, 36), (7, 49), (7, 55), (7, 59), (7, 62), (7, 68), (7, 73), (8, 31), (8, 62), (9, 31), (9, 36), (9, 49), (9, 55), (9, 62), (9, 68), (9, 73), (10, 62), (11, 62), (12, 62), (13, 31), (13, 62), (14, 62), (15, 31), (15, 62), (16, 62), (17, 3), (17, 22), (17, 26), (17, 31), (17, 36), (17, 49), (17, 52), (17, 55), (17, 59), (17, 62), (17, 68), (17, 69), (17, 73), (18, 31), (18, 36), (18, 62), (19, 22), (19, 26), (19, 31), (19, 36), (19, 49), (19, 55), (19, 59), (19, 62), (19, 68), (19, 73), (20, 31), (20, 62), (21, 31), (21, 36), (21, 62), (25, 31), (25, 62), (27, 62), (28, 22), (28, 31), (28, 36), (28, 49), (28, 55), (28, 62), (28, 68), (28, 73), (30, 31), (30, 62), (32, 62), (33, 62), (34, 62), (35, 62), (37, 3), (37, 22), (37, 24), (37, 26), (37, 31), (37, 36), (37, 42), (37, 49), (37, 52), (37, 55), (37, 59), (37, 62), (37, 68), (37, 73), (38, 31), (38, 36), (38, 49), (38, 62), (38, 68), (38, 73), (39, 31), (39, 36), (39, 49), (39, 62), (39, 68), (40, 31), (40, 36), (40, 62), (41, 31), (41, 36), (41, 62), (43, 62), (44, 62), (45, 62), (46, 62), (47, 31), (47, 36), (47, 62), (48, 31), (48, 62), (50, 31), (50, 62), (50, 68), (51, 62), (52, 62), (53, 62), (54, 62), (56, 62), (57, 31), (57, 62), (58, 62), (60, 31), (60, 62), (61, 31), (61, 62), (63, 62), (64, 31), (64, 62), (65, 3), (65, 4), (65, 10), (65, 11), (65, 12), (65, 14), (65, 16), (65, 22), (65, 24), (65, 25), (65, 26), (65, 27), (65, 31), (65, 33), (65, 36), (65, 42), (65, 43), (65, 49), (65, 52), (65, 53), (65, 55), (65, 59), (65, 62), (65, 68), (65, 69), (65, 71), (65, 72), (65, 73), (69, 62), (70, 62), (71, 62), (72, 62), (74, 62)]</t>
        </is>
      </c>
      <c r="N29" t="n">
        <v>4604</v>
      </c>
      <c r="O29" t="n">
        <v>0.75</v>
      </c>
      <c r="P29" t="n">
        <v>0.95</v>
      </c>
      <c r="Q29" t="n">
        <v>3</v>
      </c>
      <c r="R29" t="n">
        <v>10000</v>
      </c>
      <c r="S29" t="inlineStr">
        <is>
          <t>07/05/2024, 14:02:57</t>
        </is>
      </c>
      <c r="T29" s="3">
        <f>hyperlink("https://spiral.technion.ac.il/results/MTAwMDAwOA==/28/GOResultsPROCESS","link")</f>
        <v/>
      </c>
      <c r="U29" t="inlineStr">
        <is>
          <t>['GO:0045664:regulation of neuron differentiation (qval4.02E-6)', 'GO:0051960:regulation of nervous system development (qval2.35E-6)', 'GO:0051128:regulation of cellular component organization (qval1.87E-6)', 'GO:0050767:regulation of neurogenesis (qval1.28E-5)', 'GO:0065008:regulation of biological quality (qval1.41E-5)', 'GO:0050804:modulation of chemical synaptic transmission (qval4.11E-5)', 'GO:0099177:regulation of trans-synaptic signaling (qval3.63E-5)', 'GO:0010975:regulation of neuron projection development (qval4.98E-5)', 'GO:0060284:regulation of cell development (qval8.28E-5)', 'GO:0120035:regulation of plasma membrane bounded cell projection organization (qval7.71E-5)', 'GO:0031344:regulation of cell projection organization (qval8.58E-5)', 'GO:0048858:cell projection morphogenesis (qval8.27E-5)', 'GO:0023051:regulation of signaling (qval9.99E-5)', 'GO:0007399:nervous system development (qval1.37E-4)', 'GO:0032990:cell part morphogenesis (qval1.62E-4)', 'GO:0030030:cell projection organization (qval1.7E-4)', 'GO:0010646:regulation of cell communication (qval1.96E-4)', 'GO:0032271:regulation of protein polymerization (qval1.86E-4)', 'GO:0099537:trans-synaptic signaling (qval2.23E-4)', 'GO:0099536:synaptic signaling (qval2.6E-4)', 'GO:0120039:plasma membrane bounded cell projection morphogenesis (qval2.91E-4)', 'GO:0051130:positive regulation of cellular component organization (qval3.09E-4)', 'GO:0051649:establishment of localization in cell (qval3.48E-4)', 'GO:0007610:behavior (qval3.5E-4)', 'GO:0051234:establishment of localization (qval3.47E-4)', 'GO:0043254:regulation of protein complex assembly (qval3.83E-4)', 'GO:1902903:regulation of supramolecular fiber organization (qval5.62E-4)', 'GO:0006810:transport (qval5.9E-4)', 'GO:0050905:neuromuscular process (qval7.48E-4)', 'GO:0050808:synapse organization (qval8.88E-4)', 'GO:0023052:signaling (qval8.79E-4)', 'GO:0007411:axon guidance (qval8.7E-4)', 'GO:0097485:neuron projection guidance (qval9.2E-4)', 'GO:0042391:regulation of membrane potential (qval8.93E-4)', 'GO:0048812:neuron projection morphogenesis (qval1.02E-3)', 'GO:0045666:positive regulation of neuron differentiation (qval1.1E-3)', 'GO:0050794:regulation of cellular process (qval1.24E-3)', 'GO:0060078:regulation of postsynaptic membrane potential (qval1.37E-3)', 'GO:0051493:regulation of cytoskeleton organization (qval1.4E-3)', 'GO:0051641:cellular localization (qval2.06E-3)', 'GO:0051179:localization (qval2.42E-3)', 'GO:0098916:anterograde trans-synaptic signaling (qval2.68E-3)', 'GO:0007268:chemical synaptic transmission (qval2.62E-3)', 'GO:0046907:intracellular transport (qval3.24E-3)', 'GO:0007267:cell-cell signaling (qval3.4E-3)', 'GO:0033555:multicellular organismal response to stress (qval3.36E-3)', 'GO:0032273:positive regulation of protein polymerization (qval3.44E-3)', 'GO:0032989:cellular component morphogenesis (qval4.03E-3)', 'GO:0031346:positive regulation of cell projection organization (qval4.17E-3)', 'GO:0050789:regulation of biological process (qval4.23E-3)', 'GO:0048731:system development (qval4.26E-3)', 'GO:0050770:regulation of axonogenesis (qval4.19E-3)', 'GO:0032879:regulation of localization (qval4.76E-3)', 'GO:0065007:biological regulation (qval5E-3)', 'GO:0099003:vesicle-mediated transport in synapse (qval4.97E-3)', 'GO:0051049:regulation of transport (qval5.44E-3)', 'GO:0065009:regulation of molecular function (qval6.45E-3)', 'GO:0051962:positive regulation of nervous system development (qval6.72E-3)', 'GO:0048167:regulation of synaptic plasticity (qval6.68E-3)', 'GO:0010769:regulation of cell morphogenesis involved in differentiation (qval6.71E-3)', 'GO:0044087:regulation of cellular component biogenesis (qval6.66E-3)', 'GO:0001505:regulation of neurotransmitter levels (qval6.85E-3)', 'GO:0045595:regulation of cell differentiation (qval7.86E-3)', 'GO:0010976:positive regulation of neuron projection development (qval7.99E-3)', 'GO:0050769:positive regulation of neurogenesis (qval7.91E-3)', 'GO:1902905:positive regulation of supramolecular fiber organization (qval8.9E-3)', 'GO:0010517:regulation of phospholipase activity (qval1E-2)', 'GO:0007214:gamma-aminobutyric acid signaling pathway (qval1.06E-2)', 'GO:0099072:regulation of postsynaptic membrane neurotransmitter receptor levels (qval1.25E-2)', 'GO:0098693:regulation of synaptic vesicle cycle (qval1.3E-2)', 'GO:0031334:positive regulation of protein complex assembly (qval1.32E-2)', 'GO:0044089:positive regulation of cellular component biogenesis (qval1.49E-2)', 'GO:0051495:positive regulation of cytoskeleton organization (qval1.63E-2)', 'GO:0035640:exploration behavior (qval1.64E-2)', 'GO:0048168:regulation of neuronal synaptic plasticity (qval1.71E-2)', 'GO:0033043:regulation of organelle organization (qval1.69E-2)', 'GO:0071840:cellular component organization or biogenesis (qval1.74E-2)', 'GO:0048169:regulation of long-term neuronal synaptic plasticity (qval1.75E-2)', 'GO:0007416:synapse assembly (qval1.75E-2)', 'GO:0022898:regulation of transmembrane transporter activity (qval1.78E-2)', 'GO:0030833:regulation of actin filament polymerization (qval2.03E-2)', 'GO:0090128:regulation of synapse maturation (qval2.13E-2)', 'GO:0034765:regulation of ion transmembrane transport (qval2.3E-2)', 'GO:0016043:cellular component organization (qval2.31E-2)', 'GO:0032409:regulation of transporter activity (qval2.29E-2)', 'GO:0010720:positive regulation of cell development (qval2.47E-2)', 'GO:0060079:excitatory postsynaptic potential (qval2.44E-2)', 'GO:0120036:plasma membrane bounded cell projection organization (qval2.45E-2)', 'GO:2000026:regulation of multicellular organismal development (qval2.43E-2)', 'GO:0035494:SNARE complex disassembly (qval2.46E-2)', 'GO:0060627:regulation of vesicle-mediated transport (qval2.7E-2)', 'GO:0010638:positive regulation of organelle organization (qval2.81E-2)', 'GO:0001662:behavioral fear response (qval2.8E-2)', 'GO:0140029:exocytic process (qval2.9E-2)', 'GO:0071705:nitrogen compound transport (qval2.91E-2)', 'GO:1904062:regulation of cation transmembrane transport (qval2.95E-2)', 'GO:2001257:regulation of cation channel activity (qval3.01E-2)', 'GO:0060191:regulation of lipase activity (qval3.15E-2)', 'GO:0030838:positive regulation of actin filament polymerization (qval3.12E-2)', 'GO:0008064:regulation of actin polymerization or depolymerization (qval3.14E-2)', 'GO:0002209:behavioral defense response (qval3.12E-2)', 'GO:0007611:learning or memory (qval3.15E-2)', 'GO:0007612:learning (qval3.16E-2)', 'GO:0044093:positive regulation of molecular function (qval3.21E-2)', 'GO:0051640:organelle localization (qval3.23E-2)', 'GO:0050919:negative chemotaxis (qval3.26E-2)', 'GO:0030832:regulation of actin filament length (qval3.26E-2)', 'GO:0060341:regulation of cellular localization (qval3.54E-2)', 'GO:0051932:synaptic transmission, GABAergic (qval3.52E-2)', 'GO:0022604:regulation of cell morphogenesis (qval3.6E-2)', 'GO:0006812:cation transport (qval3.7E-2)', 'GO:0042596:fear response (qval3.69E-2)', 'GO:0048488:synaptic vesicle endocytosis (qval3.66E-2)', 'GO:0140238:presynaptic endocytosis (qval3.62E-2)', 'GO:0017157:regulation of exocytosis (qval3.65E-2)', 'GO:0031110:regulation of microtubule polymerization or depolymerization (qval3.79E-2)', 'GO:0016185:synaptic vesicle budding from presynaptic endocytic zone membrane (qval3.76E-2)', 'GO:0090168:Golgi reassembly (qval3.73E-2)', 'GO:0010770:positive regulation of cell morphogenesis involved in differentiation (qval3.72E-2)', 'GO:0106027:neuron projection organization (qval3.75E-2)', 'GO:0097581:lamellipodium organization (qval3.72E-2)', 'GO:0046928:regulation of neurotransmitter secretion (qval3.94E-2)', 'GO:0015672:monovalent inorganic cation transport (qval4.07E-2)', 'GO:0048148:behavioral response to cocaine (qval4.28E-2)', 'GO:0016192:vesicle-mediated transport (qval4.53E-2)', 'GO:0050806:positive regulation of synaptic transmission (qval4.56E-2)', 'GO:0031113:regulation of microtubule polymerization (qval4.53E-2)', 'GO:0006886:intracellular protein transport (qval4.5E-2)', 'GO:0032412:regulation of ion transmembrane transporter activity (qval4.64E-2)', 'GO:1903530:regulation of secretion by cell (qval4.78E-2)', 'GO:0110053:regulation of actin filament organization (qval4.95E-2)', 'GO:0050807:regulation of synapse organization (qval5.17E-2)', 'GO:0051648:vesicle localization (qval5.16E-2)', 'GO:0050890:cognition (qval5.15E-2)', 'GO:0060384:innervation (qval5.26E-2)', 'GO:0006811:ion transport (qval5.56E-2)', 'GO:1900242:regulation of synaptic vesicle endocytosis (qval5.93E-2)', 'GO:0010970:transport along microtubule (qval5.99E-2)', 'GO:0008104:protein localization (qval5.96E-2)', 'GO:1900449:regulation of glutamate receptor signaling pathway (qval5.97E-2)', 'GO:0034762:regulation of transmembrane transport (qval5.95E-2)', 'GO:0099111:microtubule-based transport (qval6.03E-2)', 'GO:1902600:proton transmembrane transport (qval6.27E-2)', 'GO:0007613:memory (qval6.39E-2)', 'GO:0048670:regulation of collateral sprouting (qval6.37E-2)', 'GO:0019226:transmission of nerve impulse (qval6.33E-2)', 'GO:0032956:regulation of actin cytoskeleton organization (qval6.36E-2)', 'GO:0033036:macromolecule localization (qval6.74E-2)', 'GO:0050772:positive regulation of axonogenesis (qval6.96E-2)', 'GO:0070050:neuron cellular homeostasis (qval6.96E-2)', 'GO:0051683:establishment of Golgi localization (qval7.22E-2)', 'GO:1990709:presynaptic active zone organization (qval7.17E-2)', 'GO:0051961:negative regulation of nervous system development (qval7.37E-2)', 'GO:0035556:intracellular signal transduction (qval7.45E-2)', 'GO:0042551:neuron maturation (qval7.58E-2)', 'GO:0045184:establishment of protein localization (qval7.82E-2)', 'GO:0046883:regulation of hormone secretion (qval7.99E-2)', 'GO:0007154:cell communication (qval8.03E-2)', 'GO:0015031:protein transport (qval8.13E-2)', 'GO:0048583:regulation of response to stimulus (qval8.26E-2)', 'GO:0050885:neuromuscular process controlling balance (qval8.77E-2)', 'GO:0023056:positive regulation of signaling (qval9.06E-2)', 'GO:0016310:phosphorylation (qval9.09E-2)', 'GO:0006735:NADH regeneration (qval9.26E-2)', 'GO:0072673:lamellipodium morphogenesis (qval9.2E-2)', 'GO:0061621:canonical glycolysis (qval9.15E-2)', 'GO:0061718:glucose catabolic process to pyruvate (qval9.09E-2)']</t>
        </is>
      </c>
      <c r="V29" s="3">
        <f>hyperlink("https://spiral.technion.ac.il/results/MTAwMDAwOA==/28/GOResultsFUNCTION","link")</f>
        <v/>
      </c>
      <c r="W29" t="inlineStr">
        <is>
          <t>['GO:0005515:protein binding (qval6.99E-5)', 'GO:0000149:SNARE binding (qval2.44E-3)', 'GO:0008092:cytoskeletal protein binding (qval1.91E-3)', 'GO:0019905:syntaxin binding (qval1.24E-2)', 'GO:0019904:protein domain specific binding (qval1.87E-2)', 'GO:0019899:enzyme binding (qval4.12E-2)', 'GO:0005516:calmodulin binding (qval1.93E-1)', 'GO:0050998:nitric-oxide synthase binding (qval1.96E-1)', 'GO:0043274:phospholipase binding (qval1.74E-1)', 'GO:0099095:ligand-gated anion channel activity (qval1.82E-1)', 'GO:0016773:phosphotransferase activity, alcohol group as acceptor (qval1.72E-1)', 'GO:0046961:proton-transporting ATPase activity, rotational mechanism (qval1.74E-1)', 'GO:0004683:calmodulin-dependent protein kinase activity (qval1.84E-1)', 'GO:0003779:actin binding (qval1.73E-1)', 'GO:0015631:tubulin binding (qval2E-1)', 'GO:0005234:extracellularly glutamate-gated ion channel activity (qval2.01E-1)', 'GO:0051219:phosphoprotein binding (qval1.97E-1)', 'GO:0098918:structural constituent of synapse (qval2.15E-1)', 'GO:0016301:kinase activity (qval2.09E-1)', 'GO:0036442:proton-exporting ATPase activity (qval2.16E-1)', 'GO:0098882:structural constituent of presynaptic active zone (qval2.13E-1)']</t>
        </is>
      </c>
      <c r="X29" s="3">
        <f>hyperlink("https://spiral.technion.ac.il/results/MTAwMDAwOA==/28/GOResultsCOMPONENT","link")</f>
        <v/>
      </c>
      <c r="Y29" t="inlineStr">
        <is>
          <t>['GO:0097458:neuron part (qval9.49E-16)', 'GO:0044456:synapse part (qval3.51E-14)', 'GO:0045202:synapse (qval7.13E-12)', 'GO:0120038:plasma membrane bounded cell projection part (qval8.22E-9)', 'GO:0044463:cell projection part (qval6.57E-9)', 'GO:0033267:axon part (qval5.38E-8)', 'GO:0042995:cell projection (qval1.75E-7)', 'GO:0098978:glutamatergic synapse (qval2.98E-7)', 'GO:0014069:postsynaptic density (qval4.68E-7)', 'GO:0099572:postsynaptic specialization (qval5.55E-7)', 'GO:0043005:neuron projection (qval1.85E-6)', 'GO:0098793:presynapse (qval9.19E-6)', 'GO:0120025:plasma membrane bounded cell projection (qval2.85E-5)', 'GO:0005856:cytoskeleton (qval6.1E-5)', 'GO:0016020:membrane (qval2.31E-4)', 'GO:0008021:synaptic vesicle (qval2.98E-4)', 'GO:0044444:cytoplasmic part (qval3.2E-4)', 'GO:0005737:cytoplasm (qval3.02E-4)', 'GO:0030054:cell junction (qval4.18E-4)', 'GO:0030133:transport vesicle (qval6.61E-4)', 'GO:0070382:exocytic vesicle (qval7.14E-4)', 'GO:0097060:synaptic membrane (qval1.28E-3)', 'GO:0034702:ion channel complex (qval2.27E-3)', 'GO:0043195:terminal bouton (qval2.8E-3)', 'GO:0099569:presynaptic cytoskeleton (qval2.97E-3)', 'GO:0031209:SCAR complex (qval2.86E-3)', 'GO:1902495:transmembrane transporter complex (qval2.92E-3)', 'GO:1990351:transporter complex (qval4.05E-3)', 'GO:0030425:dendrite (qval4.5E-3)', 'GO:0098688:parallel fiber to Purkinje cell synapse (qval5.1E-3)', 'GO:0044297:cell body (qval4.97E-3)', 'GO:0098794:postsynapse (qval5.78E-3)', 'GO:0045211:postsynaptic membrane (qval6.01E-3)', 'GO:0034703:cation channel complex (qval6.66E-3)', 'GO:0098796:membrane protein complex (qval7.24E-3)', 'GO:0099699:integral component of synaptic membrane (qval7.64E-3)', 'GO:0042734:presynaptic membrane (qval7.68E-3)', 'GO:0031410:cytoplasmic vesicle (qval7.82E-3)', 'GO:0097708:intracellular vesicle (qval8.14E-3)', 'GO:0031982:vesicle (qval9.39E-3)', 'GO:0060076:excitatory synapse (qval9.53E-3)', 'GO:0030424:axon (qval9.61E-3)', 'GO:0099240:intrinsic component of synaptic membrane (qval1.1E-2)', 'GO:0005874:microtubule (qval1.32E-2)', 'GO:0099503:secretory vesicle (qval1.3E-2)', 'GO:0098588:bounding membrane of organelle (qval1.48E-2)', 'GO:0043204:perikaryon (qval1.52E-2)', 'GO:0005868:cytoplasmic dynein complex (qval1.87E-2)', 'GO:1904115:axon cytoplasm (qval1.88E-2)', 'GO:0098805:whole membrane (qval2.24E-2)', 'GO:0043226:organelle (qval2.45E-2)', 'GO:0099060:integral component of postsynaptic specialization membrane (qval2.76E-2)', 'GO:0005886:plasma membrane (qval3.07E-2)', 'GO:0043025:neuronal cell body (qval3.15E-2)', 'GO:0032991:protein-containing complex (qval3.13E-2)', 'GO:0098948:intrinsic component of postsynaptic specialization membrane (qval3.18E-2)', 'GO:0031252:cell leading edge (qval3.32E-2)', 'GO:0048788:cytoskeleton of presynaptic active zone (qval3.31E-2)', 'GO:0099055:integral component of postsynaptic membrane (qval3.26E-2)']</t>
        </is>
      </c>
    </row>
    <row r="30">
      <c r="A30" s="1" t="n">
        <v>29</v>
      </c>
      <c r="B30" t="n">
        <v>18365</v>
      </c>
      <c r="C30" t="n">
        <v>4951</v>
      </c>
      <c r="D30" t="n">
        <v>75</v>
      </c>
      <c r="E30" t="n">
        <v>5550</v>
      </c>
      <c r="F30" t="n">
        <v>166</v>
      </c>
      <c r="G30" t="n">
        <v>2364</v>
      </c>
      <c r="H30" t="n">
        <v>31</v>
      </c>
      <c r="I30" t="n">
        <v>131</v>
      </c>
      <c r="J30" s="2" t="n">
        <v>-277</v>
      </c>
      <c r="K30" t="n">
        <v>0.431</v>
      </c>
      <c r="L30" t="inlineStr">
        <is>
          <t>2310022B05Rik,Aamdc,Abhd4,Acsbg1,Adam17,Adh5,Aldh6a1,Aldh9a1,Aldoc,Amotl2,Ampd3,Ankrd13a,Apln,Appl2,Arl2,Arpin,Arrdc2,Asrgl1,Atp1b3,B3galt5,Baz2b,Bcan,Bcl2l1,Bhlhe41,Bnip3l,Capn2,Ccdc190,Cd81,Cdc37l1,Cdk2ap2,Cept1,Cers2,Clasp2,Clk1,Cops9,Cttnbp2nl,Cyp20a1,Cyp2j6,Daam1,Ddit4,Dst,Dtna,Eci1,Eef1a1,Eef1d,Eif3f,Exosc5,Fabp5,Fam181b,Fam189a2,Fam222a,Fam50a,Fgf1,Fis1,Fnbp1,Fnta,Folh1,Galnt1,Gss,Gtf3c6,H1f0,Hbp1,Hdac5,Hdhd2,Hipk2,Hnrnpk,Hsd17b4,Id4,Ift27,Il18,Ilk,Irs2,Itch,Itprid2,Jam3,Kcnj10,Kif13a,Kif5b,Kmt2c,Kndc1,Lap3,Lats1,Ldah,Leng1,Llgl1,Lman2,M6pr,Mat2a,Mettl25,Mfn1,Mid1ip1,Mif4gd,Mmadhc,Mt2,Mthfd2,Mtss1,Mylpf,Myo6,Nacad,Ndrg2,Necap2,Nkd1,Npc2,Ntsr2,Pcolce2,Pcyt2,Pigq,Pigv,Pink1,Pla2g7,Plekho2,Plod1,Prpsap1,Psenen,Ptpn11,Pttg1,Puf60,Pygb,Rab33b,Rbm4b,Rgs3,Sash1,Scaf11,Scd2,Sec11c,Selenof,Selenom,Sema6d,Sept2,Sirt2,Slc4a4,Slc6a9,Smdt1,Snx1,Snx15,Snx29,Snx5,Soga1,Sparc,Syf2,Tagln2,Tbc1d4,Tbcd,Tfeb,Timp4,Tkt,Tmbim6,Tmcc2,Tmem229a,Tns3,Tob1,Trip11,Tsc22d3,Tsc22d4,Ttll5,U2af1,Ubxn1,Ubxn7,Usp30,Usp54,Wnk1,Ywhaq,Zcrb1,Zfp664,Zfp740,Zfp869</t>
        </is>
      </c>
      <c r="M30" t="inlineStr">
        <is>
          <t>[(3, 1), (3, 9), (3, 37), (3, 39), (4, 1), (4, 6), (4, 9), (4, 18), (4, 35), (4, 37), (4, 39), (4, 54), (10, 1), (10, 6), (10, 9), (10, 18), (10, 35), (10, 37), (10, 39), (10, 54), (11, 1), (11, 6), (11, 9), (11, 18), (11, 35), (11, 37), (11, 39), (11, 54), (12, 1), (12, 6), (12, 9), (12, 18), (12, 35), (12, 37), (12, 39), (12, 54), (14, 1), (14, 6), (14, 9), (14, 18), (14, 35), (14, 37), (14, 39), (14, 54), (16, 1), (16, 6), (16, 9), (16, 37), (16, 39), (27, 1), (27, 6), (27, 9), (27, 18), (27, 35), (27, 37), (27, 39), (42, 1), (42, 6), (42, 9), (42, 18), (42, 37), (42, 39), (42, 54), (43, 1), (43, 9), (43, 37), (44, 1), (44, 6), (44, 9), (44, 18), (44, 37), (44, 39), (44, 54), (45, 37), (52, 1), (52, 9), (52, 37), (52, 39), (53, 1), (53, 6), (53, 9), (53, 37), (53, 39), (56, 1), (56, 6), (56, 9), (56, 18), (56, 35), (56, 37), (56, 39), (56, 54), (58, 1), (58, 6), (58, 9), (58, 18), (58, 37), (58, 39), (58, 54), (60, 37), (62, 37), (63, 1), (63, 6), (63, 9), (63, 18), (63, 35), (63, 37), (63, 39), (63, 54), (66, 9), (66, 37), (66, 39), (69, 1), (69, 6), (69, 9), (69, 18), (69, 35), (69, 37), (69, 39), (69, 54), (71, 1), (71, 6), (71, 9), (71, 37), (71, 39), (72, 1), (72, 6), (72, 9), (72, 18), (72, 37), (72, 39), (72, 54)]</t>
        </is>
      </c>
      <c r="N30" t="n">
        <v>83</v>
      </c>
      <c r="O30" t="n">
        <v>0.75</v>
      </c>
      <c r="P30" t="n">
        <v>0.95</v>
      </c>
      <c r="Q30" t="n">
        <v>3</v>
      </c>
      <c r="R30" t="n">
        <v>10000</v>
      </c>
      <c r="S30" t="inlineStr">
        <is>
          <t>07/05/2024, 14:03:09</t>
        </is>
      </c>
      <c r="T30" s="3">
        <f>hyperlink("https://spiral.technion.ac.il/results/MTAwMDAwOA==/29/GOResultsPROCESS","link")</f>
        <v/>
      </c>
      <c r="U30" t="inlineStr">
        <is>
          <t>['GO:0033629:negative regulation of cell adhesion mediated by integrin (qval6.44E-1)', 'GO:0008152:metabolic process (qval3.72E-1)', 'GO:0044237:cellular metabolic process (qval2.95E-1)', 'GO:0051051:negative regulation of transport (qval5.21E-1)', 'GO:0032369:negative regulation of lipid transport (qval4.91E-1)', 'GO:0032879:regulation of localization (qval6.28E-1)', 'GO:0008053:mitochondrial fusion (qval7.12E-1)', 'GO:0072383:plus-end-directed vesicle transport along microtubule (qval9.64E-1)', 'GO:0072386:plus-end-directed organelle transport along microtubule (qval8.57E-1)', 'GO:0062012:regulation of small molecule metabolic process (qval8.18E-1)', 'GO:0046474:glycerophospholipid biosynthetic process (qval8.88E-1)', 'GO:0046337:phosphatidylethanolamine metabolic process (qval8.61E-1)', 'GO:0009894:regulation of catabolic process (qval8.25E-1)', 'GO:1905953:negative regulation of lipid localization (qval8.55E-1)', 'GO:0042982:amyloid precursor protein metabolic process (qval8.05E-1)', 'GO:0071704:organic substance metabolic process (qval7.83E-1)', 'GO:0031329:regulation of cellular catabolic process (qval7.64E-1)']</t>
        </is>
      </c>
      <c r="V30" s="3">
        <f>hyperlink("https://spiral.technion.ac.il/results/MTAwMDAwOA==/29/GOResultsFUNCTION","link")</f>
        <v/>
      </c>
      <c r="W30" t="inlineStr">
        <is>
          <t>['GO:0042802:identical protein binding (qval2.21E-2)', 'GO:0005515:protein binding (qval1.4E-1)', 'GO:0044877:protein-containing complex binding (qval3.88E-1)', 'GO:0019899:enzyme binding (qval3.03E-1)']</t>
        </is>
      </c>
      <c r="X30" s="3">
        <f>hyperlink("https://spiral.technion.ac.il/results/MTAwMDAwOA==/29/GOResultsCOMPONENT","link")</f>
        <v/>
      </c>
      <c r="Y30" t="inlineStr">
        <is>
          <t>['GO:0044424:intracellular part (qval2.66E-3)', 'GO:0044444:cytoplasmic part (qval3.26E-3)', 'GO:0005737:cytoplasm (qval2.42E-2)', 'GO:0032587:ruffle membrane (qval1.74E-1)', 'GO:0005925:focal adhesion (qval2.81E-1)', 'GO:0033010:paranodal junction (qval2.69E-1)', 'GO:0005924:cell-substrate adherens junction (qval2.41E-1)']</t>
        </is>
      </c>
    </row>
    <row r="31">
      <c r="A31" s="1" t="n">
        <v>30</v>
      </c>
      <c r="B31" t="n">
        <v>18365</v>
      </c>
      <c r="C31" t="n">
        <v>4951</v>
      </c>
      <c r="D31" t="n">
        <v>75</v>
      </c>
      <c r="E31" t="n">
        <v>5550</v>
      </c>
      <c r="F31" t="n">
        <v>215</v>
      </c>
      <c r="G31" t="n">
        <v>2250</v>
      </c>
      <c r="H31" t="n">
        <v>44</v>
      </c>
      <c r="I31" t="n">
        <v>155</v>
      </c>
      <c r="J31" s="2" t="n">
        <v>-1146</v>
      </c>
      <c r="K31" t="n">
        <v>0.434</v>
      </c>
      <c r="L31" t="inlineStr">
        <is>
          <t>2010300C02Rik,Abi1,Abi2,Abl2,Actr3b,Add2,Adgrb2,Adra1d,Akt3,Arf3,Arhgef25,Arhgef9,Arl8b,Arpc2,Arpc3,Asphd2,Atf6b,Atp2b1,B4galnt1,Bcl11a,Brinp1,Cabp7,Cacng8,Cadm2,Calm3,Camk1d,Camk2b,Camkk1,Camkv,Camsap2,Camta2,Cap2,Capza2,Ccdc71l,Cdc40,Celf5,Celsr2,Chn1,Chrd,Chst1,Cnih2,Cnksr2,Coro1a,Cpne6,Cpt1c,Creg2,Crls1,Crmp1,Csnk1a1,Cttn,Cyfip2,Dagla,Dbn1,Dgkg,Dgkz,Dlg3,Dlg4,Dlgap2,Dmtn,Dnajb5,Dock4,Dok6,Drd5,Dusp4,Dynll1,Dyrk2,E2f3,Efna3,Enc1,Enox1,Epha5,Epha6,Epha7,Extl1,Faah,Fam131a,Fam49a,Fhl2,Foxg1,Frmpd4,Frrs1l,Gabra2,Gabra5,Gabrb3,Galnt17,Galnt18,Gnaq,Golm1,Gpm6a,Gpr22,Gprin1,Grasp,Gria1,Gria2,Grin2a,Grin2b,Grina,Herc3,Hivep2,Hspa1b,Icam5,Ifngr2,Inka2,Iqsec2,Jph3,Kalrn,Kcnab2,Kcnip2,Kcnq2,Kctd12,Klhl3,Ksr1,Large1,Limd2,Lmo3,Lmtk3,Lrp11,Lrrn2,Lurap1l,Map4k3,Mapk10,Mat2b,Mical2,Mindy3,Mmd,Mmp17,Mpped2,Msra,Myt1l,Ncdn,Nckap1,Ndrg3,Nebl,Nedd4l,Nell2,Neurod2,Nlgn3,Nos1ap,Npdc1,Nphp4,Nr3c2,Numbl,Opcml,Otub2,Parp1,Pcdh1,Pcdh20,Pcdhgc5,Pclo,Pfkl,Pja2,Pkp2,Plekhg5,Plppr4,Plppr5,Plxna4,Ppfia2,Ppm1e,Ppp3ca,Ppp3r1,Prickle2,Prkce,Prkcg,Prr7,Prrt2,Psd,Ptk2b,Ptprs,Pygo1,Rabgap1l,Rapgefl1,Rasgef1a,Rasl10a,Raver2,Rbfox1,Rin1,Rnf165,Rtn4rl2,Scn3b,Sec14l1,Sept3,Serpina3n,Shisa6,Shisa7,Sipa1l1,Slc17a7,Slit1,Slit3,Slitrk5,Snca,Snn,Sorl1,Speg,Sphkap,Sptbn2,St6galnac5,Stim2,Stk25,Stum,Stxbp5l,Susd6,Syngap1,Synpo,Tcf4,Tecpr1,Tnks1bp1,Tomm34,Tspan5,Ube2e2,Unc5a,Ust,Wasf1,Wipf3,Zbtb18,Zfp189</t>
        </is>
      </c>
      <c r="M31" t="inlineStr">
        <is>
          <t>[(0, 22), (0, 26), (0, 31), (0, 36), (0, 49), (0, 55), (0, 59), (0, 62), (0, 68), (0, 73), (1, 31), (1, 49), (1, 62), (1, 68), (2, 31), (2, 49), (2, 68), (5, 31), (5, 49), (5, 68), (6, 31), (6, 36), (6, 49), (6, 55), (6, 62), (6, 68), (7, 31), (7, 36), (7, 49), (7, 55), (7, 62), (7, 68), (7, 73), (9, 31), (9, 36), (9, 49), (9, 55), (9, 62), (9, 68), (13, 31), (13, 49), (13, 62), (13, 68), (17, 22), (17, 26), (17, 31), (17, 36), (17, 49), (17, 55), (17, 59), (17, 62), (17, 68), (17, 73), (18, 31), (18, 49), (18, 68), (19, 22), (19, 26), (19, 31), (19, 36), (19, 49), (19, 55), (19, 62), (19, 68), (19, 73), (21, 31), (21, 49), (21, 62), (21, 68), (23, 31), (23, 49), (23, 68), (25, 31), (28, 31), (28, 36), (28, 49), (28, 55), (28, 62), (28, 68), (29, 31), (29, 68), (30, 31), (30, 49), (30, 62), (30, 68), (32, 31), (32, 36), (32, 49), (32, 62), (32, 68), (35, 31), (35, 49), (35, 62), (35, 68), (37, 22), (37, 26), (37, 31), (37, 36), (37, 49), (37, 55), (37, 59), (37, 62), (37, 68), (37, 73), (38, 31), (38, 36), (38, 49), (38, 55), (38, 62), (38, 68), (39, 26), (39, 31), (39, 36), (39, 49), (39, 55), (39, 62), (39, 68), (40, 31), (40, 49), (40, 68), (41, 31), (41, 49), (41, 62), (41, 68), (46, 31), (46, 49), (46, 62), (46, 68), (47, 49), (47, 68), (48, 31), (48, 49), (48, 62), (48, 68), (50, 68), (54, 31), (54, 49), (54, 68), (57, 31), (57, 49), (57, 62), (57, 68), (61, 31), (61, 68), (64, 68), (65, 22), (65, 26), (65, 31), (65, 36), (65, 49), (65, 55), (65, 62), (65, 68), (65, 73), (67, 68)]</t>
        </is>
      </c>
      <c r="N31" t="n">
        <v>3703</v>
      </c>
      <c r="O31" t="n">
        <v>0.75</v>
      </c>
      <c r="P31" t="n">
        <v>0.95</v>
      </c>
      <c r="Q31" t="n">
        <v>3</v>
      </c>
      <c r="R31" t="n">
        <v>10000</v>
      </c>
      <c r="S31" t="inlineStr">
        <is>
          <t>07/05/2024, 14:03:22</t>
        </is>
      </c>
      <c r="T31" s="3">
        <f>hyperlink("https://spiral.technion.ac.il/results/MTAwMDAwOA==/30/GOResultsPROCESS","link")</f>
        <v/>
      </c>
      <c r="U31" t="inlineStr">
        <is>
          <t>['GO:0050804:modulation of chemical synaptic transmission (qval9.65E-14)', 'GO:0099177:regulation of trans-synaptic signaling (qval5.14E-14)', 'GO:0048167:regulation of synaptic plasticity (qval1.32E-11)', 'GO:0010646:regulation of cell communication (qval2.26E-9)', 'GO:0045664:regulation of neuron differentiation (qval1.95E-9)', 'GO:0023051:regulation of signaling (qval1.9E-9)', 'GO:0120035:regulation of plasma membrane bounded cell projection organization (qval1.98E-9)', 'GO:0031344:regulation of cell projection organization (qval2.46E-9)', 'GO:0048168:regulation of neuronal synaptic plasticity (qval2.07E-8)', 'GO:0010975:regulation of neuron projection development (qval3.25E-8)', 'GO:0051960:regulation of nervous system development (qval3.5E-8)', 'GO:0050807:regulation of synapse organization (qval4.82E-8)', 'GO:0050808:synapse organization (qval6.06E-8)', 'GO:0050767:regulation of neurogenesis (qval6.54E-8)', 'GO:0060078:regulation of postsynaptic membrane potential (qval9.71E-8)', 'GO:0051128:regulation of cellular component organization (qval1.07E-7)', 'GO:0050806:positive regulation of synaptic transmission (qval1.21E-7)', 'GO:0010769:regulation of cell morphogenesis involved in differentiation (qval1.18E-7)', 'GO:0060284:regulation of cell development (qval1.53E-7)', 'GO:0099175:regulation of postsynapse organization (qval2.37E-7)', 'GO:0042391:regulation of membrane potential (qval3.33E-7)', 'GO:0022604:regulation of cell morphogenesis (qval4.24E-7)', 'GO:0065008:regulation of biological quality (qval4.79E-7)', 'GO:0007610:behavior (qval5.83E-7)', 'GO:0023052:signaling (qval1.26E-6)', 'GO:0007611:learning or memory (qval1.44E-6)', 'GO:0032271:regulation of protein polymerization (qval2.31E-6)', 'GO:0099601:regulation of neurotransmitter receptor activity (qval2.71E-6)', 'GO:0030833:regulation of actin filament polymerization (qval2.82E-6)', 'GO:0050773:regulation of dendrite development (qval2.91E-6)', 'GO:0030030:cell projection organization (qval2.82E-6)', 'GO:0009966:regulation of signal transduction (qval5.82E-6)', 'GO:0050890:cognition (qval6.21E-6)', 'GO:1900449:regulation of glutamate receptor signaling pathway (qval6.44E-6)', 'GO:0099537:trans-synaptic signaling (qval7.14E-6)', 'GO:0050794:regulation of cellular process (qval7.43E-6)', 'GO:0008064:regulation of actin polymerization or depolymerization (qval8.43E-6)', 'GO:0099536:synaptic signaling (qval8.71E-6)', 'GO:0044087:regulation of cellular component biogenesis (qval9.7E-6)', 'GO:0030832:regulation of actin filament length (qval9.72E-6)', 'GO:0099072:regulation of postsynaptic membrane neurotransmitter receptor levels (qval1.2E-5)', 'GO:0098916:anterograde trans-synaptic signaling (qval1.29E-5)', 'GO:0007268:chemical synaptic transmission (qval1.26E-5)', 'GO:0048858:cell projection morphogenesis (qval1.3E-5)', 'GO:1904062:regulation of cation transmembrane transport (qval1.79E-5)', 'GO:0007399:nervous system development (qval2.58E-5)', 'GO:0110053:regulation of actin filament organization (qval2.53E-5)', 'GO:0007267:cell-cell signaling (qval3.09E-5)', 'GO:0032990:cell part morphogenesis (qval3.55E-5)', 'GO:0050789:regulation of biological process (qval3.88E-5)', 'GO:0048169:regulation of long-term neuronal synaptic plasticity (qval3.94E-5)', 'GO:2001257:regulation of cation channel activity (qval4.06E-5)', 'GO:0120039:plasma membrane bounded cell projection morphogenesis (qval4.67E-5)', 'GO:0007612:learning (qval4.8E-5)', 'GO:0032989:cellular component morphogenesis (qval5.98E-5)', 'GO:0060341:regulation of cellular localization (qval6.13E-5)', 'GO:1902903:regulation of supramolecular fiber organization (qval6.08E-5)', 'GO:0065009:regulation of molecular function (qval8.04E-5)', 'GO:0048583:regulation of response to stimulus (qval8.01E-5)', 'GO:0030838:positive regulation of actin filament polymerization (qval8.73E-5)', 'GO:0031346:positive regulation of cell projection organization (qval1E-4)', 'GO:0045666:positive regulation of neuron differentiation (qval9.86E-5)', 'GO:0008306:associative learning (qval1.4E-4)', 'GO:0051668:localization within membrane (qval1.53E-4)', 'GO:0022898:regulation of transmembrane transporter activity (qval1.53E-4)', 'GO:0090066:regulation of anatomical structure size (qval1.54E-4)', 'GO:0048812:neuron projection morphogenesis (qval1.55E-4)', 'GO:0120036:plasma membrane bounded cell projection organization (qval1.56E-4)', 'GO:0032956:regulation of actin cytoskeleton organization (qval1.57E-4)', 'GO:0048814:regulation of dendrite morphogenesis (qval1.64E-4)', 'GO:0032970:regulation of actin filament-based process (qval1.63E-4)', 'GO:0048731:system development (qval1.75E-4)', 'GO:2000310:regulation of NMDA receptor activity (qval1.75E-4)', 'GO:0048522:positive regulation of cellular process (qval1.73E-4)', 'GO:0007015:actin filament organization (qval1.87E-4)', 'GO:0099173:postsynapse organization (qval1.99E-4)', 'GO:0032535:regulation of cellular component size (qval2.16E-4)', 'GO:0032409:regulation of transporter activity (qval2.14E-4)', 'GO:0065007:biological regulation (qval2.16E-4)', 'GO:0034765:regulation of ion transmembrane transport (qval2.34E-4)', 'GO:0051049:regulation of transport (qval2.53E-4)', 'GO:0007613:memory (qval3.2E-4)', 'GO:0033555:multicellular organismal response to stress (qval3.82E-4)', 'GO:0032879:regulation of localization (qval3.97E-4)', 'GO:0032412:regulation of ion transmembrane transporter activity (qval3.97E-4)', 'GO:0035640:exploration behavior (qval4.15E-4)', 'GO:0061001:regulation of dendritic spine morphogenesis (qval4.18E-4)', 'GO:0051130:positive regulation of cellular component organization (qval4.24E-4)', 'GO:0043254:regulation of protein complex assembly (qval4.32E-4)', 'GO:0045595:regulation of cell differentiation (qval4.63E-4)', 'GO:0035556:intracellular signal transduction (qval5.15E-4)', 'GO:0007215:glutamate receptor signaling pathway (qval7.83E-4)', 'GO:0010469:regulation of signaling receptor activity (qval8.13E-4)', 'GO:0051493:regulation of cytoskeleton organization (qval8.08E-4)', 'GO:0043269:regulation of ion transport (qval8.31E-4)', 'GO:1902683:regulation of receptor localization to synapse (qval8.38E-4)', 'GO:0060079:excitatory postsynaptic potential (qval8.73E-4)', 'GO:0032273:positive regulation of protein polymerization (qval9.41E-4)', 'GO:0031175:neuron projection development (qval9.4E-4)', 'GO:0060291:long-term synaptic potentiation (qval9.89E-4)', 'GO:0022603:regulation of anatomical structure morphogenesis (qval1.11E-3)', 'GO:0050770:regulation of axonogenesis (qval1.1E-3)', 'GO:0010720:positive regulation of cell development (qval1.21E-3)', 'GO:0050905:neuromuscular process (qval1.48E-3)', 'GO:1902905:positive regulation of supramolecular fiber organization (qval1.65E-3)', 'GO:0097120:receptor localization to synapse (qval1.68E-3)', 'GO:0007416:synapse assembly (qval1.78E-3)', 'GO:0060998:regulation of dendritic spine development (qval1.76E-3)', 'GO:0050769:positive regulation of neurogenesis (qval1.76E-3)', 'GO:0016310:phosphorylation (qval1.91E-3)', 'GO:0034762:regulation of transmembrane transport (qval1.92E-3)', 'GO:0051962:positive regulation of nervous system development (qval2.31E-3)', 'GO:0044093:positive regulation of molecular function (qval2.68E-3)', 'GO:0010976:positive regulation of neuron projection development (qval2.86E-3)', 'GO:0010771:negative regulation of cell morphogenesis involved in differentiation (qval2.87E-3)', 'GO:0007165:signal transduction (qval3E-3)', 'GO:0010647:positive regulation of cell communication (qval3.22E-3)', 'GO:0099188:postsynaptic cytoskeleton organization (qval3.2E-3)', 'GO:0099010:modification of postsynaptic structure (qval3.17E-3)', 'GO:0035235:ionotropic glutamate receptor signaling pathway (qval3.15E-3)', 'GO:0098974:postsynaptic actin cytoskeleton organization (qval3.12E-3)', 'GO:0009987:cellular process (qval3.13E-3)', 'GO:0048518:positive regulation of biological process (qval3.15E-3)', 'GO:0007154:cell communication (qval3.37E-3)', 'GO:0023056:positive regulation of signaling (qval3.36E-3)', 'GO:0051495:positive regulation of cytoskeleton organization (qval3.51E-3)', 'GO:0051705:multi-organism behavior (qval3.53E-3)', 'GO:0032880:regulation of protein localization (qval3.62E-3)', 'GO:0051129:negative regulation of cellular component organization (qval3.84E-3)', 'GO:0051966:regulation of synaptic transmission, glutamatergic (qval4.1E-3)', 'GO:0048013:ephrin receptor signaling pathway (qval4.26E-3)', 'GO:0007411:axon guidance (qval4.61E-3)', 'GO:0016043:cellular component organization (qval4.59E-3)', 'GO:0097485:neuron projection guidance (qval4.96E-3)', 'GO:0043113:receptor clustering (qval5E-3)', 'GO:0006468:protein phosphorylation (qval7.05E-3)', 'GO:0097435:supramolecular fiber organization (qval7.19E-3)', 'GO:0097061:dendritic spine organization (qval7.28E-3)', 'GO:0001508:action potential (qval7.34E-3)', 'GO:1905475:regulation of protein localization to membrane (qval7.35E-3)', 'GO:0071840:cellular component organization or biogenesis (qval7.3E-3)', 'GO:0098962:regulation of postsynaptic neurotransmitter receptor activity (qval7.27E-3)', 'GO:2000463:positive regulation of excitatory postsynaptic potential (qval8.05E-3)', 'GO:0051056:regulation of small GTPase mediated signal transduction (qval8.39E-3)', 'GO:0099563:modification of synaptic structure (qval8.82E-3)', 'GO:0001662:behavioral fear response (qval1.16E-2)', 'GO:1901626:regulation of postsynaptic membrane organization (qval1.29E-2)', 'GO:0060384:innervation (qval1.28E-2)', 'GO:0010959:regulation of metal ion transport (qval1.32E-2)', 'GO:0106104:regulation of glutamate receptor clustering (qval1.38E-2)', 'GO:1904717:regulation of AMPA glutamate receptor clustering (qval1.37E-2)', 'GO:0046958:nonassociative learning (qval1.36E-2)', 'GO:0002209:behavioral defense response (qval1.4E-2)', 'GO:0060359:response to ammonium ion (qval1.49E-2)', 'GO:0060627:regulation of vesicle-mediated transport (qval1.6E-2)', 'GO:0007264:small GTPase mediated signal transduction (qval1.63E-2)', 'GO:2000026:regulation of multicellular organismal development (qval1.63E-2)', 'GO:0072347:response to anesthetic (qval1.7E-2)', 'GO:0019098:reproductive behavior (qval1.69E-2)', 'GO:0008542:visual learning (qval1.69E-2)', 'GO:1902473:regulation of protein localization to synapse (qval1.68E-2)', 'GO:0031345:negative regulation of cell projection organization (qval1.7E-2)', 'GO:0030036:actin cytoskeleton organization (qval1.7E-2)', 'GO:0044089:positive regulation of cellular component biogenesis (qval1.7E-2)', 'GO:0006897:endocytosis (qval1.71E-2)', 'GO:0099628:neurotransmitter receptor diffusion trapping (qval1.76E-2)', 'GO:0098885:modification of postsynaptic actin cytoskeleton (qval1.75E-2)', 'GO:0098970:postsynaptic neurotransmitter receptor diffusion trapping (qval1.74E-2)', 'GO:0098953:receptor diffusion trapping (qval1.73E-2)', 'GO:2000601:positive regulation of Arp2/3 complex-mediated actin nucleation (qval1.72E-2)', 'GO:0048671:negative regulation of collateral sprouting (qval1.71E-2)', 'GO:0042596:fear response (qval1.74E-2)', 'GO:0006796:phosphate-containing compound metabolic process (qval1.83E-2)', 'GO:0050793:regulation of developmental process (qval1.83E-2)', 'GO:2000311:regulation of AMPA receptor activity (qval1.82E-2)', 'GO:0030029:actin filament-based process (qval1.88E-2)', 'GO:0106027:neuron projection organization (qval1.87E-2)', 'GO:0097581:lamellipodium organization (qval1.86E-2)', 'GO:0007632:visual behavior (qval1.91E-2)', 'GO:0010977:negative regulation of neuron projection development (qval1.91E-2)', 'GO:0010035:response to inorganic substance (qval2.04E-2)', 'GO:1905809:negative regulation of synapse organization (qval2.05E-2)', 'GO:0006928:movement of cell or subcellular component (qval2.09E-2)', 'GO:0001505:regulation of neurotransmitter levels (qval2.13E-2)', 'GO:0008154:actin polymerization or depolymerization (qval2.2E-2)', 'GO:0006793:phosphorus metabolic process (qval2.19E-2)', 'GO:1902803:regulation of synaptic vesicle transport (qval2.22E-2)', 'GO:0051279:regulation of release of sequestered calcium ion into cytosol (qval2.27E-2)', 'GO:0051125:regulation of actin nucleation (qval2.3E-2)', 'GO:0051961:negative regulation of nervous system development (qval2.37E-2)', 'GO:0098693:regulation of synaptic vesicle cycle (qval2.42E-2)', 'GO:0031644:regulation of neurological system process (qval2.41E-2)', 'GO:0051239:regulation of multicellular organismal process (qval2.41E-2)', 'GO:0006898:receptor-mediated endocytosis (qval2.62E-2)', 'GO:0051336:regulation of hydrolase activity (qval2.61E-2)', 'GO:2001259:positive regulation of cation channel activity (qval2.7E-2)', 'GO:0010770:positive regulation of cell morphogenesis involved in differentiation (qval2.76E-2)', 'GO:0007214:gamma-aminobutyric acid signaling pathway (qval2.91E-2)', 'GO:0009653:anatomical structure morphogenesis (qval3.09E-2)', 'GO:0001994:norepinephrine-epinephrine vasoconstriction involved in regulation of systemic arterial blood pressure (qval3.26E-2)', 'GO:0046960:sensitization (qval3.24E-2)', 'GO:0051963:regulation of synapse assembly (qval3.39E-2)', 'GO:0051641:cellular localization (qval3.45E-2)', 'GO:0043270:positive regulation of ion transport (qval3.44E-2)', 'GO:0043954:cellular component maintenance (qval3.45E-2)', 'GO:0051703:intraspecies interaction between organisms (qval3.44E-2)', 'GO:0035176:social behavior (qval3.42E-2)', 'GO:0098815:modulation of excitatory postsynaptic potential (qval3.4E-2)', 'GO:0010721:negative regulation of cell development (qval3.4E-2)', 'GO:0046578:regulation of Ras protein signal transduction (qval3.54E-2)', 'GO:1903539:protein localization to postsynaptic membrane (qval3.55E-2)', 'GO:0050768:negative regulation of neurogenesis (qval3.6E-2)', 'GO:0018209:peptidyl-serine modification (qval3.63E-2)', 'GO:0008045:motor neuron axon guidance (qval3.96E-2)', 'GO:0033043:regulation of organelle organization (qval4.01E-2)', 'GO:0048523:negative regulation of cellular process (qval4.18E-2)', 'GO:1903169:regulation of calcium ion transmembrane transport (qval4.37E-2)', 'GO:0035418:protein localization to synapse (qval4.53E-2)', 'GO:0044057:regulation of system process (qval4.56E-2)', 'GO:0051179:localization (qval4.57E-2)', 'GO:1902531:regulation of intracellular signal transduction (qval4.77E-2)', 'GO:0099171:presynaptic modulation of chemical synaptic transmission (qval4.79E-2)', 'GO:0099084:postsynaptic specialization organization (qval4.77E-2)', 'GO:0086005:ventricular cardiac muscle cell action potential (qval4.74E-2)', 'GO:0034314:Arp2/3 complex-mediated actin nucleation (qval4.72E-2)', 'GO:2000171:negative regulation of dendrite development (qval4.75E-2)', 'GO:0010591:regulation of lamellipodium assembly (qval4.73E-2)', 'GO:0019933:cAMP-mediated signaling (qval4.97E-2)', 'GO:0050790:regulation of catalytic activity (qval5E-2)', 'GO:0007010:cytoskeleton organization (qval4.99E-2)', 'GO:0045665:negative regulation of neuron differentiation (qval5.24E-2)', 'GO:0032502:developmental process (qval5.41E-2)', 'GO:0031334:positive regulation of protein complex assembly (qval5.53E-2)', 'GO:0098989:NMDA selective glutamate receptor signaling pathway (qval5.52E-2)', 'GO:0051127:positive regulation of actin nucleation (qval5.52E-2)', 'GO:0061387:regulation of extent of cell growth (qval5.53E-2)', 'GO:0007265:Ras protein signal transduction (qval5.51E-2)', 'GO:1904064:positive regulation of cation transmembrane transport (qval5.51E-2)', 'GO:0050885:neuromuscular process controlling balance (qval5.61E-2)', 'GO:0048869:cellular developmental process (qval6.06E-2)', 'GO:0051968:positive regulation of synaptic transmission, glutamatergic (qval6.17E-2)']</t>
        </is>
      </c>
      <c r="V31" s="3">
        <f>hyperlink("https://spiral.technion.ac.il/results/MTAwMDAwOA==/30/GOResultsFUNCTION","link")</f>
        <v/>
      </c>
      <c r="W31" t="inlineStr">
        <is>
          <t>['GO:0005515:protein binding (qval7.28E-7)', 'GO:0035254:glutamate receptor binding (qval6.45E-7)', 'GO:0003779:actin binding (qval1.37E-4)', 'GO:0016773:phosphotransferase activity, alcohol group as acceptor (qval1.46E-4)', 'GO:0005234:extracellularly glutamate-gated ion channel activity (qval2.66E-4)', 'GO:0004672:protein kinase activity (qval2.92E-4)', 'GO:0019899:enzyme binding (qval2.81E-4)', 'GO:0016301:kinase activity (qval3.26E-4)', 'GO:0098918:structural constituent of synapse (qval3.32E-4)', 'GO:0005230:extracellular ligand-gated ion channel activity (qval6.7E-4)', 'GO:1904315:transmitter-gated ion channel activity involved in regulation of postsynaptic membrane potential (qval9.75E-4)', 'GO:0099529:neurotransmitter receptor activity involved in regulation of postsynaptic membrane potential (qval1.33E-3)', 'GO:0016772:transferase activity, transferring phosphorus-containing groups (qval1.29E-3)', 'GO:0098960:postsynaptic neurotransmitter receptor activity (qval1.46E-3)', 'GO:0022835:transmitter-gated channel activity (qval1.36E-3)', 'GO:0022824:transmitter-gated ion channel activity (qval1.28E-3)', 'GO:0008092:cytoskeletal protein binding (qval1.23E-3)', 'GO:0035255:ionotropic glutamate receptor binding (qval1.39E-3)', 'GO:0004674:protein serine/threonine kinase activity (qval1.53E-3)', 'GO:0004683:calmodulin-dependent protein kinase activity (qval1.5E-3)', 'GO:0005488:binding (qval1.56E-3)', 'GO:0030165:PDZ domain binding (qval1.55E-3)', 'GO:0051020:GTPase binding (qval4.49E-3)', 'GO:0051015:actin filament binding (qval4.51E-3)', 'GO:0030594:neurotransmitter receptor activity (qval7.41E-3)', 'GO:0005216:ion channel activity (qval8.96E-3)', 'GO:0004970:ionotropic glutamate receptor activity (qval8.99E-3)', 'GO:0022839:ion gated channel activity (qval9.84E-3)', 'GO:0022838:substrate-specific channel activity (qval1.05E-2)', 'GO:0019900:kinase binding (qval1.04E-2)', 'GO:0022836:gated channel activity (qval1.29E-2)', 'GO:0099095:ligand-gated anion channel activity (qval1.44E-2)', 'GO:0019901:protein kinase binding (qval1.49E-2)', 'GO:0019904:protein domain specific binding (qval1.59E-2)', 'GO:0015276:ligand-gated ion channel activity (qval1.8E-2)', 'GO:0017124:SH3 domain binding (qval1.85E-2)', 'GO:0022834:ligand-gated channel activity (qval1.9E-2)', 'GO:0015267:channel activity (qval2.14E-2)', 'GO:0022803:passive transmembrane transporter activity (qval2.08E-2)', 'GO:0008066:glutamate receptor activity (qval2.35E-2)', 'GO:0097110:scaffold protein binding (qval2.46E-2)', 'GO:0005522:profilin binding (qval2.8E-2)', 'GO:0044877:protein-containing complex binding (qval3.41E-2)', 'GO:0008144:drug binding (qval3.5E-2)', 'GO:0008022:protein C-terminus binding (qval3.56E-2)', 'GO:0005516:calmodulin binding (qval3.63E-2)', 'GO:0043168:anion binding (qval3.73E-2)', 'GO:0022851:GABA-gated chloride ion channel activity (qval4.18E-2)', 'GO:0005085:guanyl-nucleotide exchange factor activity (qval4.65E-2)', 'GO:0046875:ephrin receptor binding (qval5E-2)', 'GO:0005005:transmembrane-ephrin receptor activity (qval4.96E-2)', 'GO:0005231:excitatory extracellular ligand-gated ion channel activity (qval6.81E-2)', 'GO:0004971:AMPA glutamate receptor activity (qval7.19E-2)', 'GO:0099583:neurotransmitter receptor activity involved in regulation of postsynaptic cytosolic calcium ion concentration (qval7.05E-2)', 'GO:0008179:adenylate cyclase binding (qval6.95E-2)', 'GO:0005003:ephrin receptor activity (qval6.82E-2)', 'GO:0005261:cation channel activity (qval7.87E-2)']</t>
        </is>
      </c>
      <c r="X31" s="3">
        <f>hyperlink("https://spiral.technion.ac.il/results/MTAwMDAwOA==/30/GOResultsCOMPONENT","link")</f>
        <v/>
      </c>
      <c r="Y31" t="inlineStr">
        <is>
          <t>['GO:0045202:synapse (qval2.92E-30)', 'GO:0098978:glutamatergic synapse (qval2.19E-28)', 'GO:0044456:synapse part (qval5.89E-28)', 'GO:0097458:neuron part (qval7.74E-28)', 'GO:0099572:postsynaptic specialization (qval8.57E-20)', 'GO:0030054:cell junction (qval4.29E-19)', 'GO:0014069:postsynaptic density (qval3.89E-19)', 'GO:0043005:neuron projection (qval1.23E-17)', 'GO:0098794:postsynapse (qval2.02E-16)', 'GO:0042995:cell projection (qval2.38E-16)', 'GO:0120025:plasma membrane bounded cell projection (qval9.66E-15)', 'GO:0120038:plasma membrane bounded cell projection part (qval1.07E-14)', 'GO:0044463:cell projection part (qval9.84E-15)', 'GO:0098948:intrinsic component of postsynaptic specialization membrane (qval2.32E-11)', 'GO:0043197:dendritic spine (qval3.8E-11)', 'GO:0044309:neuron spine (qval6.6E-11)', 'GO:0045211:postsynaptic membrane (qval7.91E-11)', 'GO:0097060:synaptic membrane (qval8.26E-11)', 'GO:0099060:integral component of postsynaptic specialization membrane (qval1.29E-10)', 'GO:0005886:plasma membrane (qval2.87E-10)', 'GO:0099240:intrinsic component of synaptic membrane (qval6.79E-10)', 'GO:0099699:integral component of synaptic membrane (qval1.35E-9)', 'GO:0008328:ionotropic glutamate receptor complex (qval1.86E-9)', 'GO:0034702:ion channel complex (qval1.93E-9)', 'GO:0098936:intrinsic component of postsynaptic membrane (qval1.94E-9)', 'GO:0030425:dendrite (qval1.9E-9)', 'GO:0016020:membrane (qval3.86E-9)', 'GO:1902495:transmembrane transporter complex (qval4.14E-9)', 'GO:0098878:neurotransmitter receptor complex (qval5.22E-9)', 'GO:0034703:cation channel complex (qval5.36E-9)', 'GO:0060076:excitatory synapse (qval7.4E-9)', 'GO:0099055:integral component of postsynaptic membrane (qval7.23E-9)', 'GO:1990351:transporter complex (qval7.86E-9)', 'GO:0032281:AMPA glutamate receptor complex (qval5.35E-8)', 'GO:0099146:intrinsic component of postsynaptic density membrane (qval6.71E-8)', 'GO:0098839:postsynaptic density membrane (qval9.33E-8)', 'GO:0099634:postsynaptic specialization membrane (qval1.21E-7)', 'GO:0033267:axon part (qval1.3E-7)', 'GO:0044459:plasma membrane part (qval3.82E-7)', 'GO:0099061:integral component of postsynaptic density membrane (qval4.37E-7)', 'GO:0043235:receptor complex (qval7.32E-7)', 'GO:0098590:plasma membrane region (qval1.03E-6)', 'GO:0030027:lamellipodium (qval1.3E-6)', 'GO:0044297:cell body (qval2.11E-6)', 'GO:0032591:dendritic spine membrane (qval2.43E-6)', 'GO:0032589:neuron projection membrane (qval3.23E-6)', 'GO:0005856:cytoskeleton (qval5.2E-6)', 'GO:0043025:neuronal cell body (qval7.41E-6)', 'GO:0098685:Schaffer collateral - CA1 synapse (qval3.5E-5)', 'GO:0031256:leading edge membrane (qval4.41E-5)', 'GO:0099092:postsynaptic density, intracellular component (qval6E-5)', 'GO:0015629:actin cytoskeleton (qval1.43E-4)', 'GO:0031209:SCAR complex (qval1.45E-4)', 'GO:0099091:postsynaptic specialization, intracellular component (qval1.68E-4)', 'GO:0098793:presynapse (qval1.88E-4)', 'GO:0032590:dendrite membrane (qval2.6E-4)', 'GO:0099056:integral component of presynaptic membrane (qval2.76E-4)', 'GO:0032279:asymmetric synapse (qval2.78E-4)', 'GO:0043198:dendritic shaft (qval4.07E-4)', 'GO:0098802:plasma membrane receptor complex (qval4.5E-4)', 'GO:0030426:growth cone (qval5.15E-4)', 'GO:0044448:cell cortex part (qval5.06E-4)', 'GO:0098984:neuron to neuron synapse (qval5.15E-4)', 'GO:0031226:intrinsic component of plasma membrane (qval5.32E-4)', 'GO:0098889:intrinsic component of presynaptic membrane (qval5.51E-4)', 'GO:0030427:site of polarized growth (qval6.39E-4)', 'GO:0098797:plasma membrane protein complex (qval6.82E-4)', 'GO:0098982:GABA-ergic synapse (qval9.5E-4)', 'GO:0008076:voltage-gated potassium channel complex (qval9.77E-4)', 'GO:0098688:parallel fiber to Purkinje cell synapse (qval1.18E-3)', 'GO:0031253:cell projection membrane (qval1.26E-3)', 'GO:0099571:postsynaptic cytoskeleton (qval1.44E-3)', 'GO:0043226:organelle (qval1.49E-3)', 'GO:0030424:axon (qval1.64E-3)', 'GO:0005887:integral component of plasma membrane (qval2.04E-3)', 'GO:0034705:potassium channel complex (qval2.28E-3)', 'GO:0043228:non-membrane-bounded organelle (qval2.45E-3)', 'GO:0099568:cytoplasmic region (qval2.5E-3)', 'GO:0030018:Z disc (qval2.57E-3)', 'GO:0030863:cortical cytoskeleton (qval3.29E-3)', 'GO:0098985:asymmetric, glutamatergic, excitatory synapse (qval3.41E-3)', 'GO:0044464:cell part (qval3.62E-3)', 'GO:0060077:inhibitory synapse (qval4.11E-3)', 'GO:0008021:synaptic vesicle (qval4.13E-3)', 'GO:0005885:Arp2/3 protein complex (qval4.35E-3)', 'GO:0042734:presynaptic membrane (qval5.02E-3)', 'GO:0017146:NMDA selective glutamate receptor complex (qval7.66E-3)', 'GO:0098871:postsynaptic actin cytoskeleton (qval9.76E-3)', 'GO:0005884:actin filament (qval1.05E-2)', 'GO:0070382:exocytic vesicle (qval1.09E-2)', 'GO:0044444:cytoplasmic part (qval1.28E-2)', 'GO:0005737:cytoplasm (qval1.31E-2)', 'GO:0030133:transport vesicle (qval1.32E-2)', 'GO:0043195:terminal bouton (qval1.36E-2)', 'GO:0098588:bounding membrane of organelle (qval1.54E-2)', 'GO:0099544:perisynaptic space (qval1.7E-2)', 'GO:0044308:axonal spine (qval1.68E-2)', 'GO:0032809:neuronal cell body membrane (qval1.73E-2)', 'GO:0031594:neuromuscular junction (qval1.83E-2)', 'GO:0099501:exocytic vesicle membrane (qval1.82E-2)', 'GO:0030672:synaptic vesicle membrane (qval1.8E-2)']</t>
        </is>
      </c>
    </row>
    <row r="32">
      <c r="A32" s="1" t="n">
        <v>31</v>
      </c>
      <c r="B32" t="n">
        <v>18365</v>
      </c>
      <c r="C32" t="n">
        <v>4951</v>
      </c>
      <c r="D32" t="n">
        <v>75</v>
      </c>
      <c r="E32" t="n">
        <v>5550</v>
      </c>
      <c r="F32" t="n">
        <v>451</v>
      </c>
      <c r="G32" t="n">
        <v>2527</v>
      </c>
      <c r="H32" t="n">
        <v>31</v>
      </c>
      <c r="I32" t="n">
        <v>135</v>
      </c>
      <c r="J32" s="2" t="n">
        <v>-812</v>
      </c>
      <c r="K32" t="n">
        <v>0.437</v>
      </c>
      <c r="L32" t="inlineStr">
        <is>
          <t>1700020D05Rik,2310022B05Rik,2510039O18Rik,2610021A01Rik,2610507B11Rik,AW549877,Aamdc,Abat,Abcb10,Abcd3,Abhd4,Acadm,Acads,Aco2,Acsbg1,Acyp2,Adam12,Adgrg1,Adh5,Aff4,Aldh6a1,Aldoc,Amotl2,Ankrd13a,Appl2,Arcn1,Arf4,Arhgap29,Arhgap5,Arhgef26,Arl3,Ash2l,Aspscr1,Asrgl1,Atp5b,Atp5j,Atp5l,B3galt5,Baz2b,Bbx,Bcan,Bcap31,Bcar3,Bcl2l1,Bhlhe41,Bicra,Bmpr1a,Bptf,Brd2,Btbd1,Cand2,Capn2,Cbs,Ccar1,Ccdc190,Ccdc88a,Ccdc90b,Cd2ap,Cd38,Cd63,Cd81,Cdc42ep4,Cdk11b,Cdk2ap2,Cdkal1,Cdkl3,Cecr2,Celsr1,Cenpb,Chchd1,Chd6,Churc1,Clasp2,Cldn19,Clk1,Cnn3,Cops9,Copz1,Cox6c,Cox7a2,Cox7a2l,Crlf3,Csk,Ctsa,Ctso,Cwc15,Cyba,Cyhr1,Cyp2j6,Cyp51,D8Ertd738e,Dazap2,Dcaf11,Dctn4,Dcxr,Ddhd1,Ddit4,Ddt,Ddx52,Dguok,Dhx40,Dmxl1,Dnm2,Dpf2,Dtna,Ech1,Echdc1,Echs1,Eci1,Eef1a1,Eef1d,Eef1g,Efna1,Eif2s2,Eif2s3y,Eif3f,Eif3g,Eif3k,Eif4ebp2,Eif4g2,Elp4,Emc2,Eng,Ep400,Epb41l5,Eprs,Etfa,Etfb,Exosc5,F3,Fabp5,Fabp7,Fads1,Fads2,Faim,Fam117a,Fam181b,Fam228b,Fbxo2,Fbxo30,Fermt2,Fgf1,Fgfr1,Flnb,Fnta,Fra10ac1,Frmd4b,Ggh,Ggnbp1,Git2,Gna13,Gnai2,Gpam,Gpc5,Gss,Gstm5,Gtf3c6,H1f0,H3f3b,Hbp1,Hccs,Hdac1,Hdhd2,Hipk2,Hist1h1c,Hist1h2bc,Hmbox1,Hmg20b,Hnrnpa1,Hnrnpk,Hnrnpul1,Hopx,Hsd17b4,Hspb6,Htr4,Id4,Idh2,Idua,Ifitm3,Igfbp5,Il18,Il1rap,Ilk,Ints4,Ip6k1,Irak1,Irf3,Irf9,Ist1,Itch,Itgb5,Itih5,Itm2a,Itprid2,Jtb,Kat6a,Kat7,Kcnn2,Kif1c,Klf3,Klhl20,Kmt2c,Kmt5c,Krcc1,Lamp2,Lats1,Lcat,Ldah,Letm2,Lhfpl2,Lima1,Limd1,Lin52,Llgl1,Lman2,Lmf2,Lrrn1,Lsm14a,Luc7l2,Macf1,Mad2l2,Map3k3,Mat2a,Mbtd1,Mccc1,Mcl1,Mettl14,Mettl25,Mif4gd,Mlc1,Mmadhc,Mocs2,Mpnd,Mpv17l2,Mrfap1,Msi1,Mt2,Mt3,Mtdh,Myo10,Myo6,Naca,Nadk,Nadk2,Naxe,Nbas,Ncor2,Ndrg2,Ndufa2,Ndufb10,Ndufb7,Nek7,Nek9,Nhlrc2,Nipbl,Nol7,Npc2,Ntsr2,Nudcd1,Nufip2,Nup35,Nup88,Nup98,Oard1,Oat,Oaz1,Orai1,Osbpl9,Ost4,P4hb,Paip1,Paip2,Paqr6,Pard3,Pcbp2,Pccb,Pcdhga4,Pctp,Pdxk,Pecam1,Pepd,Pex2,Phka1,Pigp,Pigv,Pin4,Pla2g4b,Pla2g7,Plgrkt,Plpp3,Plxnb1,Pnrc2,Ppp1cb,Ppp6r3,Prdx3,Prkaa1,Prkd2,Prox1,Prpf39,Prpf8,Psenen,Psma2,Psma3,Psmb2,Ptbp1,Ptgr2,Ptprz1,Pwwp2a,Pygb,Rab10,Rab22a,Rab33b,Rab7,Rac1,Rapgef3,Rbl2,Rbm22,Rbm4b,Rbms2,Rdx,Rere,Rgcc,Rif1,Rnf4,Rrbp1,Rrp8,Rsrc1,Rsrc2,Ryk,S1pr1,Sash1,Sbf1,Scaf11,Scg3,Selenof,Selenom,Sema6d,Sept2,Serpine2,Serpinf1,Sf3b6,Sft2d2,Sfxn5,Sgms1,Sh3bgrl,Sirt2,Slc12a9,Slc25a39,Slc29a3,Slc35b2,Slc39a12,Slc41a1,Slc4a4,Slc6a11,Slc9a3r2,Smad5,Smarca4,Smarcad1,Smc1a,Smc4,Smchd1,Smdt1,Smox,Snx27,Snx3,Snx6,Soat1,Socs4,Sod1,Soga1,Son,Sox9,Specc1l,Srsf6,Ssr4,St5,Stag2,Stat1,Stat3,Ston2,Stox2,Stx8,Supt16,Surf1,Syf2,Tagln2,Tank,Tardbp,Tasor,Tbc1d12,Tbc1d16,Tbcel,Tcea1,Tcn2,Tet1,Timm17b,Tm9sf3,Tmbim6,Tmcc2,Tmco1,Tmed7,Tmem106c,Tmem127,Tmem176b,Tmem184c,Tmem259,Tmem47,Tmem59,Tmem80,Tnfsf12,Tnrc6b,Top1,Tor1aip1,Tprkb,Traf7,Trip11,Tsc22d4,Tvp23b,Txnrd1,U2af1,Ubxn1,Ubxn4,Ubxn7,Ugp2,Uimc1,Unc119b,Usp40,Usp8,Utp11,Vamp8,Vcan,Vezf1,Vwa5a,Wasf3,Wsb1,Zcchc17,Zcchc24,Zcchc7,Zfp229,Zfp236,Zfp536,Zfp608,Zfp638,Zfp652,Zfp740,Zfp869,Zfp91,Zfp958,Zhx3,Zmat5,Zscan26</t>
        </is>
      </c>
      <c r="M32" t="inlineStr">
        <is>
          <t>[(3, 22), (3, 26), (3, 39), (3, 54), (4, 1), (4, 22), (4, 25), (4, 26), (4, 39), (4, 51), (4, 54), (10, 1), (10, 22), (10, 25), (10, 26), (10, 39), (10, 51), (10, 54), (11, 1), (11, 22), (11, 25), (11, 26), (11, 39), (11, 51), (11, 54), (12, 1), (12, 6), (12, 22), (12, 25), (12, 26), (12, 39), (12, 51), (12, 54), (14, 1), (14, 22), (14, 25), (14, 26), (14, 39), (14, 51), (14, 54), (16, 1), (16, 22), (16, 25), (16, 26), (16, 39), (16, 51), (16, 54), (24, 54), (27, 1), (27, 22), (27, 25), (27, 26), (27, 39), (27, 51), (27, 54), (42, 1), (42, 22), (42, 25), (42, 26), (42, 39), (42, 54), (43, 22), (43, 54), (44, 22), (44, 25), (44, 26), (44, 39), (44, 51), (44, 54), (52, 1), (52, 22), (52, 25), (52, 26), (52, 39), (52, 51), (52, 54), (53, 1), (53, 22), (53, 25), (53, 26), (53, 39), (53, 51), (53, 54), (56, 1), (56, 22), (56, 25), (56, 26), (56, 39), (56, 51), (56, 54), (58, 1), (58, 22), (58, 25), (58, 26), (58, 39), (58, 51), (58, 54), (62, 22), (62, 54), (63, 1), (63, 22), (63, 25), (63, 26), (63, 39), (63, 51), (63, 54), (66, 1), (66, 22), (66, 25), (66, 26), (66, 39), (66, 51), (66, 54), (69, 1), (69, 22), (69, 25), (69, 26), (69, 39), (69, 51), (69, 54), (70, 51), (71, 1), (71, 22), (71, 25), (71, 26), (71, 39), (71, 51), (71, 54), (72, 1), (72, 22), (72, 25), (72, 26), (72, 39), (72, 51), (72, 54)]</t>
        </is>
      </c>
      <c r="N32" t="n">
        <v>2176</v>
      </c>
      <c r="O32" t="n">
        <v>0.5</v>
      </c>
      <c r="P32" t="n">
        <v>0.9</v>
      </c>
      <c r="Q32" t="n">
        <v>3</v>
      </c>
      <c r="R32" t="n">
        <v>10000</v>
      </c>
      <c r="S32" t="inlineStr">
        <is>
          <t>07/05/2024, 14:03:36</t>
        </is>
      </c>
      <c r="T32" s="3">
        <f>hyperlink("https://spiral.technion.ac.il/results/MTAwMDAwOA==/31/GOResultsPROCESS","link")</f>
        <v/>
      </c>
      <c r="U32" t="inlineStr">
        <is>
          <t>['GO:0019222:regulation of metabolic process (qval6.55E-6)', 'GO:0080090:regulation of primary metabolic process (qval2.82E-5)', 'GO:0051171:regulation of nitrogen compound metabolic process (qval2.99E-5)', 'GO:0031323:regulation of cellular metabolic process (qval4.99E-5)', 'GO:0060255:regulation of macromolecule metabolic process (qval8.3E-5)', 'GO:0034440:lipid oxidation (qval3.02E-4)', 'GO:0044237:cellular metabolic process (qval3.83E-4)', 'GO:0008152:metabolic process (qval6.49E-4)', 'GO:0009889:regulation of biosynthetic process (qval6.25E-4)', 'GO:0019395:fatty acid oxidation (qval5.76E-4)', 'GO:0006635:fatty acid beta-oxidation (qval1.02E-3)', 'GO:0051247:positive regulation of protein metabolic process (qval1.51E-3)', 'GO:0051173:positive regulation of nitrogen compound metabolic process (qval1.5E-3)', 'GO:0051246:regulation of protein metabolic process (qval1.54E-3)', 'GO:0071704:organic substance metabolic process (qval1.45E-3)', 'GO:0072329:monocarboxylic acid catabolic process (qval1.38E-3)', 'GO:0055114:oxidation-reduction process (qval1.37E-3)', 'GO:0009893:positive regulation of metabolic process (qval1.61E-3)', 'GO:0006325:chromatin organization (qval1.74E-3)', 'GO:0010468:regulation of gene expression (qval2.49E-3)', 'GO:0031326:regulation of cellular biosynthetic process (qval2.51E-3)', 'GO:0031325:positive regulation of cellular metabolic process (qval2.83E-3)', 'GO:0048523:negative regulation of cellular process (qval3.05E-3)', 'GO:0032270:positive regulation of cellular protein metabolic process (qval4.44E-3)', 'GO:0009890:negative regulation of biosynthetic process (qval4.7E-3)', 'GO:0030258:lipid modification (qval5.25E-3)', 'GO:0009892:negative regulation of metabolic process (qval5.26E-3)', 'GO:0010556:regulation of macromolecule biosynthetic process (qval5.26E-3)', 'GO:2000112:regulation of cellular macromolecule biosynthetic process (qval5.18E-3)', 'GO:0010604:positive regulation of macromolecule metabolic process (qval5.29E-3)', 'GO:0030334:regulation of cell migration (qval5.48E-3)', 'GO:0051094:positive regulation of developmental process (qval7.72E-3)', 'GO:0032268:regulation of cellular protein metabolic process (qval9.17E-3)', 'GO:0044238:primary metabolic process (qval1.02E-2)', 'GO:0019827:stem cell population maintenance (qval9.91E-3)', 'GO:0010629:negative regulation of gene expression (qval1.06E-2)', 'GO:0098727:maintenance of cell number (qval1.2E-2)', 'GO:0048519:negative regulation of biological process (qval1.23E-2)', 'GO:2000145:regulation of cell motility (qval1.43E-2)', 'GO:0009062:fatty acid catabolic process (qval1.43E-2)', 'GO:0034622:cellular protein-containing complex assembly (qval1.57E-2)', 'GO:0051240:positive regulation of multicellular organismal process (qval1.68E-2)', 'GO:0022603:regulation of anatomical structure morphogenesis (qval1.67E-2)', 'GO:0019219:regulation of nucleobase-containing compound metabolic process (qval1.94E-2)', 'GO:0010605:negative regulation of macromolecule metabolic process (qval1.93E-2)', 'GO:0032879:regulation of localization (qval1.93E-2)', 'GO:0006741:NADP biosynthetic process (qval2.07E-2)', 'GO:0006807:nitrogen compound metabolic process (qval2.11E-2)', 'GO:0033539:fatty acid beta-oxidation using acyl-CoA dehydrogenase (qval2.37E-2)', 'GO:0050793:regulation of developmental process (qval2.36E-2)', 'GO:0031324:negative regulation of cellular metabolic process (qval2.37E-2)', 'GO:0009894:regulation of catabolic process (qval2.42E-2)', 'GO:0051172:negative regulation of nitrogen compound metabolic process (qval2.39E-2)', 'GO:0010558:negative regulation of macromolecule biosynthetic process (qval2.44E-2)', 'GO:0031327:negative regulation of cellular biosynthetic process (qval2.49E-2)', 'GO:0045935:positive regulation of nucleobase-containing compound metabolic process (qval2.68E-2)', 'GO:0040012:regulation of locomotion (qval3.06E-2)', 'GO:2000113:negative regulation of cellular macromolecule biosynthetic process (qval3.2E-2)', 'GO:0048522:positive regulation of cellular process (qval3.25E-2)', 'GO:0034641:cellular nitrogen compound metabolic process (qval3.33E-2)', 'GO:0051270:regulation of cellular component movement (qval3.28E-2)', 'GO:0043085:positive regulation of catalytic activity (qval3.24E-2)', 'GO:0009895:negative regulation of catabolic process (qval3.46E-2)', 'GO:0006338:chromatin remodeling (qval3.78E-2)', 'GO:0048518:positive regulation of biological process (qval3.74E-2)', 'GO:0016054:organic acid catabolic process (qval3.85E-2)', 'GO:0046395:carboxylic acid catabolic process (qval3.8E-2)', 'GO:0044281:small molecule metabolic process (qval3.76E-2)', 'GO:0031401:positive regulation of protein modification process (qval3.94E-2)', 'GO:0050790:regulation of catalytic activity (qval3.97E-2)', 'GO:0044093:positive regulation of molecular function (qval4.19E-2)', 'GO:0044242:cellular lipid catabolic process (qval4.16E-2)', 'GO:0009891:positive regulation of biosynthetic process (qval4.14E-2)', 'GO:0048193:Golgi vesicle transport (qval4.59E-2)', 'GO:0051960:regulation of nervous system development (qval4.65E-2)', 'GO:0006631:fatty acid metabolic process (qval4.65E-2)', 'GO:0010632:regulation of epithelial cell migration (qval4.87E-2)', 'GO:0030335:positive regulation of cell migration (qval4.85E-2)', 'GO:0051253:negative regulation of RNA metabolic process (qval4.79E-2)', 'GO:0032880:regulation of protein localization (qval4.8E-2)', 'GO:0050767:regulation of neurogenesis (qval5.52E-2)', 'GO:0031328:positive regulation of cellular biosynthetic process (qval5.85E-2)', 'GO:0051252:regulation of RNA metabolic process (qval5.85E-2)', 'GO:0032787:monocarboxylic acid metabolic process (qval5.97E-2)', 'GO:0060337:type I interferon signaling pathway (qval6.02E-2)', 'GO:2001034:positive regulation of double-strand break repair via nonhomologous end joining (qval5.95E-2)', 'GO:0043933:protein-containing complex subunit organization (qval6.06E-2)', 'GO:0051239:regulation of multicellular organismal process (qval6.24E-2)', 'GO:0016042:lipid catabolic process (qval6.26E-2)', 'GO:1901360:organic cyclic compound metabolic process (qval6.34E-2)', 'GO:0045937:positive regulation of phosphate metabolic process (qval6.89E-2)', 'GO:0010562:positive regulation of phosphorus metabolic process (qval6.81E-2)', 'GO:2000026:regulation of multicellular organismal development (qval6.88E-2)', 'GO:2000147:positive regulation of cell motility (qval7.05E-2)', 'GO:0014912:negative regulation of smooth muscle cell migration (qval7.01E-2)', 'GO:0006119:oxidative phosphorylation (qval7.12E-2)', 'GO:0045934:negative regulation of nucleobase-containing compound metabolic process (qval7.33E-2)', 'GO:0016043:cellular component organization (qval7.29E-2)', 'GO:0010557:positive regulation of macromolecule biosynthetic process (qval7.29E-2)', 'GO:0006890:retrograde vesicle-mediated transport, Golgi to ER (qval7.28E-2)', 'GO:0045766:positive regulation of angiogenesis (qval7.3E-2)', 'GO:0008380:RNA splicing (qval8.77E-2)', 'GO:0010628:positive regulation of gene expression (qval9.01E-2)', 'GO:0051254:positive regulation of RNA metabolic process (qval8.96E-2)', 'GO:0021691:cerebellar Purkinje cell layer maturation (qval9.36E-2)', 'GO:0048378:regulation of lateral mesodermal cell fate specification (qval9.27E-2)', 'GO:0009631:cold acclimation (qval9.18E-2)', 'GO:0051128:regulation of cellular component organization (qval9.17E-2)', 'GO:0060548:negative regulation of cell death (qval9.37E-2)', 'GO:1901564:organonitrogen compound metabolic process (qval9.3E-2)', 'GO:0060284:regulation of cell development (qval9.45E-2)', 'GO:0051272:positive regulation of cellular component movement (qval1E-1)', 'GO:0006739:NADP metabolic process (qval9.99E-2)', 'GO:0031399:regulation of protein modification process (qval1.09E-1)', 'GO:0042176:regulation of protein catabolic process (qval1.17E-1)', 'GO:0071840:cellular component organization or biogenesis (qval1.17E-1)', 'GO:0008284:positive regulation of cell proliferation (qval1.18E-1)', 'GO:0044248:cellular catabolic process (qval1.2E-1)', 'GO:1901566:organonitrogen compound biosynthetic process (qval1.23E-1)', 'GO:0040017:positive regulation of locomotion (qval1.25E-1)']</t>
        </is>
      </c>
      <c r="V32" s="3">
        <f>hyperlink("https://spiral.technion.ac.il/results/MTAwMDAwOA==/31/GOResultsFUNCTION","link")</f>
        <v/>
      </c>
      <c r="W32" t="inlineStr">
        <is>
          <t>['GO:0097159:organic cyclic compound binding (qval9.88E-5)', 'GO:1901363:heterocyclic compound binding (qval1.42E-4)', 'GO:0036002:pre-mRNA binding (qval1.14E-3)', 'GO:0005515:protein binding (qval2.02E-3)', 'GO:0004300:enoyl-CoA hydratase activity (qval4.2E-2)', 'GO:0008135:translation factor activity, RNA binding (qval4.44E-2)', 'GO:0003723:RNA binding (qval6.41E-2)', 'GO:0036094:small molecule binding (qval5.67E-2)', 'GO:0003676:nucleic acid binding (qval8.94E-2)', 'GO:0005488:binding (qval1.13E-1)', 'GO:0003682:chromatin binding (qval1.27E-1)', 'GO:0003824:catalytic activity (qval1.35E-1)', 'GO:0009055:electron transfer activity (qval1.59E-1)', 'GO:0004129:cytochrome-c oxidase activity (qval1.88E-1)', 'GO:0016676:oxidoreductase activity, acting on a heme group of donors, oxygen as acceptor (qval1.76E-1)', 'GO:0015002:heme-copper terminal oxidase activity (qval1.65E-1)', 'GO:0016213:linoleoyl-CoA desaturase activity (qval1.7E-1)', 'GO:0003743:translation initiation factor activity (qval1.78E-1)', 'GO:0016675:oxidoreductase activity, acting on a heme group of donors (qval1.78E-1)', 'GO:0042393:histone binding (qval2.1E-1)']</t>
        </is>
      </c>
      <c r="X32" s="3">
        <f>hyperlink("https://spiral.technion.ac.il/results/MTAwMDAwOA==/31/GOResultsCOMPONENT","link")</f>
        <v/>
      </c>
      <c r="Y32" t="inlineStr">
        <is>
          <t>['GO:0044424:intracellular part (qval1.15E-17)', 'GO:0044446:intracellular organelle part (qval1.58E-11)', 'GO:0044422:organelle part (qval4.87E-11)', 'GO:0043229:intracellular organelle (qval8.82E-11)', 'GO:0043231:intracellular membrane-bounded organelle (qval2.35E-10)', 'GO:0043226:organelle (qval3.08E-10)', 'GO:0043227:membrane-bounded organelle (qval3.35E-10)', 'GO:0044444:cytoplasmic part (qval6.59E-10)', 'GO:0044464:cell part (qval1.12E-9)', 'GO:0044428:nuclear part (qval3.37E-9)', 'GO:0005654:nucleoplasm (qval1.29E-6)', 'GO:0005634:nucleus (qval1.75E-5)', 'GO:0005829:cytosol (qval1.97E-5)', 'GO:0032991:protein-containing complex (qval3.82E-5)', 'GO:0044429:mitochondrial part (qval9.29E-5)', 'GO:0005743:mitochondrial inner membrane (qval4.47E-4)', 'GO:0044451:nucleoplasm part (qval4.46E-4)', 'GO:0005739:mitochondrion (qval4.6E-4)', 'GO:0019866:organelle inner membrane (qval1.42E-3)', 'GO:0031966:mitochondrial membrane (qval1.78E-3)', 'GO:0016604:nuclear body (qval2.04E-3)', 'GO:0000785:chromatin (qval2.68E-3)', 'GO:0005737:cytoplasm (qval3.11E-3)', 'GO:0032587:ruffle membrane (qval3.32E-3)', 'GO:0098798:mitochondrial protein complex (qval9.17E-3)', 'GO:0031090:organelle membrane (qval1.05E-2)', 'GO:0005925:focal adhesion (qval1.62E-2)', 'GO:0044427:chromosomal part (qval1.69E-2)', 'GO:1902494:catalytic complex (qval1.85E-2)', 'GO:0005924:cell-substrate adherens junction (qval1.97E-2)', 'GO:0072534:perineuronal net (qval1.91E-2)', 'GO:0030055:cell-substrate junction (qval2.91E-2)', 'GO:0098966:perisynaptic extracellular matrix (qval3.08E-2)', 'GO:0043232:intracellular non-membrane-bounded organelle (qval4.47E-2)', 'GO:0070013:intracellular organelle lumen (qval4.64E-2)', 'GO:0031974:membrane-enclosed lumen (qval4.68E-2)', 'GO:0043233:organelle lumen (qval4.55E-2)']</t>
        </is>
      </c>
    </row>
    <row r="33">
      <c r="A33" s="1" t="n">
        <v>32</v>
      </c>
      <c r="B33" t="n">
        <v>18365</v>
      </c>
      <c r="C33" t="n">
        <v>4951</v>
      </c>
      <c r="D33" t="n">
        <v>75</v>
      </c>
      <c r="E33" t="n">
        <v>5550</v>
      </c>
      <c r="F33" t="n">
        <v>211</v>
      </c>
      <c r="G33" t="n">
        <v>2714</v>
      </c>
      <c r="H33" t="n">
        <v>34</v>
      </c>
      <c r="I33" t="n">
        <v>128</v>
      </c>
      <c r="J33" s="2" t="n">
        <v>-339</v>
      </c>
      <c r="K33" t="n">
        <v>0.438</v>
      </c>
      <c r="L33" t="inlineStr">
        <is>
          <t>2310022B05Rik,2610507B11Rik,4930453N24Rik,AW549877,Abat,Abhd11,Abhd3,Abhd4,Acot11,Acsbg1,Adgrg1,Agpat5,Ahcyl1,Aldh2,Aldh6a1,Aldh7a1,Aldoc,Ankrd2,Aph1a,Appl2,As3mt,Ash2l,Aspscr1,Asrgl1,Atg4d,Bcan,Bhlhe41,Capn2,Ccdc190,Ccdc82,Ccdc90b,Ccser2,Cd2ap,Cd38,Cd63,Cd81,Cdc42ep4,Cdkl3,Cep250,Chd6,Cox7a2l,Csk,Ctsa,Ctso,Cuedc1,Cyb5d1,Cyp2j6,Cyp2j9,D8Ertd738e,Dazap2,Ddhd1,Ddit4,Ddo,Ddt,Echs1,Eci1,Eef1a1,Eef1d,Eef1g,Egln2,Eif2s2,Eif3f,Eng,Ep400,Epb41l5,Etfa,Etfb,Exosc5,F3,Fabp5,Fads2,Fam181b,Fbxo2,Fgf1,Fgfr1,Fundc2,Git2,Gna13,Gtf3c6,H1f0,Hbp1,Hdhd2,Hmbox1,Hnrnpk,Hnrnpul1,Id4,Idh2,Idua,Ift27,Igdcc4,Ilk,Isca2,Itm2a,Itprid2,Ivd,Kctd12b,Kif1c,Kif26b,Kmt2c,Letm2,Lman2,Lmf2,Lsm4,Luc7l2,Macf1,Mbtps1,Mccc1,Mcl1,Mif4gd,Mlc1,Mpnd,Mpp6,Mpv17l2,Msi1,Mt2,Mt3,Naca,Nadk2,Ncor2,Ndrg2,Ndufa2,Necap2,Nol7,Npc2,Ntsr2,Oat,Oaz1,Orai1,Ost4,P4hb,Paip2,Paqr8,Pcbd2,Pcbp2,Pdxdc1,Phka1,Pigp,Pla2g7,Plcd4,Plekho2,Plgrkt,Plxnb1,Ppfia4,Prkaa1,Psmg4,Ptgr2,Ptpa,Ptprz1,Pygb,Rapgef3,Rbm4b,Rif1,Rock1,Romo1,Rrp8,Rsrc1,Sash1,Sat2,Selenof,Selenom,Serpine2,Serpinf1,Sfxn5,Slc39a12,Slc4a4,Slc6a11,Slc9a3r2,Smdt1,Snx27,Snx5,Sod1,Soga1,Sparcl1,Stag2,Stat3,Stox2,Supt16,Surf1,Syf2,Tagln2,Tbc1d12,Tbc1d16,Tbcel,Tcp11l2,Timm17b,Timp4,Tm9sf3,Tmbim6,Tmem106c,Tmem47,Tmem59,Tor1aip1,Tpmt,Tprkb,Tril,Trip11,Trp53inp1,Tsc22d4,Ttpa,Tvp23b,Ubr4,Ubxn1,Ubxn7,Usp40,Utp11,Vasp,Vezf1,Vsig10,Wasf3,Zfhx4,Zfyve21</t>
        </is>
      </c>
      <c r="M33" t="inlineStr">
        <is>
          <t>[(3, 25), (3, 51), (3, 54), (4, 1), (4, 6), (4, 21), (4, 22), (4, 25), (4, 51), (4, 54), (10, 1), (10, 6), (10, 21), (10, 22), (10, 25), (10, 32), (10, 51), (10, 54), (11, 1), (11, 6), (11, 21), (11, 22), (11, 25), (11, 32), (11, 51), (11, 54), (12, 1), (12, 6), (12, 21), (12, 22), (12, 25), (12, 32), (12, 51), (12, 54), (14, 1), (14, 6), (14, 21), (14, 22), (14, 25), (14, 32), (14, 51), (14, 54), (16, 6), (16, 21), (16, 22), (16, 25), (16, 51), (16, 54), (24, 54), (27, 1), (27, 6), (27, 21), (27, 22), (27, 25), (27, 51), (27, 54), (31, 54), (42, 21), (42, 25), (42, 51), (42, 54), (43, 54), (44, 6), (44, 21), (44, 22), (44, 25), (44, 51), (44, 54), (52, 21), (52, 22), (52, 25), (52, 51), (52, 54), (53, 21), (53, 22), (53, 25), (53, 51), (53, 54), (56, 1), (56, 6), (56, 21), (56, 22), (56, 25), (56, 32), (56, 51), (56, 54), (58, 6), (58, 21), (58, 22), (58, 25), (58, 51), (58, 54), (60, 54), (62, 51), (62, 54), (63, 6), (63, 21), (63, 22), (63, 25), (63, 51), (63, 54), (66, 1), (66, 6), (66, 21), (66, 22), (66, 25), (66, 51), (66, 54), (68, 54), (69, 1), (69, 6), (69, 21), (69, 22), (69, 25), (69, 51), (69, 54), (70, 51), (71, 21), (71, 22), (71, 25), (71, 51), (71, 54), (72, 6), (72, 21), (72, 22), (72, 25), (72, 51), (72, 54)]</t>
        </is>
      </c>
      <c r="N33" t="n">
        <v>1091</v>
      </c>
      <c r="O33" t="n">
        <v>0.75</v>
      </c>
      <c r="P33" t="n">
        <v>0.9</v>
      </c>
      <c r="Q33" t="n">
        <v>3</v>
      </c>
      <c r="R33" t="n">
        <v>10000</v>
      </c>
      <c r="S33" t="inlineStr">
        <is>
          <t>07/05/2024, 14:03:48</t>
        </is>
      </c>
      <c r="T33" s="3">
        <f>hyperlink("https://spiral.technion.ac.il/results/MTAwMDAwOA==/32/GOResultsPROCESS","link")</f>
        <v/>
      </c>
      <c r="U33" t="inlineStr">
        <is>
          <t>['GO:0019752:carboxylic acid metabolic process (qval3.85E-2)', 'GO:0072329:monocarboxylic acid catabolic process (qval2.34E-2)', 'GO:0006082:organic acid metabolic process (qval1.9E-2)', 'GO:0016054:organic acid catabolic process (qval1.79E-2)', 'GO:0046395:carboxylic acid catabolic process (qval1.43E-2)', 'GO:0032787:monocarboxylic acid metabolic process (qval1.26E-2)', 'GO:0044281:small molecule metabolic process (qval1.37E-2)', 'GO:0043436:oxoacid metabolic process (qval1.27E-2)', 'GO:0034440:lipid oxidation (qval8.69E-2)', 'GO:0044282:small molecule catabolic process (qval9.21E-2)', 'GO:0016042:lipid catabolic process (qval9.74E-2)', 'GO:0009056:catabolic process (qval1.64E-1)', 'GO:0044248:cellular catabolic process (qval1.6E-1)', 'GO:0009631:cold acclimation (qval1.55E-1)', 'GO:0033539:fatty acid beta-oxidation using acyl-CoA dehydrogenase (qval1.93E-1)', 'GO:0006631:fatty acid metabolic process (qval2.4E-1)', 'GO:0019395:fatty acid oxidation (qval2.45E-1)', 'GO:0044242:cellular lipid catabolic process (qval2.58E-1)', 'GO:0009062:fatty acid catabolic process (qval3.33E-1)', 'GO:0006635:fatty acid beta-oxidation (qval3.17E-1)', 'GO:0008152:metabolic process (qval3.31E-1)', 'GO:0009063:cellular amino acid catabolic process (qval3.72E-1)', 'GO:0044237:cellular metabolic process (qval3.72E-1)', 'GO:0030334:regulation of cell migration (qval4.79E-1)', 'GO:0006741:NADP biosynthetic process (qval5.12E-1)', 'GO:0006629:lipid metabolic process (qval4.97E-1)', 'GO:0044255:cellular lipid metabolic process (qval5.32E-1)']</t>
        </is>
      </c>
      <c r="V33" s="3">
        <f>hyperlink("https://spiral.technion.ac.il/results/MTAwMDAwOA==/32/GOResultsFUNCTION","link")</f>
        <v/>
      </c>
      <c r="W33" t="inlineStr">
        <is>
          <t>['GO:0050662:coenzyme binding (qval5.19E-1)', 'GO:1990829:C-rich single-stranded DNA binding (qval9.51E-1)', 'GO:0048037:cofactor binding (qval6.58E-1)', 'GO:0016491:oxidoreductase activity (qval5.18E-1)', 'GO:0003746:translation elongation factor activity (qval6.18E-1)']</t>
        </is>
      </c>
      <c r="X33" s="3">
        <f>hyperlink("https://spiral.technion.ac.il/results/MTAwMDAwOA==/32/GOResultsCOMPONENT","link")</f>
        <v/>
      </c>
      <c r="Y33" t="inlineStr">
        <is>
          <t>['GO:0044444:cytoplasmic part (qval2.38E-5)', 'GO:0005739:mitochondrion (qval3.11E-5)', 'GO:0044424:intracellular part (qval2.48E-5)', 'GO:0044429:mitochondrial part (qval9.93E-4)', 'GO:0043227:membrane-bounded organelle (qval1.12E-3)', 'GO:0043229:intracellular organelle (qval1.16E-3)', 'GO:0043231:intracellular membrane-bounded organelle (qval2.12E-3)', 'GO:0043226:organelle (qval2.39E-3)', 'GO:0044464:cell part (qval1.58E-2)', 'GO:0005759:mitochondrial matrix (qval2.08E-2)', 'GO:0045251:electron transfer flavoprotein complex (qval7.41E-2)', 'GO:0017133:mitochondrial electron transfer flavoprotein complex (qval6.79E-2)', 'GO:0098798:mitochondrial protein complex (qval6.59E-2)', 'GO:0070013:intracellular organelle lumen (qval8.88E-2)', 'GO:0031974:membrane-enclosed lumen (qval8.51E-2)', 'GO:0043233:organelle lumen (qval7.98E-2)']</t>
        </is>
      </c>
    </row>
    <row r="34">
      <c r="A34" s="1" t="n">
        <v>33</v>
      </c>
      <c r="B34" t="n">
        <v>18365</v>
      </c>
      <c r="C34" t="n">
        <v>4951</v>
      </c>
      <c r="D34" t="n">
        <v>75</v>
      </c>
      <c r="E34" t="n">
        <v>5550</v>
      </c>
      <c r="F34" t="n">
        <v>120</v>
      </c>
      <c r="G34" t="n">
        <v>3999</v>
      </c>
      <c r="H34" t="n">
        <v>54</v>
      </c>
      <c r="I34" t="n">
        <v>171</v>
      </c>
      <c r="J34" s="2" t="n">
        <v>-295</v>
      </c>
      <c r="K34" t="n">
        <v>0.443</v>
      </c>
      <c r="L34" t="inlineStr">
        <is>
          <t>Abhd4,Acadl,Acot11,Acsbg1,Adgrg1,Aldh1a1,Aldh1l1,Aldh6a1,Aldoc,Apoe,Appl2,Asrgl1,Atp1a2,Bcan,Bmpr1b,C1qb,C1qc,Castor1,Cbs,Ccdc190,Cnn3,Cst3,Ctso,Cyba,Cyp2d22,Dazap2,Ddhd1,Ddit4,Ddo,Dock11,Eci1,Entpd2,F3,Fabp5,Fads2,Fam181b,Fbxo2,Fgf1,Fgfr1,Fgfrl1,Gfap,Git2,Gja1,Gm2a,Gna13,Gpam,Gstm1,Hist1h2bc,Hopx,Id3,Id4,Idh2,Igfbp5,Ilk,Itgb5,Itprid2,Ivd,Kif1c,Lcat,Lonrf3,Mcl1,Mlc1,Mr1,Msi1,Mt1,Mt2,Mt3,Myo10,Naaa,Nadk2,Ndrg2,Nfe2l2,Notch1,Ntsr2,Oat,Paqr8,Pbxip1,Phka1,Pigp,Pla2g7,Plpp3,Plxnb1,Pnrc2,Pon2,Ppp1r3c,Prdx6,Prxl2a,Pygb,Rftn2,Rgcc,Rnf213,S100a1,S1pr1,Sash1,Scara3,Sdc4,Sft2d2,Shroom2,Slc14a1,Slc39a12,Slc41a1,Slc4a4,Slc9a3r1,Slc9a3r2,Smox,Sox9,Sparcl1,Ston2,Tagln2,Timp4,Tjp1,Tmbim6,Tmem176a,Tmem176b,Tnfrsf1a,Tob2,Tprkb,Tril,Trp53bp2,Tsc22d4</t>
        </is>
      </c>
      <c r="M34" t="inlineStr">
        <is>
          <t>[(3, 1), (3, 9), (3, 21), (3, 22), (3, 25), (3, 28), (3, 51), (3, 55), (4, 9), (4, 21), (4, 22), (4, 25), (4, 28), (4, 51), (4, 55), (5, 51), (10, 1), (10, 9), (10, 21), (10, 22), (10, 25), (10, 28), (10, 51), (10, 55), (11, 1), (11, 9), (11, 21), (11, 22), (11, 25), (11, 28), (11, 51), (11, 55), (12, 1), (12, 9), (12, 21), (12, 22), (12, 25), (12, 28), (12, 51), (12, 55), (13, 28), (13, 51), (14, 1), (14, 9), (14, 21), (14, 22), (14, 25), (14, 28), (14, 51), (14, 55), (15, 28), (15, 51), (16, 1), (16, 9), (16, 21), (16, 22), (16, 25), (16, 28), (16, 51), (16, 55), (20, 28), (20, 51), (23, 51), (24, 28), (24, 51), (27, 9), (27, 21), (27, 28), (27, 51), (29, 51), (30, 51), (31, 22), (31, 28), (31, 51), (31, 55), (32, 51), (33, 28), (33, 51), (34, 28), (34, 51), (36, 28), (36, 51), (41, 51), (42, 1), (42, 9), (42, 21), (42, 22), (42, 25), (42, 28), (42, 51), (42, 55), (43, 9), (43, 21), (43, 25), (43, 28), (43, 51), (44, 9), (44, 28), (44, 51), (45, 28), (45, 51), (46, 51), (48, 28), (48, 51), (49, 28), (49, 51), (52, 9), (52, 21), (52, 28), (52, 51), (53, 28), (53, 51), (56, 1), (56, 9), (56, 21), (56, 22), (56, 25), (56, 28), (56, 51), (56, 55), (57, 51), (58, 28), (58, 51), (60, 28), (60, 51), (61, 28), (61, 51), (62, 1), (62, 22), (62, 28), (62, 51), (63, 1), (63, 9), (63, 21), (63, 22), (63, 25), (63, 28), (63, 51), (63, 55), (66, 28), (66, 51), (68, 22), (68, 28), (68, 51), (69, 1), (69, 9), (69, 21), (69, 22), (69, 25), (69, 28), (69, 51), (69, 55), (70, 51), (71, 1), (71, 9), (71, 21), (71, 22), (71, 25), (71, 28), (71, 51), (71, 55), (72, 1), (72, 9), (72, 21), (72, 22), (72, 25), (72, 28), (72, 51), (73, 51), (74, 28), (74, 51)]</t>
        </is>
      </c>
      <c r="N34" t="n">
        <v>1660</v>
      </c>
      <c r="O34" t="n">
        <v>0.75</v>
      </c>
      <c r="P34" t="n">
        <v>0.95</v>
      </c>
      <c r="Q34" t="n">
        <v>3</v>
      </c>
      <c r="R34" t="n">
        <v>10000</v>
      </c>
      <c r="S34" t="inlineStr">
        <is>
          <t>07/05/2024, 14:04:00</t>
        </is>
      </c>
      <c r="T34" s="3">
        <f>hyperlink("https://spiral.technion.ac.il/results/MTAwMDAwOA==/33/GOResultsPROCESS","link")</f>
        <v/>
      </c>
      <c r="U34" t="inlineStr">
        <is>
          <t>['GO:0044281:small molecule metabolic process (qval9.62E-4)', 'GO:0006629:lipid metabolic process (qval1.02E-3)', 'GO:0044255:cellular lipid metabolic process (qval7.82E-4)', 'GO:0030334:regulation of cell migration (qval9.48E-4)', 'GO:0046688:response to copper ion (qval8.66E-4)', 'GO:0019752:carboxylic acid metabolic process (qval9.16E-4)', 'GO:0009056:catabolic process (qval1.15E-3)', 'GO:0051270:regulation of cellular component movement (qval1.06E-3)', 'GO:2000145:regulation of cell motility (qval9.46E-4)', 'GO:0043436:oxoacid metabolic process (qval1.27E-3)', 'GO:0032787:monocarboxylic acid metabolic process (qval1.56E-3)', 'GO:0016042:lipid catabolic process (qval1.6E-3)', 'GO:0071280:cellular response to copper ion (qval1.48E-3)', 'GO:0006082:organic acid metabolic process (qval1.45E-3)', 'GO:0008285:negative regulation of cell proliferation (qval1.65E-3)', 'GO:0030278:regulation of ossification (qval1.67E-3)', 'GO:0042592:homeostatic process (qval1.63E-3)', 'GO:0040012:regulation of locomotion (qval1.7E-3)', 'GO:0042127:regulation of cell proliferation (qval1.92E-3)', 'GO:0051239:regulation of multicellular organismal process (qval2.29E-3)', 'GO:1901575:organic substance catabolic process (qval2.24E-3)', 'GO:0065008:regulation of biological quality (qval2.29E-3)', 'GO:1904018:positive regulation of vasculature development (qval3.53E-3)', 'GO:0010273:detoxification of copper ion (qval3.57E-3)', 'GO:0045596:negative regulation of cell differentiation (qval3.54E-3)', 'GO:0098754:detoxification (qval3.78E-3)', 'GO:0051241:negative regulation of multicellular organismal process (qval3.65E-3)', 'GO:0009987:cellular process (qval3.61E-3)', 'GO:0044248:cellular catabolic process (qval3.55E-3)', 'GO:0042221:response to chemical (qval4.03E-3)', 'GO:0030336:negative regulation of cell migration (qval4.94E-3)', 'GO:0050793:regulation of developmental process (qval5.5E-3)', 'GO:2000146:negative regulation of cell motility (qval6.84E-3)', 'GO:0006882:cellular zinc ion homeostasis (qval6.64E-3)', 'GO:0003330:regulation of extracellular matrix constituent secretion (qval6.79E-3)', 'GO:0061687:detoxification of inorganic compound (qval6.61E-3)', 'GO:0022603:regulation of anatomical structure morphogenesis (qval6.52E-3)', 'GO:0050896:response to stimulus (qval6.86E-3)', 'GO:0045668:negative regulation of osteoblast differentiation (qval6.97E-3)', 'GO:0045766:positive regulation of angiogenesis (qval7.63E-3)', 'GO:0055069:zinc ion homeostasis (qval7.79E-3)', 'GO:1901201:regulation of extracellular matrix assembly (qval8.45E-3)', 'GO:0014912:negative regulation of smooth muscle cell migration (qval8.73E-3)', 'GO:0045667:regulation of osteoblast differentiation (qval9.26E-3)', 'GO:0045765:regulation of angiogenesis (qval9.16E-3)', 'GO:0044282:small molecule catabolic process (qval9.49E-3)', 'GO:0022612:gland morphogenesis (qval9.33E-3)', 'GO:0051093:negative regulation of developmental process (qval9.33E-3)', 'GO:0006631:fatty acid metabolic process (qval9.17E-3)', 'GO:0051271:negative regulation of cellular component movement (qval1.22E-2)', 'GO:0120161:regulation of cold-induced thermogenesis (qval1.22E-2)', 'GO:0048584:positive regulation of response to stimulus (qval1.2E-2)', 'GO:0048878:chemical homeostasis (qval1.44E-2)', 'GO:0043067:regulation of programmed cell death (qval1.46E-2)', 'GO:0016054:organic acid catabolic process (qval1.45E-2)', 'GO:0046395:carboxylic acid catabolic process (qval1.43E-2)', 'GO:0046322:negative regulation of fatty acid oxidation (qval1.61E-2)', 'GO:0040013:negative regulation of locomotion (qval1.61E-2)', 'GO:1901342:regulation of vasculature development (qval1.8E-2)', 'GO:0007263:nitric oxide mediated signal transduction (qval1.98E-2)', 'GO:0010941:regulation of cell death (qval2.09E-2)', 'GO:0010594:regulation of endothelial cell migration (qval2.26E-2)', 'GO:0060979:vasculogenesis involved in coronary vascular morphogenesis (qval2.38E-2)', 'GO:0071294:cellular response to zinc ion (qval2.35E-2)', 'GO:0048660:regulation of smooth muscle cell proliferation (qval2.51E-2)', 'GO:1903670:regulation of sprouting angiogenesis (qval2.51E-2)', 'GO:0097164:ammonium ion metabolic process (qval2.53E-2)', 'GO:1901606:alpha-amino acid catabolic process (qval2.6E-2)', 'GO:0042981:regulation of apoptotic process (qval2.62E-2)', 'GO:2000047:regulation of cell-cell adhesion mediated by cadherin (qval2.67E-2)', 'GO:2000026:regulation of multicellular organismal development (qval2.92E-2)', 'GO:0006950:response to stress (qval2.9E-2)', 'GO:0010632:regulation of epithelial cell migration (qval2.93E-2)', 'GO:0006873:cellular ion homeostasis (qval3.39E-2)', 'GO:1901605:alpha-amino acid metabolic process (qval3.39E-2)', 'GO:1903053:regulation of extracellular matrix organization (qval3.41E-2)', 'GO:1903672:positive regulation of sprouting angiogenesis (qval3.36E-2)', 'GO:0072503:cellular divalent inorganic cation homeostasis (qval3.43E-2)', 'GO:0006576:cellular biogenic amine metabolic process (qval3.6E-2)', 'GO:0019725:cellular homeostasis (qval3.63E-2)', 'GO:0070887:cellular response to chemical stimulus (qval3.59E-2)', 'GO:0030279:negative regulation of ossification (qval3.55E-2)', 'GO:0044242:cellular lipid catabolic process (qval3.52E-2)', 'GO:0046486:glycerolipid metabolic process (qval3.59E-2)', 'GO:0044106:cellular amine metabolic process (qval3.66E-2)', 'GO:0006650:glycerophospholipid metabolic process (qval3.74E-2)', 'GO:0030335:positive regulation of cell migration (qval3.91E-2)', 'GO:0001936:regulation of endothelial cell proliferation (qval4.31E-2)', 'GO:0009063:cellular amino acid catabolic process (qval4.35E-2)', 'GO:0006741:NADP biosynthetic process (qval4.41E-2)', 'GO:1901203:positive regulation of extracellular matrix assembly (qval4.36E-2)', 'GO:0070292:N-acylphosphatidylethanolamine metabolic process (qval4.32E-2)', 'GO:0003332:negative regulation of extracellular matrix constituent secretion (qval4.27E-2)', 'GO:2001199:negative regulation of dendritic cell differentiation (qval4.22E-2)', 'GO:0072507:divalent inorganic cation homeostasis (qval4.44E-2)', 'GO:0019637:organophosphate metabolic process (qval4.67E-2)', 'GO:0070167:regulation of biomineral tissue development (qval4.69E-2)', 'GO:0014910:regulation of smooth muscle cell migration (qval4.64E-2)', 'GO:0034369:plasma lipoprotein particle remodeling (qval4.61E-2)', 'GO:0034368:protein-lipid complex remodeling (qval4.57E-2)', 'GO:1901565:organonitrogen compound catabolic process (qval4.53E-2)', 'GO:2000147:positive regulation of cell motility (qval4.59E-2)', 'GO:2001026:regulation of endothelial cell chemotaxis (qval5.15E-2)', 'GO:0034367:protein-containing complex remodeling (qval5.1E-2)', 'GO:0043535:regulation of blood vessel endothelial cell migration (qval5.33E-2)', 'GO:0048519:negative regulation of biological process (qval5.3E-2)', 'GO:1903707:negative regulation of hemopoiesis (qval5.25E-2)', 'GO:0010033:response to organic substance (qval5.38E-2)', 'GO:0009308:amine metabolic process (qval5.46E-2)', 'GO:0050801:ion homeostasis (qval5.67E-2)', 'GO:0032879:regulation of localization (qval5.65E-2)', 'GO:0051272:positive regulation of cellular component movement (qval5.66E-2)', 'GO:0055114:oxidation-reduction process (qval5.79E-2)', 'GO:0090272:negative regulation of fibroblast growth factor production (qval5.78E-2)', 'GO:0060512:prostate gland morphogenesis (qval5.73E-2)', 'GO:0003241:growth involved in heart morphogenesis (qval5.68E-2)', 'GO:0030003:cellular cation homeostasis (qval6.43E-2)', 'GO:0040017:positive regulation of locomotion (qval6.37E-2)', 'GO:0098771:inorganic ion homeostasis (qval6.4E-2)', 'GO:0051094:positive regulation of developmental process (qval6.42E-2)', 'GO:0055082:cellular chemical homeostasis (qval6.38E-2)', 'GO:0045661:regulation of myoblast differentiation (qval6.49E-2)', 'GO:0045922:negative regulation of fatty acid metabolic process (qval6.47E-2)', 'GO:0071276:cellular response to cadmium ion (qval6.41E-2)', 'GO:0010942:positive regulation of cell death (qval6.44E-2)', 'GO:0048662:negative regulation of smooth muscle cell proliferation (qval6.72E-2)', 'GO:0062014:negative regulation of small molecule metabolic process (qval6.77E-2)', 'GO:0032101:regulation of response to external stimulus (qval6.94E-2)', 'GO:0031128:developmental induction (qval6.97E-2)', 'GO:0006112:energy reserve metabolic process (qval6.96E-2)', 'GO:0045595:regulation of cell differentiation (qval6.93E-2)', 'GO:0050678:regulation of epithelial cell proliferation (qval7.07E-2)', 'GO:0048545:response to steroid hormone (qval7.07E-2)', 'GO:0001837:epithelial to mesenchymal transition (qval7.21E-2)', 'GO:0070291:N-acylethanolamine metabolic process (qval7.29E-2)', 'GO:0042158:lipoprotein biosynthetic process (qval7.23E-2)', 'GO:2000544:regulation of endothelial cell chemotaxis to fibroblast growth factor (qval7.18E-2)', 'GO:0061419:positive regulation of transcription from RNA polymerase II promoter in response to hypoxia (qval7.13E-2)', 'GO:1904847:regulation of cell chemotaxis to fibroblast growth factor (qval7.08E-2)', 'GO:0006952:defense response (qval7.06E-2)', 'GO:0062012:regulation of small molecule metabolic process (qval7.17E-2)', 'GO:0006875:cellular metal ion homeostasis (qval7.2E-2)', 'GO:0051240:positive regulation of multicellular organismal process (qval7.8E-2)', 'GO:0002683:negative regulation of immune system process (qval7.91E-2)', 'GO:0008152:metabolic process (qval7.93E-2)', 'GO:1905902:regulation of mesoderm formation (qval9.39E-2)', 'GO:1905770:regulation of mesodermal cell differentiation (qval9.33E-2)', 'GO:0034372:very-low-density lipoprotein particle remodeling (qval9.27E-2)', 'GO:2001198:regulation of dendritic cell differentiation (qval9.2E-2)', 'GO:0046533:negative regulation of photoreceptor cell differentiation (qval9.14E-2)', 'GO:0050790:regulation of catalytic activity (qval9.26E-2)', 'GO:0045662:negative regulation of myoblast differentiation (qval9.22E-2)', 'GO:1904752:regulation of vascular associated smooth muscle cell migration (qval9.16E-2)', 'GO:0006644:phospholipid metabolic process (qval9.25E-2)', 'GO:0046474:glycerophospholipid biosynthetic process (qval9.22E-2)', 'GO:0008284:positive regulation of cell proliferation (qval9.3E-2)', 'GO:0017144:drug metabolic process (qval9.5E-2)', 'GO:0048523:negative regulation of cellular process (qval9.65E-2)']</t>
        </is>
      </c>
      <c r="V34" s="3">
        <f>hyperlink("https://spiral.technion.ac.il/results/MTAwMDAwOA==/33/GOResultsFUNCTION","link")</f>
        <v/>
      </c>
      <c r="W34" t="inlineStr">
        <is>
          <t>['GO:0042802:identical protein binding (qval7.08E-4)', 'GO:0005515:protein binding (qval4.7E-2)', 'GO:0048037:cofactor binding (qval8.41E-2)', 'GO:0050662:coenzyme binding (qval9.92E-2)', 'GO:1901681:sulfur compound binding (qval2.12E-1)', 'GO:0004620:phospholipase activity (qval1.9E-1)', 'GO:0052689:carboxylic ester hydrolase activity (qval1.88E-1)', 'GO:0008013:beta-catenin binding (qval1.86E-1)', 'GO:0005007:fibroblast growth factor-activated receptor activity (qval2.16E-1)', 'GO:0044877:protein-containing complex binding (qval2.29E-1)', 'GO:0016491:oxidoreductase activity (qval2.13E-1)', 'GO:0004623:phospholipase A2 activity (qval2.21E-1)', 'GO:0003847:1-alkyl-2-acetylglycerophosphocholine esterase activity (qval2.23E-1)', 'GO:0071253:connexin binding (qval2.89E-1)', 'GO:0016298:lipase activity (qval2.7E-1)']</t>
        </is>
      </c>
      <c r="X34" s="3">
        <f>hyperlink("https://spiral.technion.ac.il/results/MTAwMDAwOA==/33/GOResultsCOMPONENT","link")</f>
        <v/>
      </c>
      <c r="Y34" t="inlineStr">
        <is>
          <t>['GO:0005737:cytoplasm (qval1.6E-2)', 'GO:0044444:cytoplasmic part (qval2.72E-2)', 'GO:0034364:high-density lipoprotein particle (qval2.23E-1)', 'GO:0005764:lysosome (qval1.73E-1)', 'GO:0000323:lytic vacuole (qval1.38E-1)', 'GO:0005912:adherens junction (qval1.93E-1)', 'GO:0070161:anchoring junction (qval2.26E-1)', 'GO:1990777:lipoprotein particle (qval1.99E-1)', 'GO:0034358:plasma lipoprotein particle (qval1.77E-1)', 'GO:0097450:astrocyte end-foot (qval1.73E-1)', 'GO:0005773:vacuole (qval1.66E-1)', 'GO:0005615:extracellular space (qval1.61E-1)']</t>
        </is>
      </c>
    </row>
    <row r="35">
      <c r="A35" s="1" t="n">
        <v>34</v>
      </c>
      <c r="B35" t="n">
        <v>18365</v>
      </c>
      <c r="C35" t="n">
        <v>4951</v>
      </c>
      <c r="D35" t="n">
        <v>75</v>
      </c>
      <c r="E35" t="n">
        <v>5550</v>
      </c>
      <c r="F35" t="n">
        <v>206</v>
      </c>
      <c r="G35" t="n">
        <v>2979</v>
      </c>
      <c r="H35" t="n">
        <v>40</v>
      </c>
      <c r="I35" t="n">
        <v>148</v>
      </c>
      <c r="J35" s="2" t="n">
        <v>-504</v>
      </c>
      <c r="K35" t="n">
        <v>0.444</v>
      </c>
      <c r="L35" t="inlineStr">
        <is>
          <t>2310022B05Rik,AW549877,Abhd4,Acacb,Acsbg1,Adgrg1,Adh5,Aldh2,Aldh6a1,Aldh7a1,Als2cl,Amdhd2,Amotl2,Ankrd13a,Appl2,Arhgap5,Arhgef26,Arhgef40,Arid4a,Arpin,Arsk,Ash2l,Asrgl1,Atraid,Bach1,Baz2b,Bcan,Bcar3,Bola1,Capn7,Cbs,Ccdc141,Ccdc190,Cd2ap,Cd63,Cd81,Cdc42ep4,Cdkl3,Cox6b2,Cox7a2l,Crtc3,Ctsa,Ctso,Cuedc1,Cyhr1,Cyp2j6,Cyp2j9,Cyp51,D8Ertd738e,Dazap2,Ddhd1,Dhx40,Disp3,Dtna,Ech1,Eci1,Eef1a1,Eef1d,Eif4ebp2,Eml3,Eng,F3,Fabp5,Fabp7,Fads1,Fads2,Fam117a,Fam181b,Fbxo2,Fcho2,Fgfr1,Ggh,Gna13,Gpam,Gpr108,H1f0,Hadh,Hbp1,Hist1h1c,Hmg20b,Hopx,Id4,Idh2,Igfbp5,Il18,Ilk,Itgb5,Itih5,Itprid2,Ivd,Kif1c,Kmt2c,Knop1,Lats1,Lhfpl2,Llgl1,Lman2,Lmf2,Lsm14a,Lsm4,Mcl1,Mid1ip1,Mif4gd,Mlc1,Mr1,Msi1,Mt2,Mt3,Myo6,Naca,Nadk2,Naga,Nbeal2,Ndrg2,Ndufa2,Necap2,Nek7,Nol7,Npc2,Ntsr2,Oat,Ost4,P4hb,Paqr8,Pcbp2,Pex2,Phka1,Pigp,Pkn3,Pla2g7,Plpp3,Plscr2,Plxnb1,Pnrc2,Ppp6r3,Prkd1,Ptbp1,Ptgr2,Pygb,Ranbp17,Rapgef3,Rbbp9,Rbl2,Rcn3,Rif1,Rnf213,Rock1,Rprd2,Rrp8,Scaf11,Selenbp1,Selenof,Sema6d,Serpine2,Sft2d2,Sfxn5,Sirt2,Slc38a5,Slc39a12,Slc41a1,Slc4a4,Slc9a3r2,Slco1a4,Smad5,Smdt1,Smo,Snx29,Snx5,Socs4,Sod3,Soga1,Srsf6,St5,Stag2,Stat3,Ston2,Syf2,Tagln2,Tasor,Tbc1d16,Tceal8,Tet1,Thsd1,Timp4,Tmbim6,Tmem176a,Tmem176b,Tmem80,Tns3,Tor1aip1,Tpmt,Tprkb,Traf6,Tril,Trp53inp1,Tsc22d4,Tst,Ttc28,Ubxn1,Uimc1,Vasp,Vezf1,Vwa5a,Wfdc1,Zfp229,Zfp740</t>
        </is>
      </c>
      <c r="M35" t="inlineStr">
        <is>
          <t>[(3, 9), (3, 25), (3, 28), (3, 40), (3, 51), (3, 54), (4, 9), (4, 22), (4, 25), (4, 28), (4, 40), (4, 51), (4, 54), (8, 28), (10, 9), (10, 22), (10, 25), (10, 28), (10, 40), (10, 51), (10, 54), (11, 9), (11, 22), (11, 25), (11, 28), (11, 40), (11, 51), (11, 54), (12, 9), (12, 22), (12, 25), (12, 28), (12, 40), (12, 51), (12, 54), (14, 9), (14, 22), (14, 25), (14, 28), (14, 40), (14, 51), (14, 54), (16, 9), (16, 22), (16, 25), (16, 28), (16, 40), (16, 51), (16, 54), (24, 28), (27, 9), (27, 25), (27, 28), (27, 40), (27, 51), (27, 54), (31, 28), (31, 40), (33, 28), (34, 28), (36, 28), (42, 9), (42, 25), (42, 28), (42, 40), (42, 51), (42, 54), (43, 9), (43, 25), (43, 28), (43, 40), (43, 51), (43, 54), (44, 9), (44, 25), (44, 28), (44, 40), (44, 51), (44, 54), (45, 28), (49, 28), (52, 9), (52, 25), (52, 28), (52, 40), (52, 51), (52, 54), (53, 9), (53, 25), (53, 28), (53, 40), (53, 51), (56, 9), (56, 22), (56, 25), (56, 28), (56, 40), (56, 51), (56, 54), (58, 9), (58, 22), (58, 25), (58, 28), (58, 40), (58, 51), (58, 54), (60, 28), (60, 51), (61, 28), (62, 9), (62, 28), (62, 40), (62, 51), (62, 54), (63, 9), (63, 25), (63, 28), (63, 40), (63, 51), (63, 54), (66, 28), (66, 51), (66, 54), (68, 9), (68, 28), (68, 40), (68, 51), (68, 54), (69, 9), (69, 25), (69, 28), (69, 40), (69, 51), (69, 54), (70, 28), (70, 51), (71, 9), (71, 25), (71, 28), (71, 40), (71, 51), (71, 54), (72, 9), (72, 25), (72, 28), (72, 40), (72, 51), (72, 54)]</t>
        </is>
      </c>
      <c r="N35" t="n">
        <v>2903</v>
      </c>
      <c r="O35" t="n">
        <v>0.75</v>
      </c>
      <c r="P35" t="n">
        <v>0.9</v>
      </c>
      <c r="Q35" t="n">
        <v>3</v>
      </c>
      <c r="R35" t="n">
        <v>10000</v>
      </c>
      <c r="S35" t="inlineStr">
        <is>
          <t>07/05/2024, 14:04:12</t>
        </is>
      </c>
      <c r="T35" s="3">
        <f>hyperlink("https://spiral.technion.ac.il/results/MTAwMDAwOA==/34/GOResultsPROCESS","link")</f>
        <v/>
      </c>
      <c r="U35" t="inlineStr">
        <is>
          <t>['GO:0009892:negative regulation of metabolic process (qval3.5E-2)', 'GO:0014910:regulation of smooth muscle cell migration (qval6.03E-2)', 'GO:0019752:carboxylic acid metabolic process (qval7.2E-2)', 'GO:0006082:organic acid metabolic process (qval7.2E-2)', 'GO:0009895:negative regulation of catabolic process (qval9.03E-2)', 'GO:0010605:negative regulation of macromolecule metabolic process (qval7.61E-2)', 'GO:0043436:oxoacid metabolic process (qval7.38E-2)', 'GO:0006631:fatty acid metabolic process (qval8.33E-2)', 'GO:0031324:negative regulation of cellular metabolic process (qval9.39E-2)', 'GO:0014911:positive regulation of smooth muscle cell migration (qval1.09E-1)', 'GO:0006629:lipid metabolic process (qval1.15E-1)', 'GO:0098754:detoxification (qval1.17E-1)', 'GO:0032787:monocarboxylic acid metabolic process (qval1.91E-1)', 'GO:0030334:regulation of cell migration (qval2.01E-1)', 'GO:0042127:regulation of cell proliferation (qval1.92E-1)', 'GO:0014912:negative regulation of smooth muscle cell migration (qval2E-1)', 'GO:0044255:cellular lipid metabolic process (qval2.08E-1)', 'GO:0044281:small molecule metabolic process (qval2.06E-1)', 'GO:0048523:negative regulation of cellular process (qval2.19E-1)', 'GO:0010629:negative regulation of gene expression (qval2.5E-1)', 'GO:0045935:positive regulation of nucleobase-containing compound metabolic process (qval2.48E-1)', 'GO:0034440:lipid oxidation (qval2.39E-1)', 'GO:0051172:negative regulation of nitrogen compound metabolic process (qval2.37E-1)', 'GO:2000145:regulation of cell motility (qval2.36E-1)', 'GO:0051568:histone H3-K4 methylation (qval2.58E-1)', 'GO:0031330:negative regulation of cellular catabolic process (qval2.65E-1)', 'GO:0048519:negative regulation of biological process (qval2.73E-1)', 'GO:0051451:myoblast migration (qval2.73E-1)', 'GO:0042177:negative regulation of protein catabolic process (qval2.8E-1)', 'GO:0045815:positive regulation of gene expression, epigenetic (qval3.09E-1)', 'GO:0009894:regulation of catabolic process (qval3.11E-1)', 'GO:0110110:positive regulation of animal organ morphogenesis (qval3.25E-1)', 'GO:0050790:regulation of catalytic activity (qval3.3E-1)', 'GO:0045596:negative regulation of cell differentiation (qval3.37E-1)', 'GO:0006741:NADP biosynthetic process (qval3.41E-1)', 'GO:2001199:negative regulation of dendritic cell differentiation (qval3.32E-1)', 'GO:0016042:lipid catabolic process (qval3.69E-1)', 'GO:0031936:negative regulation of chromatin silencing (qval3.66E-1)', 'GO:0060969:negative regulation of gene silencing (qval3.64E-1)', 'GO:0001525:angiogenesis (qval3.61E-1)', 'GO:0019222:regulation of metabolic process (qval3.63E-1)']</t>
        </is>
      </c>
      <c r="V35" s="3">
        <f>hyperlink("https://spiral.technion.ac.il/results/MTAwMDAwOA==/34/GOResultsFUNCTION","link")</f>
        <v/>
      </c>
      <c r="W35" t="inlineStr">
        <is>
          <t>['GO:0016491:oxidoreductase activity (qval4.67E-1)', 'GO:0016213:linoleoyl-CoA desaturase activity (qval2.98E-1)', 'GO:0004029:aldehyde dehydrogenase (NAD) activity (qval9.31E-1)']</t>
        </is>
      </c>
      <c r="X35" s="3">
        <f>hyperlink("https://spiral.technion.ac.il/results/MTAwMDAwOA==/34/GOResultsCOMPONENT","link")</f>
        <v/>
      </c>
      <c r="Y35" t="inlineStr">
        <is>
          <t>['GO:0044424:intracellular part (qval8.31E-4)', 'GO:0043227:membrane-bounded organelle (qval4.46E-3)', 'GO:0043229:intracellular organelle (qval6.09E-3)', 'GO:0043226:organelle (qval1.16E-2)', 'GO:0044444:cytoplasmic part (qval1.44E-2)', 'GO:0043231:intracellular membrane-bounded organelle (qval2.9E-2)', 'GO:0044464:cell part (qval4.57E-2)', 'GO:0005737:cytoplasm (qval1.29E-1)']</t>
        </is>
      </c>
    </row>
    <row r="36">
      <c r="A36" s="1" t="n">
        <v>35</v>
      </c>
      <c r="B36" t="n">
        <v>18365</v>
      </c>
      <c r="C36" t="n">
        <v>4951</v>
      </c>
      <c r="D36" t="n">
        <v>75</v>
      </c>
      <c r="E36" t="n">
        <v>5550</v>
      </c>
      <c r="F36" t="n">
        <v>330</v>
      </c>
      <c r="G36" t="n">
        <v>4454</v>
      </c>
      <c r="H36" t="n">
        <v>60</v>
      </c>
      <c r="I36" t="n">
        <v>195</v>
      </c>
      <c r="J36" s="2" t="n">
        <v>-1673</v>
      </c>
      <c r="K36" t="n">
        <v>0.454</v>
      </c>
      <c r="L36" t="inlineStr">
        <is>
          <t>Abcb1a,Acadl,Acadm,Acot11,Adam12,Adamts9,Add3,Adora2b,Aebp1,Afap1l2,Agl,Ahnak,Aldh1a1,Aldh1l1,Aldh2,Aldh6a1,Aldh7a1,Alpl,Alx4,Anxa2,Aox3,Apcdd1,Apoe,Appl2,Aqp4,Arhgap29,Arhgef19,Arhgef40,Arpc1b,Asgr1,Aspg,Asrgl1,Atp1a2,Atp1b2,Atp6v0e,Axl,Bag3,Bcan,Bgn,Blvrb,Bmpr1b,C1qb,C1qc,C3ar1,C4b,Cald1,Caskin2,Castor1,Cat,Cavin1,Cavin2,Cbs,Ccdc8,Cd151,Cd2ap,Cd63,Cdc42bpg,Cdc42ep4,Cdk4,Cfh,Cldn5,Clec2d,Clic1,Clu,Cnn2,Cnn3,Col11a2,Col4a6,Cox6b2,Cp,Crip1,Crtap,Cspg4,Cst3,Ctdsp2,Ctnna1,Ctsh,Ctso,Ctsz,Cyba,Cyp2d22,Cyp4f14,Cyth4,Cyyr1,Dbi,Ddr2,Des,Disp3,Dock6,Eci1,Edn1,Ednrb,Efemp1,Emp2,Entpd2,Epas1,Erg,Eya1,F13a1,F3,Fabp7,Fads2,Fbln1,Fbxo2,Fcer1g,Fcgrt,Fermt2,Fgf1,Fgfr3,Fgfrl1,Flt1,Fmnl3,Fmo1,Foxo1,Fxyd1,Gadd45g,Gbp7,Gfap,Ggt5,Ggta1,Gja1,Gja4,Gjb6,Gm2a,Gm4951,Gna13,Golim4,Gpam,Gpx8,Gstk1,Gstm1,Gstm2,H2-D1,H2-Eb1,Hacd4,Heg1,Hist1h1c,Hist1h2bc,Hist2h2be,Hmg20b,Hmgcs2,Hopx,Hrct1,Hsd17b11,Hspb8,Htra3,Id1,Id3,Id4,Idh2,Ifitm3,Igfbp5,Igfbp7,Il6st,Ilk,Islr,Itga6,Itgb5,Itih2,Itih5,Itm2a,Itprid2,Jam2,Lama1,Lama2,Lamb2,Laptm5,Lcat,Lfng,Lgals9,Lgi4,Lgr4,Limd1,Lims2,Lmf2,Lsr,Lum,Ly86,Mcl1,Mertk,Mgst1,Mid1ip1,Mif4gd,Mlc1,Mob1a,Mrc2,Msn,Mt1,Mt2,Mxra8,Myh11,Myo10,Myo1c,Myo6,Myoc,Myof,Naaa,Naalad2,Nadk2,Naprt,Nat8,Ndrg2,Nfe2l2,Nos3,Notch1,Npc2,Nqo1,Ntsr2,Oat,Olfml2a,Padi2,Pald1,Parp14,Pbxip1,Pcdhgc3,Pcolce,Pde3a,Pdgfd,Pdlim5,Pdpn,Pf4,Pik3cg,Pkn3,Pla2g7,Plat,Plcb3,Plpp3,Pltp,Plxnb1,Pnp,Pnpla2,Pnrc2,Podxl,Pon2,Ppp1r3c,Prdx6,Prelp,Prodh,Pros1,Prrx2,Prxl2a,Psmb8,Ptgr2,Ptpn13,Ptprb,Pttg1ip,Pygb,Rab3il1,Rapgef3,Rasip1,Rbms2,Rbp1,Rbpms,Rcn3,Rftn2,Rgcc,Rida,Rin2,Rnf213,S100a1,S100a11,S100a16,S1pr1,Scara3,Sdc4,Selenbp1,Selenop,Serpinf1,Serpinh1,Sft2d2,Shroom2,Sipa1,Slc22a8,Slc25a18,Slc41a1,Slc4a4,Slc6a20a,Slc7a11,Slc9a3r2,Slco1a4,Smad5,Socs4,Sod3,Sox9,Sparcl1,Stab1,Stag2,Ston1,Tagln2,Tapbp,Tcf12,Tcn2,Tgfb1,Tgfbr2,Tgm2,Thsd1,Timp3,Timp4,Tinagl1,Tjp1,Tmem100,Tmem176a,Tmem176b,Tmem47,Tnfrsf1a,Tns1,Tns2,Tob2,Tor1aip1,Tprkb,Trim47,Trp53bp2,Trp53inp1,Tst,Ttc28,Twsg1,Txnip,Ushbp1,Vamp8,Vasp,Vcam1,Vgll4,Vim,Vstm4,Vtn,Vwf,Wasf2,Wbp1l,Wfdc1,Zcchc24</t>
        </is>
      </c>
      <c r="M36" t="inlineStr">
        <is>
          <t>[(2, 28), (2, 51), (3, 8), (3, 9), (3, 21), (3, 25), (3, 28), (3, 47), (3, 51), (4, 8), (4, 21), (4, 28), (4, 47), (4, 51), (5, 28), (5, 51), (6, 28), (10, 8), (10, 9), (10, 21), (10, 28), (10, 47), (10, 51), (11, 8), (11, 9), (11, 21), (11, 25), (11, 28), (11, 47), (11, 51), (12, 8), (12, 9), (12, 21), (12, 25), (12, 28), (12, 47), (12, 51), (13, 28), (13, 51), (14, 8), (14, 9), (14, 21), (14, 25), (14, 28), (14, 47), (14, 51), (15, 28), (15, 51), (16, 8), (16, 9), (16, 21), (16, 25), (16, 28), (16, 47), (16, 51), (20, 28), (20, 51), (23, 28), (23, 51), (24, 8), (24, 21), (24, 25), (24, 28), (24, 47), (24, 51), (27, 8), (27, 21), (27, 28), (27, 47), (27, 51), (29, 28), (29, 51), (30, 28), (30, 51), (31, 8), (31, 9), (31, 21), (31, 25), (31, 28), (31, 47), (31, 51), (32, 28), (32, 51), (33, 28), (33, 51), (34, 28), (34, 51), (35, 28), (35, 51), (36, 28), (36, 51), (41, 28), (41, 51), (42, 8), (42, 9), (42, 21), (42, 25), (42, 28), (42, 47), (42, 51), (43, 8), (43, 21), (43, 25), (43, 28), (43, 47), (43, 51), (44, 28), (44, 47), (44, 51), (45, 28), (46, 28), (48, 28), (48, 51), (49, 28), (49, 47), (49, 51), (52, 21), (52, 28), (52, 47), (52, 51), (53, 28), (53, 51), (54, 28), (56, 8), (56, 9), (56, 21), (56, 25), (56, 28), (56, 47), (56, 51), (57, 28), (57, 51), (58, 28), (58, 47), (58, 51), (59, 28), (60, 28), (60, 47), (60, 51), (61, 21), (61, 28), (61, 51), (62, 8), (62, 9), (62, 21), (62, 25), (62, 28), (62, 47), (62, 51), (63, 8), (63, 9), (63, 21), (63, 25), (63, 28), (63, 47), (63, 51), (64, 28), (66, 28), (66, 47), (66, 51), (67, 28), (67, 51), (68, 8), (68, 9), (68, 21), (68, 25), (68, 28), (68, 47), (68, 51), (69, 8), (69, 9), (69, 21), (69, 25), (69, 28), (69, 47), (69, 51), (70, 28), (71, 8), (71, 9), (71, 21), (71, 25), (71, 28), (71, 47), (71, 51), (72, 8), (72, 9), (72, 21), (72, 25), (72, 28), (72, 47), (72, 51), (73, 28), (73, 51), (74, 28), (74, 51)]</t>
        </is>
      </c>
      <c r="N36" t="n">
        <v>2157</v>
      </c>
      <c r="O36" t="n">
        <v>0.5</v>
      </c>
      <c r="P36" t="n">
        <v>0.95</v>
      </c>
      <c r="Q36" t="n">
        <v>3</v>
      </c>
      <c r="R36" t="n">
        <v>10000</v>
      </c>
      <c r="S36" t="inlineStr">
        <is>
          <t>07/05/2024, 14:04:26</t>
        </is>
      </c>
      <c r="T36" s="3">
        <f>hyperlink("https://spiral.technion.ac.il/results/MTAwMDAwOA==/35/GOResultsPROCESS","link")</f>
        <v/>
      </c>
      <c r="U36" t="inlineStr">
        <is>
          <t>['GO:0030334:regulation of cell migration (qval3.7E-12)', 'GO:2000145:regulation of cell motility (qval3.89E-12)', 'GO:0051239:regulation of multicellular organismal process (qval3.13E-12)', 'GO:0051270:regulation of cellular component movement (qval5.59E-12)', 'GO:0040012:regulation of locomotion (qval5.03E-11)', 'GO:0050896:response to stimulus (qval5.55E-11)', 'GO:0042127:regulation of cell proliferation (qval1.2E-10)', 'GO:0050793:regulation of developmental process (qval4.47E-10)', 'GO:0042221:response to chemical (qval5.62E-10)', 'GO:0048523:negative regulation of cellular process (qval6.51E-9)', 'GO:0051241:negative regulation of multicellular organismal process (qval3.09E-8)', 'GO:0048519:negative regulation of biological process (qval2.97E-8)', 'GO:0030335:positive regulation of cell migration (qval4.54E-7)', 'GO:0010033:response to organic substance (qval6.64E-7)', 'GO:2000026:regulation of multicellular organismal development (qval7.91E-7)', 'GO:2000147:positive regulation of cell motility (qval9.17E-7)', 'GO:0051093:negative regulation of developmental process (qval1.07E-6)', 'GO:0022610:biological adhesion (qval1.15E-6)', 'GO:0022603:regulation of anatomical structure morphogenesis (qval1.37E-6)', 'GO:0051272:positive regulation of cellular component movement (qval1.75E-6)', 'GO:0070887:cellular response to chemical stimulus (qval1.87E-6)', 'GO:0045595:regulation of cell differentiation (qval1.79E-6)', 'GO:1901342:regulation of vasculature development (qval1.93E-6)', 'GO:0007155:cell adhesion (qval2.03E-6)', 'GO:0040017:positive regulation of locomotion (qval2.27E-6)', 'GO:0032502:developmental process (qval2.86E-6)', 'GO:0048518:positive regulation of biological process (qval3.1E-6)', 'GO:0051240:positive regulation of multicellular organismal process (qval6.17E-6)', 'GO:0048583:regulation of response to stimulus (qval7.07E-6)', 'GO:0040011:locomotion (qval9.3E-6)', 'GO:0030278:regulation of ossification (qval1.11E-5)', 'GO:0043067:regulation of programmed cell death (qval1.11E-5)', 'GO:0008285:negative regulation of cell proliferation (qval1.13E-5)', 'GO:0016477:cell migration (qval1.22E-5)', 'GO:0042981:regulation of apoptotic process (qval1.49E-5)', 'GO:0045765:regulation of angiogenesis (qval1.5E-5)', 'GO:0008284:positive regulation of cell proliferation (qval1.73E-5)', 'GO:0007167:enzyme linked receptor protein signaling pathway (qval1.71E-5)', 'GO:0010941:regulation of cell death (qval1.97E-5)', 'GO:0048856:anatomical structure development (qval2.63E-5)', 'GO:0048870:cell motility (qval3.58E-5)', 'GO:0001525:angiogenesis (qval3.73E-5)', 'GO:0043062:extracellular structure organization (qval4.02E-5)', 'GO:1904018:positive regulation of vasculature development (qval3.97E-5)', 'GO:0031589:cell-substrate adhesion (qval4.08E-5)', 'GO:0045667:regulation of osteoblast differentiation (qval5.02E-5)', 'GO:0032970:regulation of actin filament-based process (qval5.99E-5)', 'GO:0051716:cellular response to stimulus (qval6.64E-5)', 'GO:0030155:regulation of cell adhesion (qval6.54E-5)', 'GO:0065008:regulation of biological quality (qval6.67E-5)', 'GO:2000146:negative regulation of cell motility (qval6.74E-5)', 'GO:0032879:regulation of localization (qval9.35E-5)', 'GO:0060548:negative regulation of cell death (qval1.12E-4)', 'GO:0071310:cellular response to organic substance (qval1.23E-4)', 'GO:0006950:response to stress (qval1.22E-4)', 'GO:0051094:positive regulation of developmental process (qval1.55E-4)', 'GO:0098754:detoxification (qval1.59E-4)', 'GO:0048522:positive regulation of cellular process (qval1.65E-4)', 'GO:0065007:biological regulation (qval1.66E-4)', 'GO:0045596:negative regulation of cell differentiation (qval1.84E-4)', 'GO:0051216:cartilage development (qval2.69E-4)', 'GO:0009966:regulation of signal transduction (qval3.16E-4)', 'GO:0010632:regulation of epithelial cell migration (qval3.17E-4)', 'GO:0023051:regulation of signaling (qval3.37E-4)', 'GO:0051271:negative regulation of cellular component movement (qval3.33E-4)', 'GO:0051128:regulation of cellular component organization (qval3.33E-4)', 'GO:0006928:movement of cell or subcellular component (qval3.68E-4)', 'GO:0009653:anatomical structure morphogenesis (qval4.02E-4)', 'GO:0035239:tube morphogenesis (qval4.02E-4)', 'GO:1901700:response to oxygen-containing compound (qval4.59E-4)', 'GO:0048869:cellular developmental process (qval4.66E-4)', 'GO:0030336:negative regulation of cell migration (qval4.64E-4)', 'GO:0010646:regulation of cell communication (qval4.65E-4)', 'GO:0046688:response to copper ion (qval4.69E-4)', 'GO:0043069:negative regulation of programmed cell death (qval4.89E-4)', 'GO:0098609:cell-cell adhesion (qval4.94E-4)', 'GO:0006082:organic acid metabolic process (qval5.16E-4)', 'GO:0048584:positive regulation of response to stimulus (qval5.95E-4)', 'GO:0040013:negative regulation of locomotion (qval5.94E-4)', 'GO:0043085:positive regulation of catalytic activity (qval5.92E-4)', 'GO:0050790:regulation of catalytic activity (qval5.91E-4)', 'GO:0043066:negative regulation of apoptotic process (qval6.62E-4)', 'GO:0045785:positive regulation of cell adhesion (qval6.57E-4)', 'GO:0065009:regulation of molecular function (qval6.72E-4)', 'GO:0048771:tissue remodeling (qval7.72E-4)', 'GO:0007160:cell-matrix adhesion (qval9.42E-4)', 'GO:0032956:regulation of actin cytoskeleton organization (qval9.74E-4)', 'GO:0030198:extracellular matrix organization (qval9.83E-4)', 'GO:0009987:cellular process (qval9.79E-4)', 'GO:0045597:positive regulation of cell differentiation (qval1.02E-3)', 'GO:0044255:cellular lipid metabolic process (qval1.23E-3)', 'GO:0019752:carboxylic acid metabolic process (qval1.26E-3)', 'GO:0010594:regulation of endothelial cell migration (qval1.42E-3)', 'GO:1902903:regulation of supramolecular fiber organization (qval1.45E-3)', 'GO:0043436:oxoacid metabolic process (qval1.46E-3)', 'GO:0048646:anatomical structure formation involved in morphogenesis (qval1.46E-3)', 'GO:0002682:regulation of immune system process (qval1.47E-3)', 'GO:0002009:morphogenesis of an epithelium (qval1.62E-3)', 'GO:1903053:regulation of extracellular matrix organization (qval1.7E-3)', 'GO:0048660:regulation of smooth muscle cell proliferation (qval1.73E-3)', 'GO:0048513:animal organ development (qval1.87E-3)', 'GO:0023056:positive regulation of signaling (qval1.93E-3)', 'GO:0003179:heart valve morphogenesis (qval1.92E-3)', 'GO:0007179:transforming growth factor beta receptor signaling pathway (qval2.04E-3)', 'GO:0021782:glial cell development (qval2.08E-3)', 'GO:0061138:morphogenesis of a branching epithelium (qval2.12E-3)', 'GO:0006801:superoxide metabolic process (qval2.28E-3)', 'GO:0044281:small molecule metabolic process (qval2.35E-3)', 'GO:0034330:cell junction organization (qval2.44E-3)', 'GO:0050789:regulation of biological process (qval2.42E-3)', 'GO:0048729:tissue morphogenesis (qval2.46E-3)', 'GO:0032101:regulation of response to external stimulus (qval2.55E-3)', 'GO:0044093:positive regulation of molecular function (qval2.61E-3)', 'GO:0030168:platelet activation (qval2.61E-3)', 'GO:1902414:protein localization to cell junction (qval2.67E-3)', 'GO:0006629:lipid metabolic process (qval2.75E-3)', 'GO:0045766:positive regulation of angiogenesis (qval2.8E-3)', 'GO:0048754:branching morphogenesis of an epithelial tube (qval2.9E-3)', 'GO:0048585:negative regulation of response to stimulus (qval2.87E-3)', 'GO:0010647:positive regulation of cell communication (qval2.91E-3)', 'GO:0051246:regulation of protein metabolic process (qval3.15E-3)', 'GO:0048514:blood vessel morphogenesis (qval3.21E-3)', 'GO:0001763:morphogenesis of a branching structure (qval3.2E-3)', 'GO:0060284:regulation of cell development (qval3.17E-3)', 'GO:0051961:negative regulation of nervous system development (qval3.44E-3)', 'GO:0050878:regulation of body fluid levels (qval3.52E-3)', 'GO:0009967:positive regulation of signal transduction (qval3.5E-3)', 'GO:0007166:cell surface receptor signaling pathway (qval3.6E-3)', 'GO:0045668:negative regulation of osteoblast differentiation (qval3.71E-3)', 'GO:0050768:negative regulation of neurogenesis (qval3.77E-3)', 'GO:0003013:circulatory system process (qval4.16E-3)', 'GO:0030100:regulation of endocytosis (qval4.17E-3)', 'GO:0003018:vascular process in circulatory system (qval4.21E-3)', 'GO:0070167:regulation of biomineral tissue development (qval4.21E-3)', 'GO:0014910:regulation of smooth muscle cell migration (qval4.18E-3)', 'GO:0042592:homeostatic process (qval5.06E-3)', 'GO:0019222:regulation of metabolic process (qval5.04E-3)', 'GO:0009893:positive regulation of metabolic process (qval5.54E-3)', 'GO:0046322:negative regulation of fatty acid oxidation (qval5.64E-3)', 'GO:0006749:glutathione metabolic process (qval5.76E-3)', 'GO:0010721:negative regulation of cell development (qval5.82E-3)', 'GO:1901701:cellular response to oxygen-containing compound (qval5.92E-3)', 'GO:0043491:protein kinase B signaling (qval5.98E-3)', 'GO:0006952:defense response (qval6.03E-3)', 'GO:0097435:supramolecular fiber organization (qval6.05E-3)', 'GO:0009719:response to endogenous stimulus (qval6.02E-3)', 'GO:0042325:regulation of phosphorylation (qval6.48E-3)', 'GO:0045937:positive regulation of phosphate metabolic process (qval6.57E-3)', 'GO:0010562:positive regulation of phosphorus metabolic process (qval6.53E-3)', 'GO:0051050:positive regulation of transport (qval6.49E-3)', 'GO:0050794:regulation of cellular process (qval6.45E-3)', 'GO:0007169:transmembrane receptor protein tyrosine kinase signaling pathway (qval6.57E-3)', 'GO:0032787:monocarboxylic acid metabolic process (qval6.76E-3)', 'GO:0014070:response to organic cyclic compound (qval6.95E-3)', 'GO:0032268:regulation of cellular protein metabolic process (qval7.05E-3)', 'GO:0035556:intracellular signal transduction (qval7.07E-3)', 'GO:0007263:nitric oxide mediated signal transduction (qval7.11E-3)', 'GO:0043065:positive regulation of apoptotic process (qval7.15E-3)', 'GO:0051186:cofactor metabolic process (qval7.86E-3)', 'GO:0042327:positive regulation of phosphorylation (qval7.89E-3)', 'GO:0043068:positive regulation of programmed cell death (qval8.01E-3)', 'GO:1902531:regulation of intracellular signal transduction (qval8.16E-3)', 'GO:0110053:regulation of actin filament organization (qval8.31E-3)', 'GO:0002683:negative regulation of immune system process (qval8.42E-3)', 'GO:0007178:transmembrane receptor protein serine/threonine kinase signaling pathway (qval8.85E-3)', 'GO:0033993:response to lipid (qval8.91E-3)', 'GO:0019220:regulation of phosphate metabolic process (qval9.71E-3)', 'GO:0048878:chemical homeostasis (qval9.72E-3)', 'GO:0045807:positive regulation of endocytosis (qval9.72E-3)', 'GO:0051174:regulation of phosphorus metabolic process (qval9.69E-3)', 'GO:0045778:positive regulation of ossification (qval9.78E-3)', 'GO:0030154:cell differentiation (qval1.01E-2)', 'GO:0014013:regulation of gliogenesis (qval1.01E-2)', 'GO:0001932:regulation of protein phosphorylation (qval1.02E-2)', 'GO:0030279:negative regulation of ossification (qval1.03E-2)', 'GO:2000178:negative regulation of neural precursor cell proliferation (qval1.07E-2)', 'GO:1990748:cellular detoxification (qval1.07E-2)', 'GO:0022612:gland morphogenesis (qval1.06E-2)', 'GO:0050678:regulation of epithelial cell proliferation (qval1.08E-2)', 'GO:1901564:organonitrogen compound metabolic process (qval1.12E-2)', 'GO:2001044:regulation of integrin-mediated signaling pathway (qval1.14E-2)', 'GO:0110020:regulation of actomyosin structure organization (qval1.15E-2)', 'GO:0048661:positive regulation of smooth muscle cell proliferation (qval1.15E-2)', 'GO:1902905:positive regulation of supramolecular fiber organization (qval1.17E-2)', 'GO:0009628:response to abiotic stimulus (qval1.23E-2)', 'GO:0006631:fatty acid metabolic process (qval1.24E-2)', 'GO:0006979:response to oxidative stress (qval1.23E-2)', 'GO:0010942:positive regulation of cell death (qval1.25E-2)', 'GO:0010811:positive regulation of cell-substrate adhesion (qval1.27E-2)', 'GO:0032231:regulation of actin filament bundle assembly (qval1.28E-2)', 'GO:0072376:protein activation cascade (qval1.29E-2)', 'GO:0002376:immune system process (qval1.31E-2)', 'GO:0001818:negative regulation of cytokine production (qval1.31E-2)', 'GO:0048468:cell development (qval1.4E-2)', 'GO:0043129:surfactant homeostasis (qval1.39E-2)', 'GO:0034097:response to cytokine (qval1.4E-2)', 'GO:0006954:inflammatory response (qval1.47E-2)', 'GO:0002064:epithelial cell development (qval1.47E-2)', 'GO:0010718:positive regulation of epithelial to mesenchymal transition (qval1.5E-2)', 'GO:0060856:establishment of blood-brain barrier (qval1.61E-2)', 'GO:0060429:epithelium development (qval1.6E-2)', 'GO:0016043:cellular component organization (qval1.6E-2)', 'GO:0009605:response to external stimulus (qval1.69E-2)', 'GO:0019216:regulation of lipid metabolic process (qval1.71E-2)', 'GO:0006690:icosanoid metabolic process (qval1.71E-2)', 'GO:0045216:cell-cell junction organization (qval1.8E-2)', 'GO:0071260:cellular response to mechanical stimulus (qval1.8E-2)', 'GO:0007507:heart development (qval1.85E-2)', 'GO:0006575:cellular modified amino acid metabolic process (qval2.04E-2)', 'GO:0006692:prostanoid metabolic process (qval2.08E-2)', 'GO:0006693:prostaglandin metabolic process (qval2.07E-2)', 'GO:0060348:bone development (qval2.07E-2)', 'GO:0010633:negative regulation of epithelial cell migration (qval2.06E-2)', 'GO:0120161:regulation of cold-induced thermogenesis (qval2.06E-2)', 'GO:0003180:aortic valve morphogenesis (qval2.07E-2)', 'GO:0048875:chemical homeostasis within a tissue (qval2.06E-2)', 'GO:1901568:fatty acid derivative metabolic process (qval2.07E-2)', 'GO:0009968:negative regulation of signal transduction (qval2.17E-2)', 'GO:0051492:regulation of stress fiber assembly (qval2.17E-2)', 'GO:0030199:collagen fibril organization (qval2.17E-2)', 'GO:0010596:negative regulation of endothelial cell migration (qval2.16E-2)', 'GO:0072073:kidney epithelium development (qval2.16E-2)', 'GO:0045669:positive regulation of osteoblast differentiation (qval2.15E-2)', 'GO:0051493:regulation of cytoskeleton organization (qval2.16E-2)', 'GO:0050680:negative regulation of epithelial cell proliferation (qval2.2E-2)', 'GO:0003330:regulation of extracellular matrix constituent secretion (qval2.24E-2)', 'GO:0043482:cellular pigment accumulation (qval2.32E-2)', 'GO:1990963:establishment of blood-retinal barrier (qval2.31E-2)', 'GO:0014805:smooth muscle adaptation (qval2.3E-2)', 'GO:1902998:positive regulation of neurofibrillary tangle assembly (qval2.29E-2)', 'GO:0051187:cofactor catabolic process (qval2.31E-2)', 'GO:0051495:positive regulation of cytoskeleton organization (qval2.34E-2)', 'GO:0003203:endocardial cushion morphogenesis (qval2.38E-2)', 'GO:0071840:cellular component organization or biogenesis (qval2.47E-2)', 'GO:0060627:regulation of vesicle-mediated transport (qval2.47E-2)', 'GO:0010712:regulation of collagen metabolic process (qval2.51E-2)', 'GO:0009887:animal organ morphogenesis (qval2.65E-2)', 'GO:0014066:regulation of phosphatidylinositol 3-kinase signaling (qval2.67E-2)', 'GO:0031399:regulation of protein modification process (qval2.8E-2)', 'GO:1903975:regulation of glial cell migration (qval2.85E-2)', 'GO:0034369:plasma lipoprotein particle remodeling (qval2.83E-2)', 'GO:0034368:protein-lipid complex remodeling (qval2.82E-2)', 'GO:0001934:positive regulation of protein phosphorylation (qval2.85E-2)', 'GO:0042493:response to drug (qval2.99E-2)', 'GO:1900024:regulation of substrate adhesion-dependent cell spreading (qval2.98E-2)', 'GO:0072593:reactive oxygen species metabolic process (qval2.97E-2)', 'GO:1901201:regulation of extracellular matrix assembly (qval3.03E-2)', 'GO:2001046:positive regulation of integrin-mediated signaling pathway (qval3.02E-2)', 'GO:0010634:positive regulation of epithelial cell migration (qval3.07E-2)', 'GO:0010648:negative regulation of cell communication (qval3.23E-2)', 'GO:0001817:regulation of cytokine production (qval3.29E-2)', 'GO:2000810:regulation of bicellular tight junction assembly (qval3.3E-2)', 'GO:0034367:protein-containing complex remodeling (qval3.29E-2)', 'GO:0023057:negative regulation of signaling (qval3.33E-2)', 'GO:0031323:regulation of cellular metabolic process (qval3.34E-2)', 'GO:0001570:vasculogenesis (qval3.36E-2)', 'GO:0061041:regulation of wound healing (qval3.47E-2)', 'GO:0034341:response to interferon-gamma (qval3.47E-2)', 'GO:0010810:regulation of cell-substrate adhesion (qval3.55E-2)', 'GO:0033559:unsaturated fatty acid metabolic process (qval3.58E-2)', 'GO:0140115:export across plasma membrane (qval3.8E-2)', 'GO:1903055:positive regulation of extracellular matrix organization (qval3.82E-2)', 'GO:0070168:negative regulation of biomineral tissue development (qval3.81E-2)', 'GO:0009065:glutamine family amino acid catabolic process (qval3.79E-2)', 'GO:0051897:positive regulation of protein kinase B signaling (qval3.85E-2)', 'GO:0045834:positive regulation of lipid metabolic process (qval3.9E-2)', 'GO:0001954:positive regulation of cell-matrix adhesion (qval4.02E-2)', 'GO:0048839:inner ear development (qval4.01E-2)', 'GO:2000177:regulation of neural precursor cell proliferation (qval4.04E-2)', 'GO:0010243:response to organonitrogen compound (qval4.05E-2)', 'GO:0009056:catabolic process (qval4.07E-2)', 'GO:0048008:platelet-derived growth factor receptor signaling pathway (qval4.12E-2)', 'GO:0051129:negative regulation of cellular component organization (qval4.2E-2)', 'GO:0001837:epithelial to mesenchymal transition (qval4.3E-2)', 'GO:0051248:negative regulation of protein metabolic process (qval4.3E-2)', 'GO:0090066:regulation of anatomical structure size (qval4.51E-2)', 'GO:0031325:positive regulation of cellular metabolic process (qval4.5E-2)', 'GO:0032103:positive regulation of response to external stimulus (qval4.5E-2)', 'GO:0002460:adaptive immune response based on somatic recombination of immune receptors built from immunoglobulin superfamily domains (qval4.51E-2)', 'GO:0045601:regulation of endothelial cell differentiation (qval4.51E-2)', 'GO:0042129:regulation of T cell proliferation (qval4.5E-2)', 'GO:0071495:cellular response to endogenous stimulus (qval4.5E-2)', 'GO:0080090:regulation of primary metabolic process (qval4.59E-2)', 'GO:0014911:positive regulation of smooth muscle cell migration (qval4.95E-2)', 'GO:0045922:negative regulation of fatty acid metabolic process (qval4.96E-2)', 'GO:0090184:positive regulation of kidney development (qval4.95E-2)', 'GO:1905332:positive regulation of morphogenesis of an epithelium (qval4.93E-2)', 'GO:0001974:blood vessel remodeling (qval4.92E-2)', 'GO:0014044:Schwann cell development (qval4.96E-2)', 'GO:0014745:negative regulation of muscle adaptation (qval4.94E-2)', 'GO:0098869:cellular oxidant detoxification (qval4.92E-2)', 'GO:2000561:regulation of CD4-positive, alpha-beta T cell proliferation (qval4.9E-2)', 'GO:0036376:sodium ion export across plasma membrane (qval4.89E-2)', 'GO:0042552:myelination (qval4.94E-2)', 'GO:0032388:positive regulation of intracellular transport (qval5.12E-2)']</t>
        </is>
      </c>
      <c r="V36" s="3">
        <f>hyperlink("https://spiral.technion.ac.il/results/MTAwMDAwOA==/35/GOResultsFUNCTION","link")</f>
        <v/>
      </c>
      <c r="W36" t="inlineStr">
        <is>
          <t>['GO:0005515:protein binding (qval1.55E-9)', 'GO:0044877:protein-containing complex binding (qval1.11E-7)', 'GO:0005488:binding (qval2.06E-5)', 'GO:0050839:cell adhesion molecule binding (qval2.89E-5)', 'GO:0005518:collagen binding (qval4.79E-5)', 'GO:0042802:identical protein binding (qval4.35E-5)', 'GO:0005201:extracellular matrix structural constituent (qval5.38E-5)', 'GO:0005178:integrin binding (qval8.5E-5)', 'GO:0005198:structural molecule activity (qval5.87E-4)', 'GO:1901681:sulfur compound binding (qval1.66E-3)', 'GO:0044548:S100 protein binding (qval1.53E-3)', 'GO:0016209:antioxidant activity (qval1.46E-3)', 'GO:0016491:oxidoreductase activity (qval3.09E-3)', 'GO:0019199:transmembrane receptor protein kinase activity (qval2.89E-3)', 'GO:0050840:extracellular matrix binding (qval2.91E-3)', 'GO:0048037:cofactor binding (qval5.12E-3)', 'GO:0050662:coenzyme binding (qval1.5E-2)', 'GO:0003779:actin binding (qval1.79E-2)', 'GO:0004714:transmembrane receptor protein tyrosine kinase activity (qval2.01E-2)', 'GO:0005539:glycosaminoglycan binding (qval2.52E-2)', 'GO:0003847:1-alkyl-2-acetylglycerophosphocholine esterase activity (qval2.61E-2)', 'GO:0004029:aldehyde dehydrogenase (NAD) activity (qval2.77E-2)', 'GO:0033218:amide binding (qval4.17E-2)', 'GO:0016903:oxidoreductase activity, acting on the aldehyde or oxo group of donors (qval4.67E-2)', 'GO:0008013:beta-catenin binding (qval4.82E-2)', 'GO:1901567:fatty acid derivative binding (qval4.94E-2)', 'GO:0019838:growth factor binding (qval4.81E-2)', 'GO:0004067:asparaginase activity (qval5.53E-2)', 'GO:0004602:glutathione peroxidase activity (qval5.64E-2)', 'GO:0019899:enzyme binding (qval6.85E-2)', 'GO:0061134:peptidase regulator activity (qval7.05E-2)', 'GO:0017124:SH3 domain binding (qval8.6E-2)', 'GO:0005516:calmodulin binding (qval8.71E-2)', 'GO:0016620:oxidoreductase activity, acting on the aldehyde or oxo group of donors, NAD or NADP as acceptor (qval9.72E-2)', 'GO:0000062:fatty-acyl-CoA binding (qval1.19E-1)', 'GO:0034713:type I transforming growth factor beta receptor binding (qval1.17E-1)']</t>
        </is>
      </c>
      <c r="X36" s="3">
        <f>hyperlink("https://spiral.technion.ac.il/results/MTAwMDAwOA==/35/GOResultsCOMPONENT","link")</f>
        <v/>
      </c>
      <c r="Y36" t="inlineStr">
        <is>
          <t>['GO:0044421:extracellular region part (qval2.9E-18)', 'GO:0031012:extracellular matrix (qval2.12E-15)', 'GO:0062023:collagen-containing extracellular matrix (qval2.06E-14)', 'GO:0005615:extracellular space (qval5.85E-14)', 'GO:0005911:cell-cell junction (qval1.44E-9)', 'GO:0009986:cell surface (qval1.83E-8)', 'GO:0005576:extracellular region (qval4.59E-8)', 'GO:0005886:plasma membrane (qval3.58E-7)', 'GO:0005604:basement membrane (qval3.06E-6)', 'GO:0016020:membrane (qval3.89E-6)', 'GO:0030054:cell junction (qval4.9E-5)', 'GO:0005912:adherens junction (qval5.73E-5)', 'GO:0005737:cytoplasm (qval5.57E-5)', 'GO:0070161:anchoring junction (qval1.06E-4)', 'GO:0032994:protein-lipid complex (qval1.64E-4)', 'GO:0044444:cytoplasmic part (qval1.71E-4)', 'GO:0045177:apical part of cell (qval2.97E-4)', 'GO:0097450:astrocyte end-foot (qval4.19E-4)', 'GO:1990777:lipoprotein particle (qval1.06E-3)', 'GO:0034358:plasma lipoprotein particle (qval1.01E-3)', 'GO:0044291:cell-cell contact zone (qval1.15E-3)', 'GO:0042383:sarcolemma (qval1.39E-3)', 'GO:0097449:astrocyte projection (qval1.69E-3)', 'GO:0034364:high-density lipoprotein particle (qval2.74E-3)', 'GO:0016324:apical plasma membrane (qval2.92E-3)', 'GO:0005764:lysosome (qval5.31E-3)', 'GO:0000323:lytic vacuole (qval5.11E-3)', 'GO:0044420:extracellular matrix component (qval5.22E-3)', 'GO:0001725:stress fiber (qval5.43E-3)', 'GO:0097517:contractile actin filament bundle (qval5.24E-3)', 'GO:0045121:membrane raft (qval5.9E-3)', 'GO:0030055:cell-substrate junction (qval5.82E-3)', 'GO:0071944:cell periphery (qval5.74E-3)', 'GO:0098857:membrane microdomain (qval5.57E-3)', 'GO:0098590:plasma membrane region (qval5.45E-3)', 'GO:0005773:vacuole (qval7.47E-3)', 'GO:0032432:actin filament bundle (qval7.3E-3)', 'GO:0098589:membrane region (qval7.36E-3)', 'GO:0005829:cytosol (qval7.49E-3)', 'GO:0098858:actin-based cell projection (qval7.4E-3)', 'GO:0070013:intracellular organelle lumen (qval7.57E-3)', 'GO:0044459:plasma membrane part (qval7.42E-3)', 'GO:0031974:membrane-enclosed lumen (qval7.48E-3)', 'GO:0043233:organelle lumen (qval7.31E-3)', 'GO:0005921:gap junction (qval7.56E-3)', 'GO:0001726:ruffle (qval7.56E-3)', 'GO:0042641:actomyosin (qval7.4E-3)', 'GO:0005925:focal adhesion (qval8.15E-3)', 'GO:0030175:filopodium (qval8.55E-3)', 'GO:0005924:cell-substrate adherens junction (qval1.02E-2)', 'GO:0097386:glial cell projection (qval1.25E-2)', 'GO:0070160:tight junction (qval2.14E-2)', 'GO:0014704:intercalated disc (qval2.56E-2)', 'GO:0034362:low-density lipoprotein particle (qval3.35E-2)']</t>
        </is>
      </c>
    </row>
    <row r="37">
      <c r="A37" s="1" t="n">
        <v>36</v>
      </c>
      <c r="B37" t="n">
        <v>18365</v>
      </c>
      <c r="C37" t="n">
        <v>4951</v>
      </c>
      <c r="D37" t="n">
        <v>75</v>
      </c>
      <c r="E37" t="n">
        <v>5550</v>
      </c>
      <c r="F37" t="n">
        <v>120</v>
      </c>
      <c r="G37" t="n">
        <v>3071</v>
      </c>
      <c r="H37" t="n">
        <v>49</v>
      </c>
      <c r="I37" t="n">
        <v>179</v>
      </c>
      <c r="J37" s="2" t="n">
        <v>-477</v>
      </c>
      <c r="K37" t="n">
        <v>0.457</v>
      </c>
      <c r="L37" t="inlineStr">
        <is>
          <t>2010300C02Rik,2700081O15Rik,Abi1,Abi2,Abl2,Add2,Adgrb2,Adgrb3,Arf3,Arhgap39,Arhgef25,Arpc2,Arpc3,Ash1l,Asphd2,Atf6b,Bcl6,Btbd9,Cacng8,Camk2b,Camta2,Capza2,Cbfa2t3,Ccdc71l,Ccng2,Ccny,Cdc40,Cdk17,Celf5,Chrd,Cnih2,Cnksr2,Cpne6,Cpt1c,Crls1,Csnk1a1,Cttn,Ctxn1,Cyfip1,Dab1,Dbn1,Dgkg,Dlg4,Dok6,Drd5,Dynll1,Dyrk3,Enox1,Epha7,Fam131a,Foxg1,Gabra5,Gabrb3,Gnaq,Golm1,Gpr22,Grasp,Gria1,Grin2a,Icam5,Iqgap2,Iqsec2,Itga8,Jph3,Jph4,Kcnd2,Kctd12,Ksr1,Lct,Limd2,Lmo3,Lratd1,Lrrc10b,Lurap1l,Mast3,Mindy3,Mmd,Msra,Nckap1,Nebl,Neurod2,Nfyb,Nlgn3,Nmt1,Nr3c2,Otub2,Pcdh20,Pfkl,Pip5k1a,Plekhg5,Plppr5,Prickle2,Prr7,Psd,Rabgap1l,Rapgefl1,Rasgef1a,Rasl10a,Rin1,Rnf165,Ror1,Sec14l1,Sertm1,Shisa7,Sipa1l1,Slit3,Slitrk5,Sowaha,Sptbn2,St6galnac5,Stim2,Syngap1,Tcf4,Tnfrsf25,Tnks1bp1,Ust,Wasf1,Wipf3,Zcchc14,Zfp189</t>
        </is>
      </c>
      <c r="M37" t="inlineStr">
        <is>
          <t>[(0, 22), (0, 31), (0, 49), (0, 55), (0, 68), (0, 73), (1, 31), (1, 49), (1, 68), (1, 73), (2, 31), (2, 49), (2, 55), (2, 68), (2, 73), (5, 22), (5, 31), (5, 49), (5, 55), (5, 68), (5, 73), (6, 22), (6, 31), (6, 49), (6, 55), (6, 68), (6, 73), (7, 22), (7, 31), (7, 49), (7, 55), (7, 68), (7, 73), (9, 31), (9, 49), (9, 55), (9, 68), (9, 73), (12, 49), (12, 68), (13, 22), (13, 31), (13, 49), (13, 55), (13, 68), (13, 73), (14, 49), (14, 68), (17, 22), (17, 31), (17, 49), (17, 55), (17, 68), (17, 73), (18, 49), (19, 22), (19, 31), (19, 49), (19, 55), (19, 68), (19, 73), (21, 31), (21, 49), (21, 68), (21, 73), (23, 31), (23, 49), (23, 55), (23, 68), (23, 73), (24, 49), (24, 68), (27, 49), (27, 68), (28, 22), (28, 31), (28, 49), (28, 55), (28, 68), (28, 73), (29, 31), (29, 49), (29, 55), (29, 68), (29, 73), (30, 22), (30, 31), (30, 49), (30, 55), (30, 68), (30, 73), (32, 22), (32, 31), (32, 49), (32, 55), (32, 68), (32, 73), (33, 49), (33, 68), (35, 22), (35, 31), (35, 49), (35, 55), (35, 68), (35, 73), (37, 22), (37, 31), (37, 49), (37, 55), (37, 68), (37, 73), (38, 22), (38, 31), (38, 49), (38, 55), (38, 68), (38, 73), (39, 22), (39, 31), (39, 49), (39, 55), (39, 68), (39, 73), (41, 22), (41, 31), (41, 49), (41, 55), (41, 68), (41, 73), (42, 49), (42, 68), (43, 49), (43, 68), (45, 49), (46, 22), (46, 31), (46, 49), (46, 55), (46, 68), (46, 73), (47, 49), (48, 22), (48, 31), (48, 49), (48, 55), (48, 68), (48, 73), (50, 49), (50, 68), (52, 49), (52, 68), (54, 31), (54, 49), (54, 68), (54, 73), (56, 49), (56, 68), (57, 22), (57, 31), (57, 49), (57, 55), (57, 68), (57, 73), (61, 49), (61, 68), (64, 49), (64, 68), (65, 22), (65, 31), (65, 49), (65, 68), (65, 73), (67, 31), (67, 49), (67, 55), (67, 68), (67, 73), (71, 49), (71, 68)]</t>
        </is>
      </c>
      <c r="N37" t="n">
        <v>2254</v>
      </c>
      <c r="O37" t="n">
        <v>1</v>
      </c>
      <c r="P37" t="n">
        <v>0.95</v>
      </c>
      <c r="Q37" t="n">
        <v>3</v>
      </c>
      <c r="R37" t="n">
        <v>10000</v>
      </c>
      <c r="S37" t="inlineStr">
        <is>
          <t>07/05/2024, 14:04:38</t>
        </is>
      </c>
      <c r="T37" s="3">
        <f>hyperlink("https://spiral.technion.ac.il/results/MTAwMDAwOA==/36/GOResultsPROCESS","link")</f>
        <v/>
      </c>
      <c r="U37" t="inlineStr">
        <is>
          <t>['GO:0048167:regulation of synaptic plasticity (qval3.4E-7)', 'GO:0050804:modulation of chemical synaptic transmission (qval1.74E-7)', 'GO:0099177:regulation of trans-synaptic signaling (qval1.2E-7)', 'GO:0010646:regulation of cell communication (qval1.21E-7)', 'GO:0023051:regulation of signaling (qval1.14E-7)', 'GO:0050890:cognition (qval1.33E-7)', 'GO:0007611:learning or memory (qval2.32E-7)', 'GO:0007610:behavior (qval5.24E-7)', 'GO:0009966:regulation of signal transduction (qval3.72E-6)', 'GO:0030833:regulation of actin filament polymerization (qval1.09E-5)', 'GO:0099173:postsynapse organization (qval2.56E-5)', 'GO:0045664:regulation of neuron differentiation (qval2.41E-5)', 'GO:0008064:regulation of actin polymerization or depolymerization (qval2.5E-5)', 'GO:0007612:learning (qval2.46E-5)', 'GO:0030832:regulation of actin filament length (qval2.59E-5)', 'GO:0030838:positive regulation of actin filament polymerization (qval4.31E-5)', 'GO:0032271:regulation of protein polymerization (qval1.27E-4)', 'GO:0032989:cellular component morphogenesis (qval2.37E-4)', 'GO:0030030:cell projection organization (qval2.92E-4)', 'GO:2000601:positive regulation of Arp2/3 complex-mediated actin nucleation (qval2.96E-4)', 'GO:0120035:regulation of plasma membrane bounded cell projection organization (qval4.01E-4)', 'GO:0008306:associative learning (qval3.83E-4)', 'GO:0050767:regulation of neurogenesis (qval4.16E-4)', 'GO:0032273:positive regulation of protein polymerization (qval4.05E-4)', 'GO:0031344:regulation of cell projection organization (qval4.03E-4)', 'GO:0051960:regulation of nervous system development (qval5.79E-4)', 'GO:0007264:small GTPase mediated signal transduction (qval5.83E-4)', 'GO:0110053:regulation of actin filament organization (qval6.18E-4)', 'GO:0050807:regulation of synapse organization (qval6.44E-4)', 'GO:0060284:regulation of cell development (qval7.27E-4)', 'GO:0045666:positive regulation of neuron differentiation (qval7.64E-4)', 'GO:0048583:regulation of response to stimulus (qval8.93E-4)', 'GO:0099175:regulation of postsynapse organization (qval8.95E-4)', 'GO:0010975:regulation of neuron projection development (qval8.8E-4)', 'GO:0007265:Ras protein signal transduction (qval9.51E-4)', 'GO:0032535:regulation of cellular component size (qval9.34E-4)', 'GO:0060078:regulation of postsynaptic membrane potential (qval1.1E-3)', 'GO:0010769:regulation of cell morphogenesis involved in differentiation (qval1.19E-3)', 'GO:0051127:positive regulation of actin nucleation (qval1.28E-3)', 'GO:0007015:actin filament organization (qval1.48E-3)', 'GO:0048168:regulation of neuronal synaptic plasticity (qval1.61E-3)', 'GO:0099601:regulation of neurotransmitter receptor activity (qval1.72E-3)', 'GO:0050806:positive regulation of synaptic transmission (qval1.87E-3)', 'GO:0007613:memory (qval2.37E-3)', 'GO:0034315:regulation of Arp2/3 complex-mediated actin nucleation (qval2.32E-3)', 'GO:0022604:regulation of cell morphogenesis (qval2.92E-3)', 'GO:0030029:actin filament-based process (qval3.14E-3)', 'GO:0050808:synapse organization (qval3.09E-3)', 'GO:0016601:Rac protein signal transduction (qval3.96E-3)', 'GO:1902683:regulation of receptor localization to synapse (qval3.88E-3)', 'GO:0030036:actin cytoskeleton organization (qval4E-3)', 'GO:0097581:lamellipodium organization (qval3.98E-3)', 'GO:0051962:positive regulation of nervous system development (qval4.39E-3)', 'GO:0048858:cell projection morphogenesis (qval4.51E-3)', 'GO:0032956:regulation of actin cytoskeleton organization (qval4.64E-3)', 'GO:0050769:positive regulation of neurogenesis (qval5.66E-3)', 'GO:0010720:positive regulation of cell development (qval5.83E-3)', 'GO:0120036:plasma membrane bounded cell projection organization (qval5.83E-3)', 'GO:1902903:regulation of supramolecular fiber organization (qval5.81E-3)', 'GO:0090066:regulation of anatomical structure size (qval5.74E-3)', 'GO:0061001:regulation of dendritic spine morphogenesis (qval5.67E-3)', 'GO:1902905:positive regulation of supramolecular fiber organization (qval6.98E-3)', 'GO:0051125:regulation of actin nucleation (qval7.2E-3)', 'GO:0010592:positive regulation of lamellipodium assembly (qval7.09E-3)', 'GO:1900449:regulation of glutamate receptor signaling pathway (qval7.05E-3)', 'GO:0032990:cell part morphogenesis (qval7.14E-3)', 'GO:0048731:system development (qval7.23E-3)', 'GO:2000310:regulation of NMDA receptor activity (qval7.75E-3)', 'GO:0031346:positive regulation of cell projection organization (qval9.22E-3)', 'GO:0032970:regulation of actin filament-based process (qval1.04E-2)', 'GO:0051495:positive regulation of cytoskeleton organization (qval1.24E-2)', 'GO:0050885:neuromuscular process controlling balance (qval1.25E-2)', 'GO:1902745:positive regulation of lamellipodium organization (qval1.24E-2)', 'GO:0051056:regulation of small GTPase mediated signal transduction (qval1.38E-2)', 'GO:0035640:exploration behavior (qval1.37E-2)', 'GO:0050770:regulation of axonogenesis (qval1.48E-2)', 'GO:0048169:regulation of long-term neuronal synaptic plasticity (qval1.5E-2)', 'GO:0010591:regulation of lamellipodium assembly (qval1.48E-2)', 'GO:0007399:nervous system development (qval1.49E-2)', 'GO:0120039:plasma membrane bounded cell projection morphogenesis (qval1.56E-2)', 'GO:0097061:dendritic spine organization (qval1.79E-2)', 'GO:0048869:cellular developmental process (qval1.81E-2)', 'GO:0008542:visual learning (qval1.81E-2)', 'GO:2000463:positive regulation of excitatory postsynaptic potential (qval1.93E-2)', 'GO:0007632:visual behavior (qval2.17E-2)', 'GO:0050905:neuromuscular process (qval2.18E-2)', 'GO:0099188:postsynaptic cytoskeleton organization (qval2.2E-2)', 'GO:0098974:postsynaptic actin cytoskeleton organization (qval2.18E-2)', 'GO:0034314:Arp2/3 complex-mediated actin nucleation (qval2.15E-2)', 'GO:2001257:regulation of cation channel activity (qval2.49E-2)', 'GO:0051128:regulation of cellular component organization (qval2.49E-2)', 'GO:0065009:regulation of molecular function (qval2.48E-2)', 'GO:0042391:regulation of membrane potential (qval2.55E-2)', 'GO:0046578:regulation of Ras protein signal transduction (qval2.65E-2)', 'GO:0009653:anatomical structure morphogenesis (qval2.73E-2)', 'GO:1902743:regulation of lamellipodium organization (qval2.79E-2)', 'GO:1905475:regulation of protein localization to membrane (qval3.4E-2)', 'GO:0098916:anterograde trans-synaptic signaling (qval3.39E-2)', 'GO:0007268:chemical synaptic transmission (qval3.35E-2)', 'GO:0050773:regulation of dendrite development (qval3.53E-2)', 'GO:0043254:regulation of protein complex assembly (qval3.61E-2)', 'GO:0106027:neuron projection organization (qval3.75E-2)', 'GO:0031334:positive regulation of protein complex assembly (qval3.91E-2)', 'GO:0022410:circadian sleep/wake cycle process (qval3.88E-2)', 'GO:0050789:regulation of biological process (qval3.99E-2)', 'GO:0010469:regulation of signaling receptor activity (qval4.07E-2)', 'GO:0008154:actin polymerization or depolymerization (qval4.22E-2)', 'GO:0099563:modification of synaptic structure (qval4.34E-2)', 'GO:0065008:regulation of biological quality (qval4.32E-2)', 'GO:0060998:regulation of dendritic spine development (qval4.78E-2)', 'GO:0016043:cellular component organization (qval4.84E-2)', 'GO:0050794:regulation of cellular process (qval4.93E-2)', 'GO:0099537:trans-synaptic signaling (qval4.9E-2)', 'GO:0048812:neuron projection morphogenesis (qval5.24E-2)', 'GO:0050877:nervous system process (qval5.33E-2)', 'GO:1901626:regulation of postsynaptic membrane organization (qval5.4E-2)', 'GO:0060384:innervation (qval5.36E-2)', 'GO:0099536:synaptic signaling (qval5.32E-2)', 'GO:0098815:modulation of excitatory postsynaptic potential (qval5.98E-2)', 'GO:0071840:cellular component organization or biogenesis (qval6.31E-2)', 'GO:0044087:regulation of cellular component biogenesis (qval6.48E-2)', 'GO:1902473:regulation of protein localization to synapse (qval6.69E-2)', 'GO:0120034:positive regulation of plasma membrane bounded cell projection assembly (qval6.95E-2)', 'GO:2000311:regulation of AMPA receptor activity (qval7.44E-2)', 'GO:0048512:circadian behavior (qval7.38E-2)', 'GO:0023052:signaling (qval7.43E-2)', 'GO:0097435:supramolecular fiber organization (qval7.51E-2)', 'GO:0099072:regulation of postsynaptic membrane neurotransmitter receptor levels (qval7.8E-2)', 'GO:0051130:positive regulation of cellular component organization (qval7.92E-2)', 'GO:0045595:regulation of cell differentiation (qval7.97E-2)', 'GO:1905809:negative regulation of synapse organization (qval7.92E-2)', 'GO:0045010:actin nucleation (qval7.86E-2)', 'GO:0065007:biological regulation (qval7.93E-2)', 'GO:0044089:positive regulation of cellular component biogenesis (qval8.35E-2)', 'GO:0051493:regulation of cytoskeleton organization (qval8.55E-2)', 'GO:0007622:rhythmic behavior (qval8.55E-2)', 'GO:0048814:regulation of dendrite morphogenesis (qval9.23E-2)', 'GO:0044093:positive regulation of molecular function (qval9.24E-2)', 'GO:0006930:substrate-dependent cell migration, cell extension (qval1E-1)', 'GO:0072673:lamellipodium morphogenesis (qval9.97E-2)', 'GO:0007214:gamma-aminobutyric acid signaling pathway (qval1.02E-1)', 'GO:0007416:synapse assembly (qval1.01E-1)', 'GO:0006897:endocytosis (qval1.02E-1)', 'GO:1990138:neuron projection extension (qval1.06E-1)']</t>
        </is>
      </c>
      <c r="V37" s="3">
        <f>hyperlink("https://spiral.technion.ac.il/results/MTAwMDAwOA==/36/GOResultsFUNCTION","link")</f>
        <v/>
      </c>
      <c r="W37" t="inlineStr">
        <is>
          <t>['GO:0051020:GTPase binding (qval1.06E-3)', 'GO:0035254:glutamate receptor binding (qval1.06E-2)', 'GO:0051015:actin filament binding (qval9.73E-3)', 'GO:0019899:enzyme binding (qval9.2E-3)', 'GO:0003779:actin binding (qval1.52E-2)', 'GO:0005522:profilin binding (qval3.48E-2)', 'GO:0031267:small GTPase binding (qval3.19E-2)', 'GO:0044877:protein-containing complex binding (qval4.16E-2)', 'GO:0071933:Arp2/3 complex binding (qval3.98E-2)', 'GO:0097110:scaffold protein binding (qval5.43E-2)', 'GO:0016773:phosphotransferase activity, alcohol group as acceptor (qval1.13E-1)', 'GO:1904315:transmitter-gated ion channel activity involved in regulation of postsynaptic membrane potential (qval1.4E-1)', 'GO:0099529:neurotransmitter receptor activity involved in regulation of postsynaptic membrane potential (qval1.61E-1)', 'GO:0005200:structural constituent of cytoskeleton (qval1.61E-1)', 'GO:0098960:postsynaptic neurotransmitter receptor activity (qval1.61E-1)', 'GO:0022835:transmitter-gated channel activity (qval1.51E-1)', 'GO:0022824:transmitter-gated ion channel activity (qval1.42E-1)', 'GO:0016301:kinase activity (qval1.48E-1)', 'GO:0030594:neurotransmitter receptor activity (qval1.73E-1)', 'GO:0098918:structural constituent of synapse (qval1.71E-1)', 'GO:0005096:GTPase activator activity (qval1.8E-1)', 'GO:0016772:transferase activity, transferring phosphorus-containing groups (qval1.86E-1)']</t>
        </is>
      </c>
      <c r="X37" s="3">
        <f>hyperlink("https://spiral.technion.ac.il/results/MTAwMDAwOA==/36/GOResultsCOMPONENT","link")</f>
        <v/>
      </c>
      <c r="Y37" t="inlineStr">
        <is>
          <t>['GO:0044456:synapse part (qval1.81E-15)', 'GO:0098978:glutamatergic synapse (qval1.08E-15)', 'GO:0098794:postsynapse (qval7.13E-12)', 'GO:0045202:synapse (qval8.78E-12)', 'GO:0014069:postsynaptic density (qval3.44E-11)', 'GO:0099572:postsynaptic specialization (qval4.11E-11)', 'GO:0097458:neuron part (qval9.35E-11)', 'GO:0098948:intrinsic component of postsynaptic specialization membrane (qval1.58E-9)', 'GO:0045211:postsynaptic membrane (qval1.75E-9)', 'GO:0030027:lamellipodium (qval4.08E-9)', 'GO:0097060:synaptic membrane (qval7.16E-9)', 'GO:0099060:integral component of postsynaptic specialization membrane (qval1.28E-8)', 'GO:0120038:plasma membrane bounded cell projection part (qval1.43E-8)', 'GO:0044463:cell projection part (qval1.33E-8)', 'GO:0043197:dendritic spine (qval1.93E-8)', 'GO:0044309:neuron spine (qval2.76E-8)', 'GO:0098936:intrinsic component of postsynaptic membrane (qval1.85E-7)', 'GO:0031209:SCAR complex (qval3.24E-7)', 'GO:0120025:plasma membrane bounded cell projection (qval4.77E-7)', 'GO:0030054:cell junction (qval6.93E-7)', 'GO:0042995:cell projection (qval7.56E-7)', 'GO:0099055:integral component of postsynaptic membrane (qval1.07E-6)', 'GO:0098590:plasma membrane region (qval1.33E-6)', 'GO:0043005:neuron projection (qval1.35E-6)', 'GO:0060076:excitatory synapse (qval3.49E-6)', 'GO:0099240:intrinsic component of synaptic membrane (qval4.28E-6)', 'GO:0099699:integral component of synaptic membrane (qval1.63E-5)', 'GO:0030425:dendrite (qval2.44E-5)', 'GO:0043235:receptor complex (qval3.07E-5)', 'GO:0099146:intrinsic component of postsynaptic density membrane (qval4.01E-5)', 'GO:0032281:AMPA glutamate receptor complex (qval6.67E-5)', 'GO:0008328:ionotropic glutamate receptor complex (qval7.54E-5)', 'GO:0098839:postsynaptic density membrane (qval8.98E-5)', 'GO:0099092:postsynaptic density, intracellular component (qval1.03E-4)', 'GO:0099634:postsynaptic specialization membrane (qval1E-4)', 'GO:0098878:neurotransmitter receptor complex (qval1.29E-4)', 'GO:0099091:postsynaptic specialization, intracellular component (qval2.36E-4)', 'GO:0043198:dendritic shaft (qval2.4E-4)', 'GO:0005886:plasma membrane (qval2.35E-4)', 'GO:0031256:leading edge membrane (qval2.42E-4)', 'GO:0099571:postsynaptic cytoskeleton (qval2.55E-4)', 'GO:0099061:integral component of postsynaptic density membrane (qval3.08E-4)', 'GO:0016020:membrane (qval6.61E-4)', 'GO:0034702:ion channel complex (qval8.17E-4)', 'GO:1902495:transmembrane transporter complex (qval1.21E-3)', 'GO:0032591:dendritic spine membrane (qval1.42E-3)', 'GO:1990351:transporter complex (qval1.68E-3)', 'GO:0090725:peripheral region of growth cone (qval1.79E-3)', 'GO:0044459:plasma membrane part (qval1.76E-3)', 'GO:0032589:neuron projection membrane (qval2.85E-3)', 'GO:0098871:postsynaptic actin cytoskeleton (qval3.01E-3)', 'GO:0034703:cation channel complex (qval3.23E-3)', 'GO:0031253:cell projection membrane (qval5.01E-3)', 'GO:0015629:actin cytoskeleton (qval5.32E-3)', 'GO:0033267:axon part (qval5.56E-3)', 'GO:0044297:cell body (qval6.27E-3)', 'GO:0005856:cytoskeleton (qval6.22E-3)', 'GO:0032433:filopodium tip (qval6.18E-3)', 'GO:0098802:plasma membrane receptor complex (qval7.81E-3)', 'GO:0044448:cell cortex part (qval8.48E-3)', 'GO:0044308:axonal spine (qval8.37E-3)', 'GO:0032279:asymmetric synapse (qval1.66E-2)', 'GO:0043025:neuronal cell body (qval1.84E-2)', 'GO:0098982:GABA-ergic synapse (qval1.93E-2)']</t>
        </is>
      </c>
    </row>
    <row r="38">
      <c r="A38" s="1" t="n">
        <v>37</v>
      </c>
      <c r="B38" t="n">
        <v>18365</v>
      </c>
      <c r="C38" t="n">
        <v>4951</v>
      </c>
      <c r="D38" t="n">
        <v>75</v>
      </c>
      <c r="E38" t="n">
        <v>5550</v>
      </c>
      <c r="F38" t="n">
        <v>128</v>
      </c>
      <c r="G38" t="n">
        <v>4082</v>
      </c>
      <c r="H38" t="n">
        <v>64</v>
      </c>
      <c r="I38" t="n">
        <v>216</v>
      </c>
      <c r="J38" s="2" t="n">
        <v>-472</v>
      </c>
      <c r="K38" t="n">
        <v>0.457</v>
      </c>
      <c r="L38" t="inlineStr">
        <is>
          <t>Abca7,Acyp2,Adarb1,Agpat5,Ank1,Ankrd34c,Aplp2,Arl3,Asb13,Atp5b,Atp5e,Atp5j,Atp5o,Atp8a2,Atpaf1,Avpi1,C2cd2,Cacng7,Cbx4,Cend1,Cerk,Chga,Cited1,Cited2,Cltb,Cltc,Cox5b,Cox7a2,Cox7b,Cplx1,Cs,Dexi,Dffa,Dusp1,Dynlt3,Eif5a2,Epn3,Fam20c,Fbxo9,Fem1c,Fez2,Fgf9,Fh1,Fhdc1,Fitm2,Flt3,Fndc5,Fundc2,Gars,Gas2,Ghitm,Glrb,Glrx5,Gpr137,Grin2c,Haghl,Hapln4,Hsp90aa1,Hspa4l,Iah1,Idh3a,Idnk,Kcna1,Kcnj12,Klhl11,Laptm4b,Lrrtm1,Lynx1,Mael,Map7d2,March2,Mcf2,Miga2,Mpc2,Mreg,Mtmr7,Nceh1,Ndufa10,Ndufa13,Ndufa8,Ndufb6,Ndufc2,Ndufs7,Ndufs8,Nefh,Nexn,Nrip3,Paip2,Pakap,Patj,Pcp4l1,Pdcl,Pfkm,Pgam1,Pitpna,Plekhd1,Rab11fip5,Ramp3,Rcan2,Rell2,Relt,Ret,Rnf152,Rsrc1,Sars,Scn1a,Selenom,Sgpp2,Shisal1,Slc38a1,Sptssb,Stip1,Stmn3,Sv2a,Timm10,Tm6sf1,Tmem132c,Tmem184c,Trpc3,Tspyl4,Tstd3,Ttbk2,Uqcrc1,Uqcrc2,Usp33,Vamp1,Wdr37,Zfhx3</t>
        </is>
      </c>
      <c r="M38" t="inlineStr">
        <is>
          <t>[(0, 5), (1, 5), (3, 5), (3, 35), (3, 46), (3, 67), (4, 2), (4, 5), (4, 29), (4, 35), (4, 46), (4, 67), (7, 5), (8, 2), (8, 5), (8, 29), (8, 35), (8, 46), (8, 67), (9, 5), (10, 2), (10, 5), (10, 29), (10, 35), (10, 46), (10, 67), (11, 2), (11, 5), (11, 29), (11, 35), (11, 46), (11, 67), (12, 5), (12, 29), (12, 46), (12, 67), (14, 5), (14, 29), (14, 35), (14, 46), (14, 67), (15, 2), (15, 5), (15, 29), (15, 35), (15, 46), (15, 67), (16, 5), (16, 29), (16, 35), (16, 46), (16, 67), (17, 5), (17, 29), (17, 67), (18, 5), (18, 46), (19, 5), (19, 29), (19, 67), (20, 5), (20, 29), (20, 35), (20, 46), (20, 67), (21, 5), (21, 67), (22, 5), (25, 5), (26, 5), (27, 2), (27, 5), (27, 29), (27, 35), (27, 46), (27, 67), (28, 5), (28, 67), (30, 5), (31, 5), (31, 29), (31, 35), (31, 46), (31, 67), (33, 5), (33, 35), (33, 46), (33, 67), (34, 5), (36, 5), (37, 5), (37, 29), (37, 35), (37, 46), (37, 67), (39, 5), (40, 5), (40, 46), (40, 67), (42, 5), (42, 46), (43, 5), (44, 5), (44, 29), (44, 35), (44, 46), (44, 67), (45, 5), (45, 46), (45, 67), (47, 2), (47, 5), (47, 29), (47, 35), (47, 46), (47, 67), (49, 5), (49, 46), (49, 67), (50, 5), (50, 67), (51, 5), (51, 46), (51, 67), (52, 2), (52, 5), (52, 29), (52, 35), (52, 46), (52, 67), (53, 2), (53, 5), (53, 29), (53, 35), (53, 46), (53, 67), (55, 5), (55, 29), (55, 35), (55, 46), (55, 67), (56, 5), (56, 29), (56, 35), (56, 46), (56, 67), (58, 2), (58, 5), (58, 29), (58, 35), (58, 46), (58, 67), (59, 5), (59, 46), (60, 2), (60, 5), (60, 29), (60, 35), (60, 46), (60, 67), (61, 2), (61, 5), (61, 29), (61, 35), (61, 46), (61, 67), (63, 2), (63, 5), (63, 29), (63, 35), (63, 46), (63, 67), (64, 5), (64, 29), (64, 35), (64, 46), (64, 67), (65, 5), (65, 29), (65, 35), (65, 46), (65, 67), (66, 2), (66, 5), (66, 29), (66, 35), (66, 46), (66, 67), (68, 5), (68, 46), (68, 67), (69, 2), (69, 5), (69, 29), (69, 35), (69, 46), (69, 67), (70, 2), (70, 5), (70, 29), (70, 35), (70, 46), (70, 67), (71, 5), (71, 29), (71, 35), (71, 46), (71, 67), (72, 2), (72, 5), (72, 29), (72, 35), (72, 46), (72, 67), (73, 5), (74, 5)]</t>
        </is>
      </c>
      <c r="N38" t="n">
        <v>857</v>
      </c>
      <c r="O38" t="n">
        <v>1</v>
      </c>
      <c r="P38" t="n">
        <v>0.95</v>
      </c>
      <c r="Q38" t="n">
        <v>3</v>
      </c>
      <c r="R38" t="n">
        <v>10000</v>
      </c>
      <c r="S38" t="inlineStr">
        <is>
          <t>07/05/2024, 14:04:51</t>
        </is>
      </c>
      <c r="T38" s="3">
        <f>hyperlink("https://spiral.technion.ac.il/results/MTAwMDAwOA==/37/GOResultsPROCESS","link")</f>
        <v/>
      </c>
      <c r="U38" t="inlineStr">
        <is>
          <t>['GO:0006091:generation of precursor metabolites and energy (qval5.09E-5)', 'GO:0032981:mitochondrial respiratory chain complex I assembly (qval7.89E-5)', 'GO:0010257:NADH dehydrogenase complex assembly (qval5.26E-5)', 'GO:0022904:respiratory electron transport chain (qval2.4E-4)', 'GO:0006120:mitochondrial electron transport, NADH to ubiquinone (qval2.17E-4)', 'GO:0022900:electron transport chain (qval2.77E-4)', 'GO:0033108:mitochondrial respiratory chain complex assembly (qval9.72E-4)', 'GO:0015986:ATP synthesis coupled proton transport (qval3.25E-3)', 'GO:0015985:energy coupled proton transport, down electrochemical gradient (qval2.89E-3)', 'GO:0006754:ATP biosynthetic process (qval6.64E-3)', 'GO:0046034:ATP metabolic process (qval8.5E-3)', 'GO:0009206:purine ribonucleoside triphosphate biosynthetic process (qval1.26E-2)', 'GO:0009145:purine nucleoside triphosphate biosynthetic process (qval1.26E-2)', 'GO:0009201:ribonucleoside triphosphate biosynthetic process (qval1.38E-2)', 'GO:0055085:transmembrane transport (qval1.41E-2)', 'GO:0006839:mitochondrial transport (qval1.42E-2)', 'GO:1990542:mitochondrial transmembrane transport (qval1.44E-2)', 'GO:0034220:ion transmembrane transport (qval1.51E-2)', 'GO:0098660:inorganic ion transmembrane transport (qval1.44E-2)', 'GO:0050905:neuromuscular process (qval1.43E-2)', 'GO:0009117:nucleotide metabolic process (qval1.51E-2)', 'GO:0009127:purine nucleoside monophosphate biosynthetic process (qval1.61E-2)', 'GO:0009168:purine ribonucleoside monophosphate biosynthetic process (qval1.54E-2)', 'GO:0009205:purine ribonucleoside triphosphate metabolic process (qval1.49E-2)', 'GO:0006753:nucleoside phosphate metabolic process (qval1.51E-2)', 'GO:0009150:purine ribonucleotide metabolic process (qval1.49E-2)', 'GO:0098662:inorganic cation transmembrane transport (qval1.44E-2)', 'GO:0009142:nucleoside triphosphate biosynthetic process (qval1.46E-2)', 'GO:0009199:ribonucleoside triphosphate metabolic process (qval1.45E-2)', 'GO:0042776:mitochondrial ATP synthesis coupled proton transport (qval1.49E-2)', 'GO:0009144:purine nucleoside triphosphate metabolic process (qval1.51E-2)', 'GO:0009156:ribonucleoside monophosphate biosynthetic process (qval1.47E-2)', 'GO:0034622:cellular protein-containing complex assembly (qval1.5E-2)', 'GO:0065003:protein-containing complex assembly (qval1.51E-2)', 'GO:0006810:transport (qval1.56E-2)', 'GO:0006163:purine nucleotide metabolic process (qval1.6E-2)', 'GO:0009124:nucleoside monophosphate biosynthetic process (qval1.76E-2)', 'GO:0009167:purine ribonucleoside monophosphate metabolic process (qval1.75E-2)', 'GO:0009259:ribonucleotide metabolic process (qval1.71E-2)', 'GO:1902600:proton transmembrane transport (qval1.73E-2)', 'GO:0009126:purine nucleoside monophosphate metabolic process (qval1.7E-2)', 'GO:0009152:purine ribonucleotide biosynthetic process (qval1.83E-2)', 'GO:0009165:nucleotide biosynthetic process (qval1.91E-2)', 'GO:0098655:cation transmembrane transport (qval1.97E-2)', 'GO:0009141:nucleoside triphosphate metabolic process (qval1.96E-2)', 'GO:0019693:ribose phosphate metabolic process (qval2.16E-2)', 'GO:1901293:nucleoside phosphate biosynthetic process (qval2.19E-2)', 'GO:0090151:establishment of protein localization to mitochondrial membrane (qval2.39E-2)', 'GO:0050884:neuromuscular process controlling posture (qval2.34E-2)', 'GO:0009260:ribonucleotide biosynthetic process (qval2.32E-2)', 'GO:0009161:ribonucleoside monophosphate metabolic process (qval2.27E-2)', 'GO:0006164:purine nucleotide biosynthetic process (qval2.33E-2)', 'GO:0006811:ion transport (qval2.3E-2)', 'GO:0055086:nucleobase-containing small molecule metabolic process (qval2.33E-2)', 'GO:0072521:purine-containing compound metabolic process (qval2.62E-2)', 'GO:0046390:ribose phosphate biosynthetic process (qval2.68E-2)', 'GO:0006812:cation transport (qval2.66E-2)', 'GO:0072522:purine-containing compound biosynthetic process (qval2.7E-2)', 'GO:0009123:nucleoside monophosphate metabolic process (qval2.77E-2)', 'GO:0043933:protein-containing complex subunit organization (qval2.75E-2)', 'GO:0051234:establishment of localization (qval2.72E-2)', 'GO:0055114:oxidation-reduction process (qval3.39E-2)', 'GO:0006119:oxidative phosphorylation (qval3.71E-2)', 'GO:0090407:organophosphate biosynthetic process (qval8.39E-2)', 'GO:0046907:intracellular transport (qval9.14E-2)', 'GO:0015672:monovalent inorganic cation transport (qval9.1E-2)', 'GO:0017144:drug metabolic process (qval1.07E-1)', 'GO:0051649:establishment of localization in cell (qval1.36E-1)', 'GO:0019637:organophosphate metabolic process (qval1.42E-1)', 'GO:0051179:localization (qval1.48E-1)', 'GO:0022607:cellular component assembly (qval1.58E-1)', 'GO:0086103:G protein-coupled receptor signaling pathway involved in heart process (qval1.59E-1)', 'GO:0009060:aerobic respiration (qval1.73E-1)', 'GO:0007007:inner mitochondrial membrane organization (qval1.71E-1)']</t>
        </is>
      </c>
      <c r="V38" s="3">
        <f>hyperlink("https://spiral.technion.ac.il/results/MTAwMDAwOA==/37/GOResultsFUNCTION","link")</f>
        <v/>
      </c>
      <c r="W38" t="inlineStr">
        <is>
          <t>['GO:0008137:NADH dehydrogenase (ubiquinone) activity (qval8.38E-4)', 'GO:0050136:NADH dehydrogenase (quinone) activity (qval4.19E-4)', 'GO:0003954:NADH dehydrogenase activity (qval3.7E-4)', 'GO:0046933:proton-transporting ATP synthase activity, rotational mechanism (qval5.72E-4)', 'GO:0016655:oxidoreductase activity, acting on NAD(P)H, quinone or similar compound as acceptor (qval1.93E-3)', 'GO:0005215:transporter activity (qval1.04E-2)', 'GO:0044769:ATPase activity, coupled to transmembrane movement of ions, rotational mechanism (qval3.82E-2)', 'GO:0015078:proton transmembrane transporter activity (qval4.37E-2)', 'GO:0022890:inorganic cation transmembrane transporter activity (qval5.49E-2)', 'GO:0015077:monovalent inorganic cation transmembrane transporter activity (qval6.37E-2)', 'GO:0016651:oxidoreductase activity, acting on NAD(P)H (qval5.92E-2)', 'GO:0022857:transmembrane transporter activity (qval5.63E-2)', 'GO:0015075:ion transmembrane transporter activity (qval5.89E-2)', 'GO:0008324:cation transmembrane transporter activity (qval8.54E-2)', 'GO:0015318:inorganic molecular entity transmembrane transporter activity (qval7.98E-2)', 'GO:0019829:cation-transporting ATPase activity (qval1.81E-1)', 'GO:0042625:ATPase coupled ion transmembrane transporter activity (qval1.71E-1)', 'GO:0022853:active ion transmembrane transporter activity (qval1.61E-1)', 'GO:0042626:ATPase activity, coupled to transmembrane movement of substances (qval2.06E-1)', 'GO:0043492:ATPase activity, coupled to movement of substances (qval2.22E-1)']</t>
        </is>
      </c>
      <c r="X38" s="3">
        <f>hyperlink("https://spiral.technion.ac.il/results/MTAwMDAwOA==/37/GOResultsCOMPONENT","link")</f>
        <v/>
      </c>
      <c r="Y38" t="inlineStr">
        <is>
          <t>['GO:0044455:mitochondrial membrane part (qval1.88E-12)', 'GO:0070469:respiratory chain (qval2.17E-11)', 'GO:0098800:inner mitochondrial membrane protein complex (qval1.07E-10)', 'GO:0005739:mitochondrion (qval6.05E-10)', 'GO:0098798:mitochondrial protein complex (qval1.33E-9)', 'GO:0098803:respiratory chain complex (qval2.55E-9)', 'GO:0043209:myelin sheath (qval7.24E-8)', 'GO:0044429:mitochondrial part (qval1.11E-7)', 'GO:0005743:mitochondrial inner membrane (qval1.14E-7)', 'GO:0098796:membrane protein complex (qval2.33E-7)', 'GO:0019866:organelle inner membrane (qval3.01E-7)', 'GO:0045271:respiratory chain complex I (qval7.43E-7)', 'GO:0005747:mitochondrial respiratory chain complex I (qval6.86E-7)', 'GO:0030964:NADH dehydrogenase complex (qval6.37E-7)', 'GO:1990204:oxidoreductase complex (qval9.96E-7)', 'GO:0044444:cytoplasmic part (qval1.9E-6)', 'GO:0031966:mitochondrial membrane (qval2.65E-6)', 'GO:0045259:proton-transporting ATP synthase complex (qval8.52E-5)', 'GO:0005753:mitochondrial proton-transporting ATP synthase complex (qval8.07E-5)', 'GO:0031090:organelle membrane (qval2.42E-4)', 'GO:0005746:mitochondrial respiratory chain (qval3.26E-4)', 'GO:0045261:proton-transporting ATP synthase complex, catalytic core F(1) (qval6.19E-4)', 'GO:0043231:intracellular membrane-bounded organelle (qval1.33E-3)', 'GO:0030125:clathrin vesicle coat (qval2.35E-3)', 'GO:0016469:proton-transporting two-sector ATPase complex (qval4E-3)', 'GO:0043227:membrane-bounded organelle (qval3.85E-3)', 'GO:0033178:proton-transporting two-sector ATPase complex, catalytic domain (qval8.8E-3)', 'GO:0030118:clathrin coat (qval1.56E-2)', 'GO:0043229:intracellular organelle (qval1.52E-2)', 'GO:0030130:clathrin coat of trans-Golgi network vesicle (qval1.95E-2)', 'GO:0043005:neuron projection (qval2.01E-2)', 'GO:0044425:membrane part (qval2.22E-2)', 'GO:0070069:cytochrome complex (qval2.54E-2)', 'GO:0097060:synaptic membrane (qval2.75E-2)', 'GO:0000275:mitochondrial proton-transporting ATP synthase complex, catalytic core F(1) (qval2.77E-2)', 'GO:0042995:cell projection (qval2.91E-2)', 'GO:0016020:membrane (qval2.89E-2)', 'GO:0043226:organelle (qval3.31E-2)']</t>
        </is>
      </c>
    </row>
    <row r="39">
      <c r="A39" s="1" t="n">
        <v>38</v>
      </c>
      <c r="B39" t="n">
        <v>18365</v>
      </c>
      <c r="C39" t="n">
        <v>4951</v>
      </c>
      <c r="D39" t="n">
        <v>75</v>
      </c>
      <c r="E39" t="n">
        <v>5550</v>
      </c>
      <c r="F39" t="n">
        <v>287</v>
      </c>
      <c r="G39" t="n">
        <v>2521</v>
      </c>
      <c r="H39" t="n">
        <v>31</v>
      </c>
      <c r="I39" t="n">
        <v>113</v>
      </c>
      <c r="J39" s="2" t="n">
        <v>-434</v>
      </c>
      <c r="K39" t="n">
        <v>0.457</v>
      </c>
      <c r="L39" t="inlineStr">
        <is>
          <t>2310022B05Rik,4933434E20Rik,AW549877,Abcb10,Abhd11,Abhd4,Acadsb,Acat2,Aco2,Adam17,Adgrg1,Adprm,Adsl,Agpat5,Agt,Ahsa2,Aldh6a1,Aldh9a1,Als2cl,Appbp2,Arhgef40,Arl2,As3mt,Ash2l,Asrgl1,Atg4b,Atg4d,Auh,B3galt5,Bach1,Baz2b,Bcap31,Bcat1,Bhlhe41,C87436,Canx,Capn2,Cd81,Cdkl3,Cept1,Cfap47,Cfl2,Chd6,Cideb,Clasp2,Clcn5,Clk1,Commd9,Cox17,Cox7a2l,Crebl2,Csk,Cuedc1,Cyb5d1,Cyhr1,Cyp2j6,Dad1,Ddc,Dicer1,Dnajb9,Dpf2,Dst,Dusp26,Eaf1,Echdc1,Echs1,Eci1,Eci2,Eef1a1,Eif3f,Eif6,Elp4,Endod1,Ep400,Epb41l3,Epb41l4a,Ephb1,Ercc6l2,Ermard,Etfa,Etfb,Fabp5,Fads2,Fam161b,Fam173a,Fam189a2,Fam210a,Fbxo2,Fbxo30,Fgf1,Fis1,Flii,Fnta,Folh1,Gabarapl2,Galnt1,Gfer,Gna13,Gpr156,Gstm5,Gstt3,Gtf2a2,Gtf3c6,Gusb,Hacd1,Hccs,Hdac5,Hdhd2,Hmox2,Hnrnpa1,Hook3,Hsd17b4,Idh2,Idnk,Ift27,Ift46,Ilkap,Insig1,Ipo8,Irs2,Isca2,Itch,Kat7,Kcnj10,Kif13a,Kif5b,Kiz,Klc4,Klhl20,Kmt2c,Kndc1,Lap3,Leng1,Lgals8,Lhfpl3,Lmf2,M6pr,Macf1,Mad2l2,March8,Mat2a,Mccc1,Mettl14,Mfn1,Mfsd13a,Mid1ip1,Mlc1,Mnat1,Mt2,Mtfr1,Mthfd2,Mtss1,Mtus1,Naca,Nacad,Nadk2,Ndrg2,Ndufa2,Ndufb7,Necap2,Nol7,Npc2,Ntsr2,Nup35,Nxt2,Ost4,P3h4,P4hb,Pacc1,Paip2,Pard3,Pbx3,Pcbp2,Pcbp4,Pcnx4,Pcolce2,Phka1,Pigc,Pigp,Pigq,Pigv,Pink1,Plekho2,Plod1,Pmf1,Pmpcb,Prpsap1,Psenen,Psmb2,Psmb4,Ptch1,Ptgr2,Ptpn11,Ptprz1,Pts,Pygb,Rab33b,Rbbp6,Rbm4b,Rcan2,Rcbtb1,Rdx,Ret,Rif1,Rlim,Rsrc1,Samd4,Sash1,Scaf11,Scd2,Sec11c,Sec24b,Selenot,Sema6d,Sik3,Slc25a1,Slc25a39,Slc33a1,Slc6a9,Slc9a3r2,Smad9,Smdt1,Sncaip,Snx1,Snx17,Snx27,Snx29,Snx5,Snx6,Sod1,Soga1,Sparc,Srprb,Ssr4,Suco,Supt16,Syf2,Tagap1,Tasor,Tasp1,Tbcd,Tkt,Tm9sf3,Tmbim4,Tmbim6,Tmc7,Tmco1,Tmem106b,Tmem106c,Tmem117,Tmem192,Tmem229a,Tmem59,Tmpo,Tnrc6a,Tor1aip1,Tpd52l2,Tpmt,Tppp3,Trappc2l,Trim67,Trip11,Tsc22d3,Tsc22d4,Tsg101,Ttll5,Tulp4,Ubc,Ubxn1,Ubxn2a,Upf3b,Uqcc1,Usp30,Utp11,Vasp,Vezf1,Vsig10,Wasf3,Wdr77,Xpa,Zcchc17,Zfhx4,Zfp395,Zfp664,Zfp869,Zfyve21,Zmat1</t>
        </is>
      </c>
      <c r="M39" t="inlineStr">
        <is>
          <t>[(3, 6), (3, 17), (3, 32), (3, 54), (4, 1), (4, 6), (4, 13), (4, 17), (4, 32), (4, 54), (4, 57), (10, 1), (10, 6), (10, 13), (10, 17), (10, 32), (10, 54), (10, 57), (11, 1), (11, 6), (11, 13), (11, 17), (11, 32), (11, 54), (11, 57), (12, 1), (12, 6), (12, 13), (12, 17), (12, 32), (12, 54), (12, 57), (14, 1), (14, 6), (14, 13), (14, 17), (14, 32), (14, 54), (14, 57), (16, 1), (16, 6), (16, 17), (16, 32), (16, 54), (27, 1), (27, 6), (27, 13), (27, 17), (27, 32), (27, 54), (27, 57), (31, 54), (42, 6), (42, 17), (42, 32), (42, 54), (43, 17), (43, 54), (44, 1), (44, 6), (44, 17), (44, 54), (52, 6), (52, 17), (52, 54), (53, 6), (53, 17), (53, 32), (53, 54), (56, 1), (56, 6), (56, 13), (56, 17), (56, 32), (56, 54), (56, 57), (58, 1), (58, 6), (58, 13), (58, 17), (58, 32), (58, 54), (58, 57), (60, 17), (60, 54), (62, 6), (62, 54), (63, 6), (63, 17), (63, 32), (63, 54), (66, 17), (66, 54), (68, 17), (68, 54), (69, 1), (69, 6), (69, 13), (69, 17), (69, 32), (69, 54), (69, 57), (71, 1), (71, 6), (71, 17), (71, 32), (71, 54), (72, 1), (72, 6), (72, 17), (72, 32), (72, 54), (72, 57)]</t>
        </is>
      </c>
      <c r="N39" t="n">
        <v>3369</v>
      </c>
      <c r="O39" t="n">
        <v>0.5</v>
      </c>
      <c r="P39" t="n">
        <v>0.95</v>
      </c>
      <c r="Q39" t="n">
        <v>3</v>
      </c>
      <c r="R39" t="n">
        <v>10000</v>
      </c>
      <c r="S39" t="inlineStr">
        <is>
          <t>07/05/2024, 14:05:04</t>
        </is>
      </c>
      <c r="T39" s="3">
        <f>hyperlink("https://spiral.technion.ac.il/results/MTAwMDAwOA==/38/GOResultsPROCESS","link")</f>
        <v/>
      </c>
      <c r="U39" t="inlineStr">
        <is>
          <t>['GO:0044237:cellular metabolic process (qval9.74E-5)', 'GO:0008152:metabolic process (qval6.15E-4)', 'GO:0006635:fatty acid beta-oxidation (qval7.37E-4)', 'GO:0072329:monocarboxylic acid catabolic process (qval2.22E-3)', 'GO:0071704:organic substance metabolic process (qval1.92E-3)', 'GO:0016054:organic acid catabolic process (qval1.84E-3)', 'GO:0046395:carboxylic acid catabolic process (qval1.58E-3)', 'GO:0044248:cellular catabolic process (qval1.43E-3)', 'GO:0019395:fatty acid oxidation (qval5.12E-3)', 'GO:0009062:fatty acid catabolic process (qval8.81E-3)', 'GO:0034440:lipid oxidation (qval8.01E-3)', 'GO:1901564:organonitrogen compound metabolic process (qval1.07E-2)', 'GO:0009056:catabolic process (qval1.13E-2)', 'GO:0055114:oxidation-reduction process (qval3.29E-2)', 'GO:0044238:primary metabolic process (qval4.11E-2)', 'GO:0019752:carboxylic acid metabolic process (qval5.33E-2)', 'GO:0032787:monocarboxylic acid metabolic process (qval7.1E-2)', 'GO:0044282:small molecule catabolic process (qval7.89E-2)', 'GO:0006631:fatty acid metabolic process (qval7.76E-2)', 'GO:0006807:nitrogen compound metabolic process (qval8.78E-2)', 'GO:0009083:branched-chain amino acid catabolic process (qval9.44E-2)', 'GO:0043436:oxoacid metabolic process (qval9.74E-2)', 'GO:0006082:organic acid metabolic process (qval1.55E-1)', 'GO:0045184:establishment of protein localization (qval1.69E-1)', 'GO:0015031:protein transport (qval1.67E-1)', 'GO:0009081:branched-chain amino acid metabolic process (qval1.82E-1)', 'GO:0042304:regulation of fatty acid biosynthetic process (qval2.39E-1)', 'GO:0015833:peptide transport (qval2.49E-1)', 'GO:0051649:establishment of localization in cell (qval2.66E-1)', 'GO:0046907:intracellular transport (qval2.74E-1)', 'GO:0051641:cellular localization (qval3.12E-1)', 'GO:0007041:lysosomal transport (qval3.07E-1)', 'GO:0044255:cellular lipid metabolic process (qval3.08E-1)', 'GO:0042886:amide transport (qval3E-1)', 'GO:0044281:small molecule metabolic process (qval2.99E-1)', 'GO:1901575:organic substance catabolic process (qval3.14E-1)', 'GO:1901301:regulation of cargo loading into COPII-coated vesicle (qval3.13E-1)', 'GO:0035194:posttranscriptional gene silencing by RNA (qval3.23E-1)', 'GO:0032469:endoplasmic reticulum calcium ion homeostasis (qval3.31E-1)', 'GO:0006886:intracellular protein transport (qval3.75E-1)']</t>
        </is>
      </c>
      <c r="V39" s="3">
        <f>hyperlink("https://spiral.technion.ac.il/results/MTAwMDAwOA==/38/GOResultsFUNCTION","link")</f>
        <v/>
      </c>
      <c r="W39" t="inlineStr">
        <is>
          <t>['GO:0004300:enoyl-CoA hydratase activity (qval5.46E-4)', 'GO:0003824:catalytic activity (qval6.63E-3)', 'GO:0016835:carbon-oxygen lyase activity (qval7.27E-3)', 'GO:0016836:hydro-lyase activity (qval1.78E-2)', 'GO:0017176:phosphatidylinositol N-acetylglucosaminyltransferase activity (qval7.06E-2)', 'GO:0016829:lyase activity (qval7.47E-2)', 'GO:0034452:dynactin binding (qval2.04E-1)', 'GO:0005515:protein binding (qval4.1E-1)']</t>
        </is>
      </c>
      <c r="X39" s="3">
        <f>hyperlink("https://spiral.technion.ac.il/results/MTAwMDAwOA==/38/GOResultsCOMPONENT","link")</f>
        <v/>
      </c>
      <c r="Y39" t="inlineStr">
        <is>
          <t>['GO:0044424:intracellular part (qval1.02E-13)', 'GO:0044444:cytoplasmic part (qval7.27E-13)', 'GO:0043229:intracellular organelle (qval1.12E-11)', 'GO:0043226:organelle (qval7.37E-11)', 'GO:0043227:membrane-bounded organelle (qval5.56E-10)', 'GO:0043231:intracellular membrane-bounded organelle (qval3.28E-9)', 'GO:0044464:cell part (qval6.58E-7)', 'GO:0005739:mitochondrion (qval6.04E-7)', 'GO:0044446:intracellular organelle part (qval1.16E-5)', 'GO:0044422:organelle part (qval3.23E-5)', 'GO:0005737:cytoplasm (qval4.61E-4)', 'GO:0044432:endoplasmic reticulum part (qval3.5E-3)', 'GO:0005829:cytosol (qval7.97E-3)', 'GO:0000506:glycosylphosphatidylinositol-N-acetylglucosaminyltransferase (GPI-GnT) complex (qval1.87E-2)', 'GO:0005783:endoplasmic reticulum (qval2.99E-2)', 'GO:0030904:retromer complex (qval3.07E-2)', 'GO:1902494:catalytic complex (qval2.97E-2)', 'GO:0044295:axonal growth cone (qval5.08E-2)', 'GO:0044429:mitochondrial part (qval6.28E-2)', 'GO:0005758:mitochondrial intermembrane space (qval6.25E-2)', 'GO:0031090:organelle membrane (qval6.75E-2)', 'GO:0045251:electron transfer flavoprotein complex (qval6.66E-2)', 'GO:0017133:mitochondrial electron transfer flavoprotein complex (qval6.37E-2)', 'GO:0005854:nascent polypeptide-associated complex (qval6.1E-2)', 'GO:0032991:protein-containing complex (qval7.01E-2)']</t>
        </is>
      </c>
    </row>
    <row r="40">
      <c r="A40" s="1" t="n">
        <v>39</v>
      </c>
      <c r="B40" t="n">
        <v>18365</v>
      </c>
      <c r="C40" t="n">
        <v>4951</v>
      </c>
      <c r="D40" t="n">
        <v>75</v>
      </c>
      <c r="E40" t="n">
        <v>5550</v>
      </c>
      <c r="F40" t="n">
        <v>613</v>
      </c>
      <c r="G40" t="n">
        <v>2071</v>
      </c>
      <c r="H40" t="n">
        <v>20</v>
      </c>
      <c r="I40" t="n">
        <v>90</v>
      </c>
      <c r="J40" s="2" t="n">
        <v>-2498</v>
      </c>
      <c r="K40" t="n">
        <v>0.461</v>
      </c>
      <c r="L40" t="inlineStr">
        <is>
          <t>1110065P20Rik,2210016L21Rik,2610008E11Rik,9130401M01Rik,A830018L16Rik,Aasdhppt,Abcc5,Ablim2,Abr,Acd,Ackr1,Actl6b,Actr3,Actr8,Adam22,Adar,Adgrb2,Adgrl1,Adprh,Afdn,Agap2,Agpat1,Agrn,Akap11,Akap7,Alg9,Anapc1,Anapc4,Ankhd1,Ankrd11,Ankrd13c,Ankrd33b,Ankrd34a,Ankrd46,Ankrd52,Ap2a1,Apaf1,Apba2,Apbb1,Apc,Api5,Arfgef1,Arfip2,Arhgap21,Arhgef1,Arhgef7,Arpc1a,Arpc4,Arrb2,Arsb,Arx,Asah1,Asna1,Asphd1,Atat1,Atg2b,Atg9a,Atn1,Atp11b,Atp13a3,Atp6v0e2,Atxn7l3,Atxn7l3b,Aurkaip1,B4galt3,BC005624,Bag4,Baiap2,Basp1,Bbs5,Bcas2,Bcl7a,Bcr,Bet1l,Bysl,C2cd5,Cacna1b,Cacna1e,Cacnb1,Calm2,Caln1,Capn15,Cbx5,Ccdc149,Ccdc6,Ccdc85c,Ccdc9,Cckbr,Ccnd1,Cct5,Cdc42bpb,Cdk13,Cdk17,Cdk5r1,Cdk5r2,Cdk9,Cdkn2d,Cds2,Celf2,Celsr3,Cep170b,Cers1,Chmp4b,Chmp7,Chrm1,Clasp1,Clpb,Clptm1l,Clstn1,Cmas,Cnnm4,Cnpy3,Cobl,Col19a1,Commd7,Coro7,Cpe,Crk,Crtc1,Cry2,Csmd2,Csnk1e,Csnk1g1,Csnk2a1,Csrnp2,Ctdspl,Ctnnd2,Ctxn1,Cyb5b,Cyp46a1,D1Ertd622e,D430041D05Rik,Dapk3,Dclk1,Ddn,Ddx10,Ddx42,Ddx5,Ddx51,Dedd2,Dennd1a,Dennd4a,Dhx30,Dlg1,Dlg2,Dlgap1,Dlgap2,Dlk2,Dmxl2,Dnajc11,Dnajc13,Dnajc16,Dnajc6,Dpf1,Dpp10,Dpysl2,Dtd1,Dtx3,Dusp11,Dusp7,Dync1li2,Edc4,Efnb2,Eif1,Eif1b,Eif3h,Eif4a2,Elavl1,Elavl3,Elmo2,Elp1,Elp3,Emc10,Emx1,Enc1,Ensa,Epm2a,Epm2aip1,Epn1,Erlin1,Etv3,Exosc9,Faim2,Fam117b,Fam126b,Fam204a,Fam220a,Fam234b,Fam43b,Fam78b,Fam81a,Fbf1,Fbll1,Fbxl17,Fbxl19,Fbxo22,Fbxo3,Fbxo31,Fbxo38,Fbxo41,Fcho1,Fdx2,Fhl2,Fkbp8,Fosb,Fscn1,Fto,Fus,Fzd3,G3bp2,Gal3st3,Gar1,Garem1,Gas2l1,Gas7,Gatad1,Gda,Gdap2,Gigyf1,Gm42517,Gm49027,Gnao1,Gnaz,Gnb2,Golt1b,Gpd2,Gpm6a,Gpr25,Gpr26,Gpr27,Gpr89,Gria2,Grik5,Gripap1,Grk2,Grk3,Grk6,Grm5,Gse1,Gtdc1,Gucy1a2,Hagh,Hcn1,Hdac4,Hdhd5,Heatr1,Hebp1,Hectd1,Hint1,Hnrnpd,Hnrnpl,Hnrnpul2,Hsbp1,Hspa14,Ikbkb,Il34,Inafm2,Ip6k2,Ipo5,Iqcc,Iqsec3,Irak1bp1,Irf2bpl,Itm2b,Itpka,Jak1,Kbtbd11,Kcnh3,Kcnj4,Kcnj6,Kcnq2,Kcnq5,Kcnt1,Khdrbs1,Kif1b,Kif1bp,Kif2a,Klf10,Klhl23,Klhl26,Kpna3,Kpnb1,L3mbtl2,Lhfpl4,Lin7b,Lingo1,Lmtk2,Lrfn1,Lrfn3,Lrp1,Lrrc4b,Lrrtm3,Maged1,Magi3,Map2k1,Map2k5,Map4k5,Mapk1,Mapre1,March6,Marcks,Mark1,Mark2,Matk,Maz,Mcf2l,Mchr1,Mcoln1,Mcrip1,Med14,Mef2d,Memo1,Mfn2,Mgat3,Mical3,Micu3,Mink1,Mllt6,Mmp24,Mogs,Mpp2,Mras,Mrtfa,Mrtfb,Mtmr1,Mtmr6,Mtmr9,Myef2,Nab2,Nav1,Nbea,Ncan,Nck2,Ndufa12,Ndufa6,Ndufs1,Necap1,Neto2,Nf1,Nlk,Nop56,Nova2,Npm1,Nptx1,Nrbp1,Nrgn,Nsa2,Nsd3,Nucks1,Nudt16l1,Nufip1,Olfm1,Opa1,Osbpl10,Pafah1b1,Palm,Pcbp1,Pcdh1,Pcdhgc5,Pcnx3,Pde4d,Pex11b,Pex16,Pex5,Pfas,Pfkp,Pfn2,Pgam5,Pgm2l1,Phactr1,Phf20,Phf24,Phyhip,Pi4kb,Pianp,Pik3cb,Pik3r1,Pik3r2,Pin1,Pip5k1a,Pip5k1c,Pkn1,Plcb1,Pld3,Plekhb2,Plk2,Plppr2,Plxna2,Polr3h,Pom121,Pomt2,Porcn,Ppdpf,Ppp1r12b,Ppp1r12c,Ppp1r9a,Ppp1r9b,Ppp2cb,Ppp3ca,Ppp3cb,Ppp6r1,Prcc,Prdm2,Prkar1b,Prkci,Prpf19,Prrc2c,Prrt1,Psma5,Psmb5,Psmc1,Ptk2b,Ptms,Ptprt,Pum1,Pum2,Purg,R3hdm4,Rab11fip2,Rab2a,Rab35,Rab5c,Rap1gap2,Rap2b,Rapgef2,Rasal2,Rasgef1c,Rbbp4,Rbbp7,Rbfox3,Rbm10,Rbm4,Rcan1,Rcor2,Relch,Rhof,Rimbp2,Ripor1,Ripor2,Rmnd5b,Rnf10,Rnf149,Rprd1a,Rprml,Rragc,Rtn1,Ryr2,Safb,Samd1,Sar1a,Saraf,Scamp1,Schip1,Scrn1,Sdc3,Sdf4,Sema4a,Sfmbt1,Sfpq,Sh3bgrl3,Sh3bp5,Sh3pxd2a,Sh3rf3,Shfl,Shisa4,Shoc2,Sidt1,Sirt6,Skil,Slc39a10,Slc4a10,Slc4a1ap,Slc50a1,Slc6a1,Slc7a4,Slc8a2,Slitrk1,Snph,Snrnp70,Snrpd3,Snu13,Snx4,Sorbs2,Spast,Spin1,Spred2,Spred3,Spryd3,Sptbn4,Srebf2,Srgap3,Srp19,Srr,Srrm2,Srsf2,Ssbp4,Ssrp1,Sstr1,Sstr3,Strap,Strn4,Stx6,Stx7,Stxbp5,Sun1,Susd4,Svop,Sympk,Syn1,Synj1,Synpo,Syt1,Syt16,Syt5,Tada1,Taf6,Tbc1d17,Tbl3,Tbpl1,Tbr1,Tceal5,Tceal9,Ten1,Tex2,Tgoln1,Thnsl1,Thpo,Thumpd1,Tia1,Tial1,Tiprl,Tmco3,Tmem121b,Tmem132b,Tmem151b,Tmem178,Tmem198,Tmem201,Tmem203,Tmem222,Tmem240,Tmx1,Tnik,Tnks2,Tnrc18,Tom1l2,Tor1a,Tpm1,Trappc6b,Trim33,Trim37,Trim44,Trim46,Trpc4ap,Tsc2,Tsc22d1,Tspan7,Tspyl5,Ttll11,Ttyh3,Tyro3,Ubap2l,Ube2j2,Ube2ql1,Ube2v1,Ube3a,Ubl4a,Ubn1,Ubr2,Uhrf2,Unc13a,Usf1,Usf2,Uso1,Usp22,Usp4,Usp7,Vars,Vezt,Vhl,Vipr1,Vkorc1l1,Vps50,Vps51,Vti1b,Washc4,Wasl,Wbp11,Wdr82,Wdr83os,Xpr1,Yme1l1,Zc2hc1a,Zc3h7b,Zdhhc21,Zdhhc24,Zer1,Zfp12,Zfp239,Zfp384,Zfp398,Zfp422,Zfp428,Zfp46,Zfp655,Zfp667,Zfp697,Zfyve28,Zmiz2,Znhit2,Zpr1,Zrsr1,Zswim8</t>
        </is>
      </c>
      <c r="M40" t="inlineStr">
        <is>
          <t>[(0, 4), (0, 10), (0, 11), (0, 12), (0, 14), (0, 27), (0, 53), (0, 56), (0, 63), (0, 69), (0, 70), (0, 72), (2, 4), (2, 10), (2, 11), (2, 12), (2, 14), (2, 27), (2, 53), (2, 56), (2, 63), (2, 69), (2, 72), (5, 4), (5, 10), (5, 11), (5, 12), (5, 14), (5, 27), (5, 53), (5, 56), (5, 63), (5, 69), (5, 72), (23, 4), (23, 10), (23, 11), (23, 12), (23, 14), (23, 27), (23, 53), (23, 56), (23, 63), (23, 69), (23, 72), (29, 4), (29, 10), (29, 11), (29, 12), (29, 14), (29, 27), (29, 53), (29, 56), (29, 63), (29, 69), (29, 72), (35, 4), (35, 10), (35, 11), (35, 12), (35, 14), (35, 27), (35, 53), (35, 56), (35, 63), (35, 69), (35, 72), (54, 4), (54, 10), (54, 11), (54, 12), (54, 14), (54, 27), (54, 53), (54, 56), (54, 63), (54, 69), (54, 72), (67, 4), (67, 10), (67, 11), (67, 12), (67, 14), (67, 27), (67, 53), (67, 56), (67, 63), (67, 69), (67, 70), (67, 72)]</t>
        </is>
      </c>
      <c r="N40" t="n">
        <v>342</v>
      </c>
      <c r="O40" t="n">
        <v>1</v>
      </c>
      <c r="P40" t="n">
        <v>0.95</v>
      </c>
      <c r="Q40" t="n">
        <v>3</v>
      </c>
      <c r="R40" t="n">
        <v>10000</v>
      </c>
      <c r="S40" t="inlineStr">
        <is>
          <t>07/05/2024, 14:05:17</t>
        </is>
      </c>
      <c r="T40" s="3">
        <f>hyperlink("https://spiral.technion.ac.il/results/MTAwMDAwOA==/39/GOResultsPROCESS","link")</f>
        <v/>
      </c>
      <c r="U40" t="inlineStr">
        <is>
          <t>['GO:0008104:protein localization (qval1.25E-7)', 'GO:0033036:macromolecule localization (qval1.4E-7)', 'GO:0051179:localization (qval2.08E-7)', 'GO:0051641:cellular localization (qval6.2E-6)', 'GO:0065007:biological regulation (qval3.02E-5)', 'GO:0032879:regulation of localization (qval3.48E-5)', 'GO:0050804:modulation of chemical synaptic transmission (qval3.1E-5)', 'GO:0099177:regulation of trans-synaptic signaling (qval2.87E-5)', 'GO:0051649:establishment of localization in cell (qval3.35E-5)', 'GO:0006810:transport (qval3.57E-5)', 'GO:0050789:regulation of biological process (qval3.82E-5)', 'GO:0051128:regulation of cellular component organization (qval3.61E-5)', 'GO:0051234:establishment of localization (qval4.55E-5)', 'GO:0015833:peptide transport (qval7.7E-5)', 'GO:0050794:regulation of cellular process (qval7.48E-5)', 'GO:0015031:protein transport (qval1.04E-4)', 'GO:0010975:regulation of neuron projection development (qval1.18E-4)', 'GO:0051130:positive regulation of cellular component organization (qval1.14E-4)', 'GO:0034613:cellular protein localization (qval1.14E-4)', 'GO:0042886:amide transport (qval1.27E-4)', 'GO:0016192:vesicle-mediated transport (qval1.24E-4)', 'GO:0070727:cellular macromolecule localization (qval1.42E-4)', 'GO:0045184:establishment of protein localization (qval1.74E-4)', 'GO:0065008:regulation of biological quality (qval1.95E-4)', 'GO:0120035:regulation of plasma membrane bounded cell projection organization (qval2.14E-4)', 'GO:0031344:regulation of cell projection organization (qval2.98E-4)', 'GO:0046907:intracellular transport (qval2.87E-4)', 'GO:0060341:regulation of cellular localization (qval3E-4)', 'GO:0050807:regulation of synapse organization (qval3.65E-4)', 'GO:0051960:regulation of nervous system development (qval3.55E-4)', 'GO:1903311:regulation of mRNA metabolic process (qval3.53E-4)', 'GO:0071840:cellular component organization or biogenesis (qval3.53E-4)', 'GO:0001764:neuron migration (qval4.06E-4)', 'GO:0031346:positive regulation of cell projection organization (qval5.43E-4)', 'GO:0051049:regulation of transport (qval8.01E-4)', 'GO:0048024:regulation of mRNA splicing, via spliceosome (qval9.19E-4)', 'GO:0016043:cellular component organization (qval1E-3)', 'GO:1904375:regulation of protein localization to cell periphery (qval1.04E-3)', 'GO:0030036:actin cytoskeleton organization (qval1.13E-3)', 'GO:0031324:negative regulation of cellular metabolic process (qval1.32E-3)', 'GO:0051172:negative regulation of nitrogen compound metabolic process (qval1.61E-3)', 'GO:0060255:regulation of macromolecule metabolic process (qval1.74E-3)', 'GO:0007015:actin filament organization (qval1.75E-3)', 'GO:0050684:regulation of mRNA processing (qval1.73E-3)', 'GO:0010646:regulation of cell communication (qval2.17E-3)', 'GO:0071705:nitrogen compound transport (qval2.14E-3)', 'GO:0007399:nervous system development (qval2.13E-3)', 'GO:0030029:actin filament-based process (qval2.18E-3)', 'GO:0007010:cytoskeleton organization (qval2.27E-3)', 'GO:0023051:regulation of signaling (qval2.47E-3)', 'GO:0043484:regulation of RNA splicing (qval2.5E-3)', 'GO:0010976:positive regulation of neuron projection development (qval2.54E-3)', 'GO:0072657:protein localization to membrane (qval2.84E-3)', 'GO:1905475:regulation of protein localization to membrane (qval3.63E-3)', 'GO:0031323:regulation of cellular metabolic process (qval3.67E-3)', 'GO:0010769:regulation of cell morphogenesis involved in differentiation (qval3.96E-3)', 'GO:0022604:regulation of cell morphogenesis (qval3.94E-3)', 'GO:0050773:regulation of dendrite development (qval3.95E-3)', 'GO:0006464:cellular protein modification process (qval4.36E-3)', 'GO:0036211:protein modification process (qval4.29E-3)', 'GO:0002029:desensitization of G protein-coupled receptor signaling pathway (qval4.28E-3)', 'GO:0022401:negative adaptation of signaling pathway (qval4.22E-3)', 'GO:1903076:regulation of protein localization to plasma membrane (qval4.51E-3)', 'GO:0045936:negative regulation of phosphate metabolic process (qval4.46E-3)', 'GO:0010563:negative regulation of phosphorus metabolic process (qval4.39E-3)', 'GO:0009892:negative regulation of metabolic process (qval4.54E-3)', 'GO:0010605:negative regulation of macromolecule metabolic process (qval4.54E-3)', 'GO:0099175:regulation of postsynapse organization (qval4.84E-3)', 'GO:0060284:regulation of cell development (qval5.06E-3)', 'GO:0050767:regulation of neurogenesis (qval5.48E-3)', 'GO:0099072:regulation of postsynaptic membrane neurotransmitter receptor levels (qval5.58E-3)', 'GO:1903827:regulation of cellular protein localization (qval5.92E-3)', 'GO:0045664:regulation of neuron differentiation (qval5.97E-3)', 'GO:0043412:macromolecule modification (qval6.07E-3)', 'GO:0051962:positive regulation of nervous system development (qval6.27E-3)', 'GO:0051491:positive regulation of filopodium assembly (qval6.32E-3)', 'GO:0006886:intracellular protein transport (qval6.34E-3)', 'GO:0006897:endocytosis (qval6.82E-3)', 'GO:0009987:cellular process (qval6.94E-3)', 'GO:0035303:regulation of dephosphorylation (qval6.96E-3)', 'GO:0065009:regulation of molecular function (qval6.94E-3)', 'GO:0006996:organelle organization (qval7.19E-3)', 'GO:0000381:regulation of alternative mRNA splicing, via spliceosome (qval7.36E-3)', 'GO:0051171:regulation of nitrogen compound metabolic process (qval7.92E-3)', 'GO:0023058:adaptation of signaling pathway (qval8.1E-3)', 'GO:0051493:regulation of cytoskeleton organization (qval8.06E-3)', 'GO:0044267:cellular protein metabolic process (qval8.53E-3)', 'GO:0099170:postsynaptic modulation of chemical synaptic transmission (qval8.98E-3)', 'GO:0044087:regulation of cellular component biogenesis (qval9E-3)', 'GO:0019222:regulation of metabolic process (qval1.13E-2)', 'GO:0016055:Wnt signaling pathway (qval1.18E-2)', 'GO:0048167:regulation of synaptic plasticity (qval1.17E-2)', 'GO:0050808:synapse organization (qval1.19E-2)', 'GO:0032273:positive regulation of protein polymerization (qval1.19E-2)', 'GO:0051640:organelle localization (qval1.19E-2)', 'GO:0006396:RNA processing (qval1.19E-2)', 'GO:0006998:nuclear envelope organization (qval1.25E-2)', 'GO:0033365:protein localization to organelle (qval1.41E-2)', 'GO:0044089:positive regulation of cellular component biogenesis (qval1.45E-2)', 'GO:0048523:negative regulation of cellular process (qval1.46E-2)', 'GO:0051252:regulation of RNA metabolic process (qval1.49E-2)', 'GO:0048522:positive regulation of cellular process (qval1.6E-2)', 'GO:1905114:cell surface receptor signaling pathway involved in cell-cell signaling (qval1.7E-2)', 'GO:1990778:protein localization to cell periphery (qval1.68E-2)', 'GO:0051489:regulation of filopodium assembly (qval1.71E-2)', 'GO:0033043:regulation of organelle organization (qval1.79E-2)', 'GO:0051963:regulation of synapse assembly (qval1.82E-2)', 'GO:0016310:phosphorylation (qval2.02E-2)', 'GO:0010458:exit from mitosis (qval2.01E-2)', 'GO:0006397:mRNA processing (qval2.03E-2)', 'GO:0080090:regulation of primary metabolic process (qval2.05E-2)', 'GO:0048518:positive regulation of biological process (qval2.06E-2)', 'GO:0097435:supramolecular fiber organization (qval2.14E-2)', 'GO:0010921:regulation of phosphatase activity (qval2.23E-2)', 'GO:0043087:regulation of GTPase activity (qval2.38E-2)', 'GO:0046488:phosphatidylinositol metabolic process (qval2.41E-2)', 'GO:0098657:import into cell (qval2.48E-2)', 'GO:0098916:anterograde trans-synaptic signaling (qval2.78E-2)', 'GO:0007268:chemical synaptic transmission (qval2.76E-2)', 'GO:0007163:establishment or maintenance of cell polarity (qval2.82E-2)', 'GO:0060998:regulation of dendritic spine development (qval2.85E-2)', 'GO:0051656:establishment of organelle localization (qval2.87E-2)', 'GO:0050770:regulation of axonogenesis (qval2.9E-2)', 'GO:0050793:regulation of developmental process (qval3.03E-2)', 'GO:0032271:regulation of protein polymerization (qval3.03E-2)', 'GO:0030833:regulation of actin filament polymerization (qval3.09E-2)', 'GO:0050806:positive regulation of synaptic transmission (qval3.14E-2)', 'GO:0030838:positive regulation of actin filament polymerization (qval3.13E-2)', 'GO:0016477:cell migration (qval3.11E-2)', 'GO:0045666:positive regulation of neuron differentiation (qval3.1E-2)', 'GO:0030030:cell projection organization (qval3.11E-2)', 'GO:0071702:organic substance transport (qval3.2E-2)', 'GO:0019219:regulation of nucleobase-containing compound metabolic process (qval3.18E-2)', 'GO:0061001:regulation of dendritic spine morphogenesis (qval3.32E-2)', 'GO:0040011:locomotion (qval3.44E-2)', 'GO:0031400:negative regulation of protein modification process (qval3.42E-2)', 'GO:0098693:regulation of synaptic vesicle cycle (qval3.47E-2)', 'GO:0048814:regulation of dendrite morphogenesis (qval3.55E-2)', 'GO:0051338:regulation of transferase activity (qval3.62E-2)', 'GO:0006606:protein import into nucleus (qval3.62E-2)', 'GO:0051248:negative regulation of protein metabolic process (qval3.64E-2)', 'GO:0043547:positive regulation of GTPase activity (qval3.78E-2)', 'GO:0044772:mitotic cell cycle phase transition (qval4.02E-2)', 'GO:0016070:RNA metabolic process (qval4.01E-2)', 'GO:2000026:regulation of multicellular organismal development (qval4E-2)', 'GO:0032092:positive regulation of protein binding (qval4.17E-2)', 'GO:0022603:regulation of anatomical structure morphogenesis (qval4.42E-2)', 'GO:0006468:protein phosphorylation (qval4.44E-2)', 'GO:0051642:centrosome localization (qval4.48E-2)', 'GO:0060627:regulation of vesicle-mediated transport (qval4.61E-2)', 'GO:0051170:import into nucleus (qval4.82E-2)', 'GO:0035556:intracellular signal transduction (qval4.82E-2)', 'GO:0019220:regulation of phosphate metabolic process (qval4.83E-2)', 'GO:0051174:regulation of phosphorus metabolic process (qval4.89E-2)', 'GO:0010638:positive regulation of organelle organization (qval4.91E-2)', 'GO:0010556:regulation of macromolecule biosynthetic process (qval4.93E-2)', 'GO:0048009:insulin-like growth factor receptor signaling pathway (qval5.06E-2)', 'GO:1903539:protein localization to postsynaptic membrane (qval5.09E-2)', 'GO:0061842:microtubule organizing center localization (qval5.06E-2)', 'GO:0035304:regulation of protein dephosphorylation (qval5.1E-2)', 'GO:0032956:regulation of actin cytoskeleton organization (qval5.18E-2)', 'GO:0032970:regulation of actin filament-based process (qval5.18E-2)', 'GO:0046854:phosphatidylinositol phosphorylation (qval5.16E-2)', 'GO:0048519:negative regulation of biological process (qval5.14E-2)', 'GO:0099537:trans-synaptic signaling (qval5.32E-2)', 'GO:1902531:regulation of intracellular signal transduction (qval5.56E-2)', 'GO:0000398:mRNA splicing, via spliceosome (qval5.72E-2)', 'GO:0000377:RNA splicing, via transesterification reactions with bulged adenosine as nucleophile (qval5.69E-2)', 'GO:0000375:RNA splicing, via transesterification reactions (qval6.04E-2)', 'GO:0044770:cell cycle phase transition (qval6.08E-2)', 'GO:0040012:regulation of locomotion (qval6.07E-2)', 'GO:0050769:positive regulation of neurogenesis (qval6.06E-2)', 'GO:0048870:cell motility (qval6.2E-2)', 'GO:0035418:protein localization to synapse (qval6.25E-2)', 'GO:0060999:positive regulation of dendritic spine development (qval6.21E-2)', 'GO:0097065:anterior head development (qval6.22E-2)', 'GO:1900006:positive regulation of dendrite development (qval6.3E-2)', 'GO:0099536:synaptic signaling (qval6.27E-2)', 'GO:0072594:establishment of protein localization to organelle (qval6.23E-2)', 'GO:0042326:negative regulation of phosphorylation (qval6.27E-2)', 'GO:0008064:regulation of actin polymerization or depolymerization (qval6.51E-2)', 'GO:0035305:negative regulation of dephosphorylation (qval6.5E-2)', 'GO:0051270:regulation of cellular component movement (qval6.51E-2)', 'GO:0031334:positive regulation of protein complex assembly (qval6.81E-2)', 'GO:0032269:negative regulation of cellular protein metabolic process (qval6.93E-2)', 'GO:0018107:peptidyl-threonine phosphorylation (qval7.05E-2)', 'GO:0030832:regulation of actin filament length (qval7.53E-2)', 'GO:2000112:regulation of cellular macromolecule biosynthetic process (qval7.65E-2)', 'GO:0009966:regulation of signal transduction (qval7.65E-2)', 'GO:0051648:vesicle localization (qval7.66E-2)', 'GO:0010720:positive regulation of cell development (qval7.82E-2)', 'GO:0035196:production of miRNAs involved in gene silencing by miRNA (qval7.92E-2)']</t>
        </is>
      </c>
      <c r="V40" s="3">
        <f>hyperlink("https://spiral.technion.ac.il/results/MTAwMDAwOA==/39/GOResultsFUNCTION","link")</f>
        <v/>
      </c>
      <c r="W40" t="inlineStr">
        <is>
          <t>['GO:0019899:enzyme binding (qval3.08E-7)', 'GO:0019900:kinase binding (qval1.65E-5)', 'GO:0005515:protein binding (qval1.5E-5)', 'GO:0019901:protein kinase binding (qval1.7E-5)', 'GO:0005488:binding (qval1.44E-5)', 'GO:0019902:phosphatase binding (qval2.76E-4)', "GO:0003730:mRNA 3'-UTR binding (qval6.92E-4)", 'GO:0008022:protein C-terminus binding (qval1.13E-3)', 'GO:0003723:RNA binding (qval1.12E-3)', 'GO:0008092:cytoskeletal protein binding (qval2.72E-3)', 'GO:0003729:mRNA binding (qval3.26E-3)', 'GO:0030515:snoRNA binding (qval6.95E-3)', 'GO:0016773:phosphotransferase activity, alcohol group as acceptor (qval6.56E-3)', 'GO:0030554:adenyl nucleotide binding (qval6.38E-3)', 'GO:0016301:kinase activity (qval8.13E-3)', 'GO:0032559:adenyl ribonucleotide binding (qval7.63E-3)', 'GO:0017076:purine nucleotide binding (qval7.28E-3)', 'GO:0032555:purine ribonucleotide binding (qval9.01E-3)', 'GO:0005524:ATP binding (qval9.02E-3)', 'GO:0004674:protein serine/threonine kinase activity (qval8.85E-3)', 'GO:0035639:purine ribonucleoside triphosphate binding (qval8.78E-3)', 'GO:0032553:ribonucleotide binding (qval1.04E-2)', 'GO:0019903:protein phosphatase binding (qval1.64E-2)', 'GO:0016772:transferase activity, transferring phosphorus-containing groups (qval1.68E-2)', 'GO:0097159:organic cyclic compound binding (qval1.83E-2)', 'GO:1901363:heterocyclic compound binding (qval1.92E-2)', "GO:0035925:mRNA 3'-UTR AU-rich region binding (qval1.96E-2)", 'GO:0017091:AU-rich element binding (qval1.89E-2)', 'GO:0004672:protein kinase activity (qval1.89E-2)', 'GO:0008144:drug binding (qval2.07E-2)', 'GO:0098919:structural constituent of postsynaptic density (qval2.08E-2)', 'GO:0035198:miRNA binding (qval2.12E-2)', 'GO:0047696:beta-adrenergic receptor kinase activity (qval2.06E-2)', 'GO:0019904:protein domain specific binding (qval2.58E-2)', 'GO:0098879:structural constituent of postsynaptic specialization (qval2.99E-2)', 'GO:0047485:protein N-terminus binding (qval3.17E-2)', 'GO:1901981:phosphatidylinositol phosphate binding (qval3.51E-2)', 'GO:0000166:nucleotide binding (qval3.68E-2)', 'GO:1901265:nucleoside phosphate binding (qval3.59E-2)', 'GO:0003712:transcription coregulator activity (qval3.57E-2)', 'GO:0044877:protein-containing complex binding (qval3.7E-2)', 'GO:0043168:anion binding (qval3.84E-2)', 'GO:0019208:phosphatase regulator activity (qval5.08E-2)', 'GO:0051020:GTPase binding (qval5.1E-2)', 'GO:0005516:calmodulin binding (qval5.08E-2)', 'GO:0036002:pre-mRNA binding (qval5.15E-2)', 'GO:0005543:phospholipid binding (qval5.15E-2)', 'GO:0061980:regulatory RNA binding (qval5.91E-2)', 'GO:0004703:G protein-coupled receptor kinase activity (qval6.59E-2)', 'GO:0060090:molecular adaptor activity (qval7.1E-2)']</t>
        </is>
      </c>
      <c r="X40" s="3">
        <f>hyperlink("https://spiral.technion.ac.il/results/MTAwMDAwOA==/39/GOResultsCOMPONENT","link")</f>
        <v/>
      </c>
      <c r="Y40" t="inlineStr">
        <is>
          <t>['GO:0044456:synapse part (qval1.6E-21)', 'GO:0045202:synapse (qval3.42E-20)', 'GO:0097458:neuron part (qval9.1E-16)', 'GO:0098978:glutamatergic synapse (qval3.05E-11)', 'GO:0030054:cell junction (qval1.46E-10)', 'GO:0043005:neuron projection (qval4.37E-10)', 'GO:0043226:organelle (qval5.27E-10)', 'GO:0044422:organelle part (qval4.77E-9)', 'GO:0099572:postsynaptic specialization (qval1.04E-8)', 'GO:0044424:intracellular part (qval1.01E-8)', 'GO:0014069:postsynaptic density (qval1.98E-8)', 'GO:0043229:intracellular organelle (qval2.16E-8)', 'GO:0042995:cell projection (qval3.7E-8)', 'GO:0005737:cytoplasm (qval8.97E-8)', 'GO:0030425:dendrite (qval1.06E-7)', 'GO:0098685:Schaffer collateral - CA1 synapse (qval1.04E-7)', 'GO:0043227:membrane-bounded organelle (qval2.31E-7)', 'GO:0120038:plasma membrane bounded cell projection part (qval2.69E-7)', 'GO:0044463:cell projection part (qval2.55E-7)', 'GO:0044464:cell part (qval5.37E-7)', 'GO:0044446:intracellular organelle part (qval6.11E-7)', 'GO:0032991:protein-containing complex (qval6.9E-7)', 'GO:0097060:synaptic membrane (qval1.07E-6)', 'GO:0005634:nucleus (qval1.02E-6)', 'GO:0043231:intracellular membrane-bounded organelle (qval1.3E-6)', 'GO:1990904:ribonucleoprotein complex (qval2.09E-6)', 'GO:0044433:cytoplasmic vesicle part (qval2.31E-6)', 'GO:0043025:neuronal cell body (qval3.63E-6)', 'GO:0016020:membrane (qval4.39E-6)', 'GO:0044428:nuclear part (qval5.31E-6)', 'GO:0030426:growth cone (qval5.83E-6)', 'GO:0044297:cell body (qval5.75E-6)', 'GO:0120025:plasma membrane bounded cell projection (qval6.76E-6)', 'GO:0030427:site of polarized growth (qval9.51E-6)', 'GO:0030658:transport vesicle membrane (qval1.03E-5)', 'GO:0033267:axon part (qval1.42E-5)', 'GO:0098794:postsynapse (qval1.65E-5)', 'GO:0044309:neuron spine (qval4.16E-5)', 'GO:0099146:intrinsic component of postsynaptic density membrane (qval5.26E-5)', 'GO:0043197:dendritic spine (qval9.11E-5)', 'GO:0044451:nucleoplasm part (qval2.13E-4)', 'GO:0044444:cytoplasmic part (qval2.26E-4)', 'GO:0005829:cytosol (qval3.1E-4)', 'GO:0099501:exocytic vesicle membrane (qval3.34E-4)', 'GO:0030672:synaptic vesicle membrane (qval3.27E-4)', 'GO:0030659:cytoplasmic vesicle membrane (qval3.35E-4)', 'GO:0012506:vesicle membrane (qval6.02E-4)', 'GO:0098590:plasma membrane region (qval6.51E-4)', 'GO:0099061:integral component of postsynaptic density membrane (qval7.4E-4)', 'GO:0098936:intrinsic component of postsynaptic membrane (qval8.02E-4)', 'GO:1902494:catalytic complex (qval1.13E-3)', 'GO:0098948:intrinsic component of postsynaptic specialization membrane (qval2.46E-3)', 'GO:0005654:nucleoplasm (qval2.55E-3)', 'GO:0045211:postsynaptic membrane (qval2.95E-3)', 'GO:0005886:plasma membrane (qval2.94E-3)', 'GO:0099055:integral component of postsynaptic membrane (qval4.69E-3)', 'GO:0000124:SAGA complex (qval4.86E-3)', 'GO:0016282:eukaryotic 43S preinitiation complex (qval5.02E-3)', 'GO:0030424:axon (qval4.97E-3)', 'GO:0099240:intrinsic component of synaptic membrane (qval4.93E-3)', 'GO:0098588:bounding membrane of organelle (qval5.48E-3)', 'GO:0016604:nuclear body (qval5.85E-3)', 'GO:0043228:non-membrane-bounded organelle (qval6.09E-3)', 'GO:0099568:cytoplasmic region (qval7.88E-3)', 'GO:0070993:translation preinitiation complex (qval1.09E-2)', 'GO:0048471:perinuclear region of cytoplasm (qval1.21E-2)', 'GO:0099699:integral component of synaptic membrane (qval1.27E-2)', 'GO:0016607:nuclear speck (qval1.55E-2)', 'GO:0005923:bicellular tight junction (qval1.85E-2)', 'GO:0099060:integral component of postsynaptic specialization membrane (qval1.85E-2)', 'GO:0043232:intracellular non-membrane-bounded organelle (qval1.85E-2)', 'GO:0031090:organelle membrane (qval1.93E-2)', 'GO:0031300:intrinsic component of organelle membrane (qval2.09E-2)', 'GO:0005938:cell cortex (qval2.25E-2)', 'GO:0034703:cation channel complex (qval2.24E-2)', 'GO:0010494:cytoplasmic stress granule (qval2.27E-2)', 'GO:0098563:intrinsic component of synaptic vesicle membrane (qval2.51E-2)']</t>
        </is>
      </c>
    </row>
    <row r="41">
      <c r="A41" s="1" t="n">
        <v>40</v>
      </c>
      <c r="B41" t="n">
        <v>18365</v>
      </c>
      <c r="C41" t="n">
        <v>4951</v>
      </c>
      <c r="D41" t="n">
        <v>75</v>
      </c>
      <c r="E41" t="n">
        <v>5550</v>
      </c>
      <c r="F41" t="n">
        <v>509</v>
      </c>
      <c r="G41" t="n">
        <v>2434</v>
      </c>
      <c r="H41" t="n">
        <v>31</v>
      </c>
      <c r="I41" t="n">
        <v>129</v>
      </c>
      <c r="J41" s="2" t="n">
        <v>-762</v>
      </c>
      <c r="K41" t="n">
        <v>0.461</v>
      </c>
      <c r="L41" t="inlineStr">
        <is>
          <t>1190005I06Rik,2310022B05Rik,4930453N24Rik,AW549877,Abat,Abcb10,Abcb8,Abhd4,Acadl,Acadm,Acads,Aco2,Acot11,Acsbg1,Adam17,Adgrg1,Adh5,Adora2b,Ahcyl1,Ahsa2,Aifm2,Aldh2,Aldh6a1,Aldh9a1,Aldoc,Als2cl,Amotl2,Ampd3,Ankle1,Ankrd13a,Aph1a,Apln,Appl2,Arcn1,Arhgap5,Arhgef26,Arhgef40,Arid4a,Arpc1b,Arpin,As3mt,Ash2l,Aspscr1,Asrgl1,Atp1a2,Atp5l,B3galt5,Bach1,Bag3,Baz2b,Bcan,Bcap31,Bcar3,Bcdin3d,Bcl2l1,Bet1,Bhlhe41,Bicra,Brd7,Canx,Capn2,Capn7,Castor1,Cavin3,Cbs,Ccdc190,Ccdc82,Ccdc88a,Ccdc90b,Cd2ap,Cd38,Cd63,Cd81,Cdc14b,Cdc37l1,Cdc42ep4,Cdk2ap2,Cdkal1,Cdkl3,Cdr2l,Cenpb,Cep250,Chd6,Ckb,Clasp2,Clk1,Cmtm3,Cnn3,Commd2,Commd9,Copz2,Cox16,Cox7a2,Cox7a2l,Csk,Csrp1,Ctsa,Ctso,Cttnbp2nl,Cuedc1,Cwc15,Cyb5d1,Cyhr1,Cyp2j6,Cyp2j9,Cyp51,D8Ertd738e,Daam1,Dazap2,Dchs1,Dcxr,Ddhd1,Ddit4,Ddo,Ddrgk1,Ddx3y,Dhrs1,Dhx40,Dnm2,Dpf2,Dtna,Ech1,Echs1,Eci1,Eef1a1,Eef1d,Eef1g,Efna1,Egflam,Eif3f,Eif4ebp2,Elp4,Emc3,Eml3,Eng,Enpp1,Entpd2,Ep400,Eprs,Ercc6l2,Erlin2,Etfa,Etfb,Exosc5,F3,Fabp5,Fabp7,Fads1,Fads2,Fah,Fam181b,Fam189a2,Fbxo2,Fbxo30,Fbxo8,Fgf1,Fgfr1,Fmnl3,Fnbp1,Fnta,Frmd4a,Frmd4b,Fundc2,Galnt1,Gask1a,Gclm,Ggh,Ggnbp1,Git2,Gja1,Gli3,Gna13,Gnai2,Gpam,Gpld1,Gpr108,Gpr17,Gpt,Gss,Gstm5,Gtf3c6,H1f0,H2afv,H2afy,H3f3b,Hadh,Hbp1,Hcn2,Hdac1,Hdac5,Hdhd2,Hipk2,Hist1h1c,Hist1h2bc,Hltf,Hmbox1,Hnrnpa1,Hnrnpa2b1,Hnrnpk,Hnrnpul1,Hsd17b12,Hsd17b4,Ick,Id4,Idh2,Ifitm3,Ift27,Igfbp5,Il18,Il1rap,Ilk,Inpp5e,Insig1,Ints4,Itgb1,Itgb3bp,Itgb5,Itih5,Itm2a,Itprid2,Ivd,Kcnj10,Kif1c,Kif5b,Kmt2c,Knop1,Lats1,Lcat,Leprot,Lgals8,Lgmn,Lgr4,Lhfpl2,Lima1,Limd1,Lims1,Lin52,Llgl1,Lman2,Lmf2,Lrp10,Lrrn1,Lsm14a,Lsm4,Luc7l2,Lyn,Macf1,Mad2l2,Map3k20,Mast4,Mat2a,Mbtd1,Mbtps1,Mccc1,Mcl1,Mettl14,Mettl25,Mfn1,Mgst1,Mid1ip1,Mif4gd,Mlc1,Mmadhc,Mospd3,Mpdu1,Mpnd,Mpv17l2,Mr1,Mrfap1,Msi1,Msmo1,Mt2,Mt3,Mtss1,Myo10,Myo6,Naca,Nadk2,Naxe,Nbeal1,Ncf1,Ndrg2,Ndufa2,Ndufb7,Ndufb9,Necap2,Nek9,Nhlrc2,Nkd1,Nol7,Npc2,Npr1,Ntsr2,Nufip2,Nup35,Oat,Oaz1,Orai1,Osbpl9,Ost4,P3h4,P4hb,Paip2,Paqr6,Paqr8,Pard3,Pbxip1,Pcbd2,Pcbp2,Pcbp4,Pcdhgc4,Pcsk6,Pctp,Pcyt2,Pdcl,Pdcl3,Pdgfd,Pdk2,Pdpr,Pdxdc1,Pecam1,Pex2,Phactr4,Phax,Phka1,Phyhd1,Pigp,Pigq,Pigv,Pink1,Pla2g4c,Pla2g7,Plekho2,Plod1,Plpp3,Plxnb1,Pnrc2,Ppie,Ppp1r3c,Ppp6r3,Prkaa1,Prkcsh,Prom1,Proser1,Prox1,Prpsap1,Prrg1,Prxl2a,Psenen,Ptch1,Ptgr2,Ptpa,Ptpn11,Ptpn13,Ptprz1,Pts,Pttg1ip,Pygb,Rab33b,Rapgef3,Rbl2,Rbm22,Rbm4b,Rcan3,Rdx,Rest,Rfc1,Rfk,Rgcc,Rif1,Rnf20,Rnf213,Rnf4,Rock1,Rrp8,Rsrc1,S100a16,S100a4,S1pr1,Sash1,Sat2,Scaf11,Scd2,Scp2,Selenbp1,Selenof,Selenom,Selenot,Sem1,Sema6d,Sept2,Serf2,Serpine2,Serpinf1,Sf3b6,Sfr1,Sft2d2,Sfxn5,Sirt2,Slc12a9,Slc29a3,Slc35b1,Slc35b2,Slc39a12,Slc41a1,Slc4a4,Slc6a11,Slc9a3r2,Slco1a4,Smad5,Smc1a,Smdt1,Smox,Smpd2,Sncaip,Snx17,Snx27,Snx29,Snx5,Snx6,Soat1,Socs4,Sod1,Soga1,Sparc,Sparcl1,Srprb,Srsf6,St5,St6gal1,Stag2,Stat3,Ston2,Stox2,Supt16,Surf1,Syf2,Szrd1,Tagln2,Tardbp,Tasor,Tbc1d12,Tbc1d16,Tbcd,Tcn2,Tcp11l2,Tet1,Tfeb,Timp3,Timp4,Tjp2,Tkt,Tm9sf3,Tmbim6,Tmc7,Tmcc2,Tmco1,Tmed7,Tmem106b,Tmem176a,Tmem176b,Tmem229a,Tmem47,Tns3,Tob1,Tor1aip1,Tpmt,Tprkb,Tpt1,Trappc8,Tril,Trim67,Trip11,Trp53bp2,Trp53inp1,Tsc22d3,Tsc22d4,Ttc28,Ttll5,Tulp4,Tvp23b,Txnip,U2af1,Ubald2,Ubr4,Ubxn1,Ubxn7,Unc119b,Upf3b,Uqcc1,Usp54,Usp6nl,Vasp,Vcan,Vezf1,Vwa5a,Wasf2,Zcchc24,Zfhx4,Zfp229,Zfp395,Zfp536,Zfp740,Zfp768,Zfp866,Zfp869,Zfp952,Zfp958,Zfyve21</t>
        </is>
      </c>
      <c r="M41" t="inlineStr">
        <is>
          <t>[(3, 1), (3, 9), (3, 25), (3, 51), (3, 54), (4, 1), (4, 6), (4, 9), (4, 25), (4, 51), (4, 54), (10, 1), (10, 6), (10, 9), (10, 25), (10, 51), (10, 54), (11, 1), (11, 6), (11, 9), (11, 25), (11, 51), (11, 54), (12, 1), (12, 6), (12, 9), (12, 25), (12, 51), (12, 54), (14, 1), (14, 6), (14, 9), (14, 25), (14, 51), (14, 54), (16, 1), (16, 6), (16, 9), (16, 25), (16, 51), (16, 54), (27, 1), (27, 6), (27, 9), (27, 25), (27, 51), (27, 54), (31, 54), (42, 1), (42, 6), (42, 9), (42, 25), (42, 51), (42, 54), (43, 1), (43, 9), (43, 25), (43, 51), (43, 54), (44, 1), (44, 6), (44, 9), (44, 25), (44, 51), (44, 54), (52, 1), (52, 6), (52, 9), (52, 25), (52, 51), (52, 54), (53, 1), (53, 9), (53, 25), (53, 51), (53, 54), (56, 1), (56, 6), (56, 9), (56, 25), (56, 51), (56, 54), (58, 1), (58, 6), (58, 9), (58, 25), (58, 51), (58, 54), (60, 1), (60, 9), (60, 51), (62, 1), (62, 9), (62, 25), (62, 51), (62, 54), (63, 1), (63, 6), (63, 9), (63, 25), (63, 51), (63, 54), (66, 1), (66, 9), (66, 25), (66, 51), (66, 54), (68, 1), (68, 9), (68, 54), (69, 1), (69, 6), (69, 9), (69, 25), (69, 51), (69, 54), (70, 51), (71, 1), (71, 6), (71, 9), (71, 25), (71, 51), (71, 54), (72, 1), (72, 6), (72, 9), (72, 25), (72, 51), (72, 54)]</t>
        </is>
      </c>
      <c r="N41" t="n">
        <v>1411</v>
      </c>
      <c r="O41" t="n">
        <v>0.5</v>
      </c>
      <c r="P41" t="n">
        <v>0.9</v>
      </c>
      <c r="Q41" t="n">
        <v>3</v>
      </c>
      <c r="R41" t="n">
        <v>10000</v>
      </c>
      <c r="S41" t="inlineStr">
        <is>
          <t>07/05/2024, 14:05:30</t>
        </is>
      </c>
      <c r="T41" s="3">
        <f>hyperlink("https://spiral.technion.ac.il/results/MTAwMDAwOA==/40/GOResultsPROCESS","link")</f>
        <v/>
      </c>
      <c r="U41" t="inlineStr">
        <is>
          <t>['GO:0044281:small molecule metabolic process (qval2.03E-5)', 'GO:0034440:lipid oxidation (qval5.83E-5)', 'GO:0019395:fatty acid oxidation (qval1.11E-4)', 'GO:0006635:fatty acid beta-oxidation (qval8.71E-5)', 'GO:0009892:negative regulation of metabolic process (qval2.56E-4)', 'GO:0033539:fatty acid beta-oxidation using acyl-CoA dehydrogenase (qval2.5E-4)', 'GO:0072329:monocarboxylic acid catabolic process (qval3.15E-4)', 'GO:0008152:metabolic process (qval2.89E-4)', 'GO:0044237:cellular metabolic process (qval1.41E-3)', 'GO:0009890:negative regulation of biosynthetic process (qval1.32E-3)', 'GO:0010629:negative regulation of gene expression (qval1.51E-3)', 'GO:0071704:organic substance metabolic process (qval1.88E-3)', 'GO:0062012:regulation of small molecule metabolic process (qval1.9E-3)', 'GO:0030258:lipid modification (qval2.98E-3)', 'GO:0009062:fatty acid catabolic process (qval2.99E-3)', 'GO:0044242:cellular lipid catabolic process (qval3.52E-3)', 'GO:0006629:lipid metabolic process (qval3.74E-3)', 'GO:0043436:oxoacid metabolic process (qval4.56E-3)', 'GO:0006082:organic acid metabolic process (qval4.35E-3)', 'GO:0048523:negative regulation of cellular process (qval4.6E-3)', 'GO:0010605:negative regulation of macromolecule metabolic process (qval4.38E-3)', 'GO:0019752:carboxylic acid metabolic process (qval4.76E-3)', 'GO:0048519:negative regulation of biological process (qval5.39E-3)', 'GO:0031324:negative regulation of cellular metabolic process (qval5.3E-3)', 'GO:0051093:negative regulation of developmental process (qval5.35E-3)', 'GO:0055114:oxidation-reduction process (qval5.66E-3)', 'GO:0043085:positive regulation of catalytic activity (qval5.54E-3)', 'GO:0009719:response to endogenous stimulus (qval6.78E-3)', 'GO:0016054:organic acid catabolic process (qval7.92E-3)', 'GO:0046395:carboxylic acid catabolic process (qval7.66E-3)', 'GO:0006631:fatty acid metabolic process (qval7.68E-3)', 'GO:1902652:secondary alcohol metabolic process (qval7.74E-3)', 'GO:0031327:negative regulation of cellular biosynthetic process (qval8.79E-3)', 'GO:0031323:regulation of cellular metabolic process (qval8.63E-3)', 'GO:0032787:monocarboxylic acid metabolic process (qval9.17E-3)', 'GO:0019222:regulation of metabolic process (qval9.13E-3)', 'GO:0017144:drug metabolic process (qval9.5E-3)', 'GO:0050790:regulation of catalytic activity (qval1.16E-2)', 'GO:0080090:regulation of primary metabolic process (qval1.36E-2)', 'GO:0030334:regulation of cell migration (qval1.6E-2)', 'GO:0008203:cholesterol metabolic process (qval1.63E-2)', 'GO:0044255:cellular lipid metabolic process (qval1.61E-2)', 'GO:0009889:regulation of biosynthetic process (qval1.81E-2)', 'GO:0016042:lipid catabolic process (qval2.02E-2)', 'GO:0010243:response to organonitrogen compound (qval1.98E-2)', 'GO:0044248:cellular catabolic process (qval2.05E-2)', 'GO:0009895:negative regulation of catabolic process (qval2.55E-2)', 'GO:0106118:regulation of sterol biosynthetic process (qval2.72E-2)', 'GO:0045540:regulation of cholesterol biosynthetic process (qval2.66E-2)', 'GO:0032879:regulation of localization (qval2.63E-2)', 'GO:0051172:negative regulation of nitrogen compound metabolic process (qval2.59E-2)', 'GO:0016125:sterol metabolic process (qval2.65E-2)', 'GO:0009893:positive regulation of metabolic process (qval2.64E-2)', 'GO:0006066:alcohol metabolic process (qval2.64E-2)', 'GO:0009891:positive regulation of biosynthetic process (qval2.67E-2)', 'GO:0010558:negative regulation of macromolecule biosynthetic process (qval2.69E-2)', 'GO:0048518:positive regulation of biological process (qval2.86E-2)', 'GO:0009725:response to hormone (qval3.28E-2)', 'GO:0044282:small molecule catabolic process (qval3.3E-2)', 'GO:0008202:steroid metabolic process (qval3.36E-2)', 'GO:2000113:negative regulation of cellular macromolecule biosynthetic process (qval3.32E-2)', 'GO:2000145:regulation of cell motility (qval3.29E-2)', 'GO:0031328:positive regulation of cellular biosynthetic process (qval3.43E-2)', 'GO:1901698:response to nitrogen compound (qval3.48E-2)', 'GO:0008285:negative regulation of cell proliferation (qval3.58E-2)', 'GO:0051241:negative regulation of multicellular organismal process (qval3.55E-2)', 'GO:0046890:regulation of lipid biosynthetic process (qval3.6E-2)', 'GO:0031326:regulation of cellular biosynthetic process (qval3.98E-2)', 'GO:0042177:negative regulation of protein catabolic process (qval4.16E-2)', 'GO:0051171:regulation of nitrogen compound metabolic process (qval4.17E-2)', 'GO:0050810:regulation of steroid biosynthetic process (qval4.72E-2)', 'GO:0045596:negative regulation of cell differentiation (qval4.89E-2)', 'GO:0044093:positive regulation of molecular function (qval5.12E-2)', 'GO:0090181:regulation of cholesterol metabolic process (qval5.14E-2)', 'GO:0014070:response to organic cyclic compound (qval5.48E-2)', 'GO:0010632:regulation of epithelial cell migration (qval5.96E-2)', 'GO:0019216:regulation of lipid metabolic process (qval6.45E-2)', 'GO:1903827:regulation of cellular protein localization (qval6.62E-2)', 'GO:0032880:regulation of protein localization (qval6.78E-2)', 'GO:0042127:regulation of cell proliferation (qval6.79E-2)', 'GO:0051173:positive regulation of nitrogen compound metabolic process (qval7.01E-2)', 'GO:0048522:positive regulation of cellular process (qval7.03E-2)', 'GO:0001936:regulation of endothelial cell proliferation (qval7.21E-2)', 'GO:0009056:catabolic process (qval7.21E-2)', 'GO:0044238:primary metabolic process (qval7.23E-2)', 'GO:0033119:negative regulation of RNA splicing (qval7.16E-2)', 'GO:0045939:negative regulation of steroid metabolic process (qval7.07E-2)', 'GO:0010894:negative regulation of steroid biosynthetic process (qval6.99E-2)', 'GO:0000375:RNA splicing, via transesterification reactions (qval7.07E-2)', 'GO:0040012:regulation of locomotion (qval7.17E-2)', 'GO:0051128:regulation of cellular component organization (qval7.16E-2)', 'GO:0032388:positive regulation of intracellular transport (qval7.12E-2)', 'GO:0042221:response to chemical (qval7.22E-2)', 'GO:0009894:regulation of catabolic process (qval7.41E-2)', 'GO:0051270:regulation of cellular component movement (qval7.75E-2)', 'GO:0031330:negative regulation of cellular catabolic process (qval7.76E-2)', 'GO:1901615:organic hydroxy compound metabolic process (qval7.71E-2)', 'GO:0051345:positive regulation of hydrolase activity (qval7.69E-2)', 'GO:0048585:negative regulation of response to stimulus (qval8.41E-2)', 'GO:0050793:regulation of developmental process (qval8.5E-2)', 'GO:0045935:positive regulation of nucleobase-containing compound metabolic process (qval8.74E-2)', 'GO:0062014:negative regulation of small molecule metabolic process (qval9.04E-2)', 'GO:0061005:cell differentiation involved in kidney development (qval9E-2)', 'GO:0051641:cellular localization (qval9.02E-2)', 'GO:0010594:regulation of endothelial cell migration (qval9.21E-2)', 'GO:0010712:regulation of collagen metabolic process (qval9.23E-2)', 'GO:1900542:regulation of purine nucleotide metabolic process (qval9.32E-2)', 'GO:0051336:regulation of hydrolase activity (qval9.4E-2)', 'GO:0051253:negative regulation of RNA metabolic process (qval9.5E-2)', 'GO:0042176:regulation of protein catabolic process (qval9.76E-2)', 'GO:0030335:positive regulation of cell migration (qval9.74E-2)', 'GO:0071495:cellular response to endogenous stimulus (qval1.01E-1)', 'GO:0065009:regulation of molecular function (qval1.01E-1)', 'GO:2000177:regulation of neural precursor cell proliferation (qval1.02E-1)', 'GO:1905453:regulation of myeloid progenitor cell differentiation (qval1.08E-1)', 'GO:0009631:cold acclimation (qval1.07E-1)', 'GO:0019218:regulation of steroid metabolic process (qval1.07E-1)', 'GO:0060627:regulation of vesicle-mediated transport (qval1.07E-1)', 'GO:1903829:positive regulation of cellular protein localization (qval1.07E-1)', 'GO:0051254:positive regulation of RNA metabolic process (qval1.07E-1)', 'GO:0010628:positive regulation of gene expression (qval1.09E-1)', 'GO:0045934:negative regulation of nucleobase-containing compound metabolic process (qval1.08E-1)', 'GO:0098754:detoxification (qval1.08E-1)', 'GO:0006140:regulation of nucleotide metabolic process (qval1.09E-1)', 'GO:1905564:positive regulation of vascular endothelial cell proliferation (qval1.1E-1)', 'GO:0036315:cellular response to sterol (qval1.09E-1)', 'GO:0016043:cellular component organization (qval1.17E-1)', 'GO:0031325:positive regulation of cellular metabolic process (qval1.17E-1)']</t>
        </is>
      </c>
      <c r="V41" s="3">
        <f>hyperlink("https://spiral.technion.ac.il/results/MTAwMDAwOA==/40/GOResultsFUNCTION","link")</f>
        <v/>
      </c>
      <c r="W41" t="inlineStr">
        <is>
          <t>['GO:0005515:protein binding (qval1.44E-3)', 'GO:0019899:enzyme binding (qval8.37E-4)', 'GO:0016491:oxidoreductase activity (qval9.92E-4)', 'GO:0050662:coenzyme binding (qval1.29E-3)', 'GO:0048037:cofactor binding (qval1.1E-3)', 'GO:0044877:protein-containing complex binding (qval6.73E-3)', 'GO:0042802:identical protein binding (qval9.09E-3)', 'GO:0005496:steroid binding (qval9.92E-3)', 'GO:0032934:sterol binding (qval1.13E-2)', 'GO:0000062:fatty-acyl-CoA binding (qval2.02E-2)', 'GO:0036094:small molecule binding (qval1.9E-2)', 'GO:1901681:sulfur compound binding (qval3.15E-2)', 'GO:0043168:anion binding (qval3.16E-2)', 'GO:0003995:acyl-CoA dehydrogenase activity (qval3.82E-2)', 'GO:0005488:binding (qval4.18E-2)', 'GO:0036002:pre-mRNA binding (qval5.83E-2)', 'GO:1901567:fatty acid derivative binding (qval6.6E-2)', 'GO:0015485:cholesterol binding (qval8.51E-2)', 'GO:0003824:catalytic activity (qval1.02E-1)', 'GO:0016215:acyl-CoA desaturase activity (qval1.66E-1)', 'GO:0004085:butyryl-CoA dehydrogenase activity (qval1.74E-1)', 'GO:0016213:linoleoyl-CoA desaturase activity (qval1.66E-1)', 'GO:0052890:oxidoreductase activity, acting on the CH-CH group of donors, with a flavin as acceptor (qval1.58E-1)']</t>
        </is>
      </c>
      <c r="X41" s="3">
        <f>hyperlink("https://spiral.technion.ac.il/results/MTAwMDAwOA==/40/GOResultsCOMPONENT","link")</f>
        <v/>
      </c>
      <c r="Y41" t="inlineStr">
        <is>
          <t>['GO:0044424:intracellular part (qval1.6E-11)', 'GO:0044444:cytoplasmic part (qval3.31E-10)', 'GO:0043229:intracellular organelle (qval2.4E-7)', 'GO:0043227:membrane-bounded organelle (qval1.01E-6)', 'GO:0043226:organelle (qval1.54E-6)', 'GO:0043231:intracellular membrane-bounded organelle (qval1.82E-6)', 'GO:0044429:mitochondrial part (qval1.81E-6)', 'GO:0044464:cell part (qval2.73E-6)', 'GO:0044446:intracellular organelle part (qval8.49E-6)', 'GO:0044422:organelle part (qval1.37E-5)', 'GO:0005737:cytoplasm (qval1.44E-5)', 'GO:0005829:cytosol (qval2.03E-4)', 'GO:0031966:mitochondrial membrane (qval6.07E-4)', 'GO:0005739:mitochondrion (qval6.04E-4)', 'GO:0005912:adherens junction (qval8.66E-4)', 'GO:0070161:anchoring junction (qval1.78E-3)', 'GO:0001726:ruffle (qval3.21E-3)', 'GO:0070013:intracellular organelle lumen (qval3.06E-3)', 'GO:0031974:membrane-enclosed lumen (qval3.05E-3)', 'GO:0043233:organelle lumen (qval2.89E-3)', 'GO:0031090:organelle membrane (qval3.2E-3)', 'GO:0005925:focal adhesion (qval4.71E-3)', 'GO:0005924:cell-substrate adherens junction (qval6.41E-3)', 'GO:0030055:cell-substrate junction (qval1.05E-2)', 'GO:0005759:mitochondrial matrix (qval1.45E-2)', 'GO:0005743:mitochondrial inner membrane (qval1.42E-2)', 'GO:0032991:protein-containing complex (qval1.49E-2)', 'GO:0044455:mitochondrial membrane part (qval1.77E-2)', 'GO:0030027:lamellipodium (qval2.26E-2)', 'GO:0072534:perineuronal net (qval2.77E-2)', 'GO:0017053:transcriptional repressor complex (qval3.01E-2)', 'GO:0032587:ruffle membrane (qval3.31E-2)', 'GO:0019866:organelle inner membrane (qval3.32E-2)', 'GO:0098966:perisynaptic extracellular matrix (qval4.18E-2)', 'GO:0044428:nuclear part (qval4.58E-2)']</t>
        </is>
      </c>
    </row>
    <row r="42">
      <c r="A42" s="1" t="n">
        <v>41</v>
      </c>
      <c r="B42" t="n">
        <v>18365</v>
      </c>
      <c r="C42" t="n">
        <v>4951</v>
      </c>
      <c r="D42" t="n">
        <v>75</v>
      </c>
      <c r="E42" t="n">
        <v>5550</v>
      </c>
      <c r="F42" t="n">
        <v>602</v>
      </c>
      <c r="G42" t="n">
        <v>4662</v>
      </c>
      <c r="H42" t="n">
        <v>72</v>
      </c>
      <c r="I42" t="n">
        <v>320</v>
      </c>
      <c r="J42" s="2" t="n">
        <v>-3114</v>
      </c>
      <c r="K42" t="n">
        <v>0.462</v>
      </c>
      <c r="L42" t="inlineStr">
        <is>
          <t>1700019D03Rik,4933405O20Rik,5730409E04Rik,6430548M08Rik,AI593442,Aar2,Abca7,Abhd12b,Ablim3,Acbd3,Acot7,Acp5,Acvr1c,Acyp2,Adam23,Adamts15,Adamts19,Adarb1,Adarb2,Adcy8,Adgra1,Adgrb1,Adgrf5,Adgrg5,Adm,Adra1b,Adra2b,Afg3l2,Agpat5,Ahsa1,Akap12,Amotl1,Angpt2,Ank1,Ankrd34c,Ano5,Anp32a,Aox4,Apbb2,Aplp2,Arhgap42,Arid5a,Arl3,Asap2,Asb13,Aspscr1,Atp2a1,Atp2a2,Atp2b1,Atp5e,Atp5j,Atp5o,Atp6ap2,Atp8a2,Atpaf1,Atxn2,Avpi1,Bhlhe40,Bmerb1,Bok,Brsk2,Btbd17,C2cd2,Cab39,Cacna1c,Cacna1g,Cacnb4,Cacng5,Cacng7,Cadm4,Capn3,Car4,Cbx4,Cbx8,Ccdc136,Ccdc141,Ccm2,Cd47,Cdk16,Cdkl1,Cdyl,Cend1,Cerk,Chad,Chchd10,Chga,Chkb,Chm,Chml,Chordc1,Chrna4,Chst8,Ciao1,Cit,Cited1,Cited2,Ckmt1,Cldn12,Clec2l,Clmn,Clmp,Cltb,Cltc,Clybl,Cmpk1,Cnksr3,Cntn4,Cog4,Col26a1,Coro2b,Coro6,Cox4i2,Cox5b,Cox6a2,Cox7a1,Cox7a2,Cox7b,Cox7b2,Cpeb1,Cplx1,Cpne7,Cpne9,Cpsf3,Creg1,Creld1,Crybg1,Cs,Cthrc1,Ctnnbip1,Ctr9,Cuta,Cyc1,D630045J12Rik,Dbndd1,Dctn1,Ddb1,Ddx41,Dexi,Dffa,Dgki,Dhx32,Dlc1,Dlgap4,Dnajc15,Dscam,Dusp1,Dusp27,Dync1li1,Dynlt3,Edaradd,Eid3,Eif1ad,Eif2b4,Eif5a2,Enah,Endou,Eno2,Epb41l3,Epn3,Eps8l2,Erc1,Ero1lb,Esyt2,Etnppl,Extl3,F2r,Fads6,Fam110b,Fam13a,Fam189a2,Fam20c,Fam222a,Far2,Fbxo44,Fbxo9,Fdxr,Fem1c,Fez2,Fgf9,Fh1,Fhdc1,Fign,Fitm2,Fkbp4,Flt3,Fn3krp,Fndc4,Fndc5,Frmd4a,Fundc2,Fzd10,Fzd8,G6pdx,Gabarapl2,Gabbr1,Gabbr2,Gabra4,Gabrd,Galnt9,Gars,Gas2,Gas8,Gba2,Gbf1,Gbx2,Gckr,Gdf11,Gdpd5,Gemin7,Ghitm,Gins3,Gjc1,Glrb,Glrx,Glrx5,Gm19345,Gpc1,Gpcpd1,Gpr12,Gpr137,Gpr153,Gpr162,Gpr4,Gria4,Grid2ip,Grik1,Grin2c,Grm1,Grm4,Grpel1,Grrp1,Grsf1,Gtf2i,H2afy,Haghl,Hapln4,Hbegf,Hcn4,Hdac9,Herc1,Hpf1,Hr,Hrh3,Hs6st1,Hsp90aa1,Hspa12a,Hspa4l,Hspa9,Hspbp1,Hspd1,Hsph1,Iah1,Idh3a,Idnk,Ier2,Iffo1,Ift57,Igip,Iltifb,Irs2,Isca2,Kcnc2,Kcnd3,Kcnh2,Kcnj12,Kcnk3,Kcnn3,Kcnq3,Kctd17,Kif3c,Kitl,Klhdc7b,Klhl11,Klhl18,Kndc1,L1cam,L1td1,Lamtor2,Laptm4b,Lef1,Lhfp,Limk2,Loxhd1,Lrch1,Lrrc3,Lrrc49,Lrrc7,Lrrtm1,Lynx1,Mael,Man1a2,Map3k5,Map6,Map7d2,Mapk9,March11,March2,Mark4,Mb21d2,Mcf2,Mcu,Mdh1,Med9,Medag,Mgat5,Micu1,Miga2,Mlec,Mlf2,Mmp15,Mob4,Mpc2,Mpv17l2,Mreg,Mrgbp,Mroh1,Mrs2,Mrvi1,Mtmr11,Mtmr7,Mturn,Myl2,Myo5a,Mzt2,Naa38,Napepld,Nav2,Nceh1,Ncs1,Ndufa10,Ndufa13,Ndufa8,Ndufaf1,Ndufb6,Ndufb7,Ndufb8,Ndufc2,Ndufs7,Ndufs8,Ndufv3,Nectin4,Nefh,Nell1,Nexn,Ngf,Nhsl2,Nkiras1,Nmt2,Nod2,Nr3c1,Nrg3,Nrip3,Nrxn1,Nrxn3,Nsd2,Nsmf,Nt5c,Ntng1,Nudt12,Nudt4,Oaz2,Ociad2,Ogfrl1,Opn3,Orc2,Osbpl3,Osbpl5,Oxct1,Oxr1,P4ha2,Pag1,Paip2,Pakap,Paqr7,Paqr8,Patj,Pcdh9,Pcp4,Pcp4l1,Pdcl,Pdp1,Pdzd8,Peak1,Pepd,Pex14,Pfdn6,Pfkm,Pgam1,Phactr2,Phyh,Pik3cd,Pip4p2,Pitpna,Pitpnc1,Pitpnm1,Plcb4,Plekha6,Plekha7,Plekhd1,Plekhg1,Plekhm2,Plxdc1,Pmvk,Polr1e,Ppip5k1,Ppp1r3a,Ppp2ca,Ppp2r5b,Ppp2r5d,Ppp2r5e,Prkaa2,Prkcd,Prkch,Prkg2,Psmc6,Psmd8,Ptpn3,Ptpn4,Pus1,Pycr1,Rab11fip5,Rab18,Rab23,Rab37,Rab38,Rab3c,Rab4a,Ralgapb,Ramp3,Rap1gap,Rap1gds1,Raph1,Rasa4,Rasd1,Rassf3,Rbm19,Rcan2,Reep2,Rell2,Relt,Reps2,Ret,Rgs16,Rgs4,Rgs8,Rheb,Rims2,Rit2,Rmnd5a,Rnf112,Rnf115,Rnf152,Ro60,Rora,Rorb,Rreb1,Rsrc1,Rtn4rl1,Rufy3,Rwdd4a,Ryr3,Sac3d1,Samm50,Sars,Sash1,Sbspon,Scn1a,Scrt1,Scube2,Sec14l4,Sel1l3,Selenom,Sema4g,Serf2,Serinc1,Serpine2,Setd7,Sfr1,Sfxn2,Sgpp2,Sh2b1,Sh3bgrl2,Sh3d19,Shisal1,Shox2,Siah3,Slc12a8,Slc17a6,Slc20a1,Slc24a2,Slc24a3,Slc25a37,Slc35e2,Slc38a1,Slc41a3,Slc6a17,Slc9a3r1,Slco2a1,Slitrk6,Smad1,Smarca4,Smim13,Smpx,Sncb,Snx21,Snx8,Socs6,Spock3,Sptbn1,Sptlc2,Sptssb,Srxn1,St3gal3,St3gal4,Stip1,Stmn3,Sugt1,Sv2a,Synj2,Synpo2,Syt9,Taf4b,Tafa4,Tanc1,Tars,Tax1bp1,Tcf7l2,Thsd7a,Thy1,Tiam1,Timm10,Tln2,Tm6sf1,Tmem127,Tmem131,Tmem132c,Tmem160,Tmem163,Tmem164,Tmem184c,Tmem229b,Tmem41a,Tmem56,Tmf1,Tnfrsf11a,Tnnt1,Tollip,Tom1,Tpd52l1,Trappc3,Trhr2,Trim16,Trim40,Trnp1,Trpc3,Trpm2,Tspan9,Tspear,Tspyl4,Tstd3,Ttc39b,Ttn,Tubb3,Tunar,Txn1,Txnrd1,Tyw5,Ube2a,Ube2d3,Ube2e3,Ube2g1,Ube3c,Ubqln1,Uchl1,Uchl5,Unc5c,Unkl,Upp2,Uqcrc1,Uqcrc2,Usp33,Usp8,Vamp1,Vangl1,Vash2,Vav3,Wapl,Wdr37,Wnk2,Wnt3,Wnt9b,Wrap73,Xylt2,Yars,Zdhhc22,Zfhx3,Zfp385c,Zfp423,Zfp804a,Zic1,Zic3,Zmat4</t>
        </is>
      </c>
      <c r="M42" t="inlineStr">
        <is>
          <t>[(0, 2), (0, 5), (0, 29), (0, 35), (0, 67), (1, 2), (1, 5), (1, 29), (1, 35), (1, 67), (3, 2), (3, 5), (3, 29), (3, 35), (3, 67), (4, 2), (4, 5), (4, 29), (4, 35), (4, 67), (6, 5), (6, 29), (6, 67), (7, 2), (7, 5), (7, 29), (7, 35), (7, 67), (8, 2), (8, 5), (8, 29), (8, 35), (8, 67), (9, 2), (9, 5), (9, 29), (9, 35), (9, 67), (10, 2), (10, 5), (10, 23), (10, 29), (10, 35), (10, 67), (11, 2), (11, 5), (11, 29), (11, 35), (11, 67), (12, 2), (12, 5), (12, 29), (12, 35), (12, 67), (13, 2), (13, 5), (13, 29), (13, 67), (14, 2), (14, 5), (14, 29), (14, 35), (14, 67), (15, 2), (15, 5), (15, 29), (15, 35), (15, 67), (16, 2), (16, 5), (16, 29), (16, 35), (16, 67), (17, 2), (17, 5), (17, 29), (17, 35), (17, 67), (18, 2), (18, 5), (18, 29), (18, 35), (18, 67), (19, 2), (19, 5), (19, 29), (19, 35), (19, 67), (20, 2), (20, 5), (20, 29), (20, 35), (20, 67), (21, 2), (21, 5), (21, 29), (21, 35), (21, 67), (22, 2), (22, 5), (22, 29), (22, 35), (22, 67), (24, 5), (24, 29), (24, 67), (25, 2), (25, 5), (25, 29), (25, 67), (26, 2), (26, 5), (26, 29), (26, 67), (27, 2), (27, 5), (27, 29), (27, 35), (27, 67), (28, 2), (28, 5), (28, 29), (28, 35), (28, 67), (30, 2), (30, 5), (30, 29), (30, 35), (30, 67), (31, 2), (31, 5), (31, 29), (31, 35), (31, 67), (33, 2), (33, 5), (33, 29), (33, 35), (33, 67), (34, 2), (34, 5), (34, 29), (34, 67), (36, 2), (36, 5), (36, 29), (36, 35), (36, 67), (37, 2), (37, 5), (37, 29), (37, 35), (37, 67), (38, 2), (38, 5), (38, 29), (38, 35), (38, 67), (39, 2), (39, 5), (39, 29), (39, 35), (39, 67), (40, 2), (40, 5), (40, 29), (40, 35), (40, 67), (41, 2), (41, 5), (41, 29), (41, 35), (41, 67), (42, 2), (42, 5), (42, 29), (42, 35), (42, 67), (43, 2), (43, 5), (43, 29), (43, 35), (43, 67), (44, 2), (44, 5), (44, 29), (44, 35), (44, 67), (45, 2), (45, 5), (45, 29), (45, 35), (45, 67), (47, 2), (47, 5), (47, 29), (47, 35), (47, 67), (48, 2), (48, 5), (48, 29), (48, 67), (49, 2), (49, 5), (49, 29), (49, 35), (49, 67), (50, 2), (50, 5), (50, 29), (50, 35), (50, 67), (51, 2), (51, 5), (51, 29), (51, 35), (51, 67), (52, 2), (52, 5), (52, 29), (52, 35), (52, 67), (53, 2), (53, 5), (53, 29), (53, 35), (53, 67), (55, 2), (55, 5), (55, 29), (55, 35), (55, 67), (56, 2), (56, 5), (56, 29), (56, 35), (56, 67), (57, 2), (57, 5), (57, 29), (57, 67), (58, 2), (58, 5), (58, 29), (58, 35), (58, 67), (59, 2), (59, 5), (59, 29), (59, 35), (59, 67), (60, 2), (60, 5), (60, 29), (60, 35), (60, 67), (61, 2), (61, 5), (61, 29), (61, 35), (61, 67), (62, 2), (62, 5), (62, 29), (62, 67), (63, 2), (63, 5), (63, 29), (63, 35), (63, 67), (64, 2), (64, 5), (64, 29), (64, 35), (64, 67), (65, 2), (65, 5), (65, 29), (65, 35), (65, 67), (66, 2), (66, 5), (66, 29), (66, 35), (66, 67), (68, 2), (68, 5), (68, 29), (68, 35), (68, 67), (69, 2), (69, 5), (69, 29), (69, 35), (69, 67), (70, 2), (70, 5), (70, 29), (70, 35), (70, 67), (71, 2), (71, 5), (71, 29), (71, 35), (71, 67), (72, 2), (72, 5), (72, 23), (72, 29), (72, 35), (72, 67), (73, 2), (73, 5), (73, 29), (73, 67), (74, 2), (74, 5), (74, 29), (74, 35), (74, 67)]</t>
        </is>
      </c>
      <c r="N42" t="n">
        <v>93</v>
      </c>
      <c r="O42" t="n">
        <v>0.5</v>
      </c>
      <c r="P42" t="n">
        <v>0.9</v>
      </c>
      <c r="Q42" t="n">
        <v>3</v>
      </c>
      <c r="R42" t="n">
        <v>10000</v>
      </c>
      <c r="S42" t="inlineStr">
        <is>
          <t>07/05/2024, 14:05:44</t>
        </is>
      </c>
      <c r="T42" s="3">
        <f>hyperlink("https://spiral.technion.ac.il/results/MTAwMDAwOA==/41/GOResultsPROCESS","link")</f>
        <v/>
      </c>
      <c r="U42" t="inlineStr">
        <is>
          <t>['GO:0032879:regulation of localization (qval2.95E-5)', 'GO:0022904:respiratory electron transport chain (qval5.68E-5)', 'GO:0098660:inorganic ion transmembrane transport (qval9.25E-5)', 'GO:0022900:electron transport chain (qval7.83E-5)', 'GO:1990542:mitochondrial transmembrane transport (qval5.6E-4)', 'GO:0098662:inorganic cation transmembrane transport (qval4.84E-4)', 'GO:0034220:ion transmembrane transport (qval4.76E-4)', 'GO:0006120:mitochondrial electron transport, NADH to ubiquinone (qval8.17E-4)', 'GO:0032981:mitochondrial respiratory chain complex I assembly (qval8.06E-4)', 'GO:0010257:NADH dehydrogenase complex assembly (qval7.25E-4)', 'GO:0006091:generation of precursor metabolites and energy (qval9.48E-4)', 'GO:0010646:regulation of cell communication (qval1.06E-3)', 'GO:0006874:cellular calcium ion homeostasis (qval1.02E-3)', 'GO:0019725:cellular homeostasis (qval1.03E-3)', 'GO:0006839:mitochondrial transport (qval1.01E-3)', 'GO:0023051:regulation of signaling (qval1.02E-3)', 'GO:0098655:cation transmembrane transport (qval1.21E-3)', 'GO:0055085:transmembrane transport (qval1.23E-3)', 'GO:0055074:calcium ion homeostasis (qval1.57E-3)', 'GO:0050804:modulation of chemical synaptic transmission (qval1.5E-3)', 'GO:0030001:metal ion transport (qval1.46E-3)', 'GO:0099177:regulation of trans-synaptic signaling (qval1.43E-3)', 'GO:0022607:cellular component assembly (qval1.56E-3)', 'GO:0051049:regulation of transport (qval1.95E-3)', 'GO:0072503:cellular divalent inorganic cation homeostasis (qval1.89E-3)', 'GO:0006811:ion transport (qval2.43E-3)', 'GO:0043269:regulation of ion transport (qval2.65E-3)', 'GO:0065003:protein-containing complex assembly (qval2.75E-3)', 'GO:0006812:cation transport (qval2.97E-3)', 'GO:0006796:phosphate-containing compound metabolic process (qval3.14E-3)', 'GO:0009987:cellular process (qval3.6E-3)', 'GO:0072507:divalent inorganic cation homeostasis (qval4.7E-3)', 'GO:0006793:phosphorus metabolic process (qval4.76E-3)', 'GO:0023052:signaling (qval4.65E-3)', 'GO:0033108:mitochondrial respiratory chain complex assembly (qval5.21E-3)', 'GO:0070588:calcium ion transmembrane transport (qval5.11E-3)', 'GO:0006816:calcium ion transport (qval6.33E-3)', 'GO:0070509:calcium ion import (qval6.52E-3)', 'GO:0055082:cellular chemical homeostasis (qval8.5E-3)', 'GO:0051046:regulation of secretion (qval9.12E-3)', 'GO:0065008:regulation of biological quality (qval1.03E-2)', 'GO:0050801:ion homeostasis (qval1.06E-2)', 'GO:0070838:divalent metal ion transport (qval1.2E-2)', 'GO:0072511:divalent inorganic cation transport (qval1.33E-2)', 'GO:0006875:cellular metal ion homeostasis (qval1.32E-2)', 'GO:0055065:metal ion homeostasis (qval1.43E-2)', 'GO:0098771:inorganic ion homeostasis (qval1.45E-2)', 'GO:0060401:cytosolic calcium ion transport (qval1.49E-2)', 'GO:0009117:nucleotide metabolic process (qval1.61E-2)', 'GO:0019637:organophosphate metabolic process (qval1.71E-2)', 'GO:0016043:cellular component organization (qval1.69E-2)', 'GO:0006810:transport (qval1.69E-2)', 'GO:0051179:localization (qval1.67E-2)', 'GO:0048878:chemical homeostasis (qval1.75E-2)', 'GO:0055080:cation homeostasis (qval1.72E-2)', 'GO:0006873:cellular ion homeostasis (qval1.89E-2)', 'GO:0006753:nucleoside phosphate metabolic process (qval1.91E-2)', 'GO:0098916:anterograde trans-synaptic signaling (qval1.94E-2)', 'GO:0007268:chemical synaptic transmission (qval1.91E-2)', 'GO:0099537:trans-synaptic signaling (qval1.97E-2)', 'GO:0030003:cellular cation homeostasis (qval2.25E-2)', 'GO:0071840:cellular component organization or biogenesis (qval2.26E-2)', 'GO:0042592:homeostatic process (qval2.25E-2)', 'GO:0051588:regulation of neurotransmitter transport (qval2.42E-2)', 'GO:0099536:synaptic signaling (qval2.41E-2)', 'GO:0051560:mitochondrial calcium ion homeostasis (qval2.7E-2)', 'GO:0010647:positive regulation of cell communication (qval2.77E-2)', 'GO:0007628:adult walking behavior (qval3.07E-2)', 'GO:0050905:neuromuscular process (qval3.04E-2)', 'GO:0007267:cell-cell signaling (qval3.01E-2)', 'GO:0044070:regulation of anion transport (qval3.04E-2)', 'GO:0023056:positive regulation of signaling (qval3.03E-2)', 'GO:1903530:regulation of secretion by cell (qval3.42E-2)', 'GO:0032880:regulation of protein localization (qval3.71E-2)', 'GO:0043933:protein-containing complex subunit organization (qval3.73E-2)', 'GO:0090659:walking behavior (qval3.74E-2)', 'GO:0043270:positive regulation of ion transport (qval4.14E-2)', 'GO:0007154:cell communication (qval4.24E-2)', 'GO:0050796:regulation of insulin secretion (qval4.2E-2)', 'GO:0051561:positive regulation of mitochondrial calcium ion concentration (qval4.41E-2)', 'GO:0051239:regulation of multicellular organismal process (qval4.39E-2)', 'GO:0021533:cell differentiation in hindbrain (qval4.38E-2)', 'GO:0051234:establishment of localization (qval4.56E-2)', 'GO:0034622:cellular protein-containing complex assembly (qval4.52E-2)', 'GO:0019693:ribose phosphate metabolic process (qval4.87E-2)', 'GO:0007626:locomotory behavior (qval5.06E-2)', 'GO:0048583:regulation of response to stimulus (qval5.11E-2)', 'GO:0055114:oxidation-reduction process (qval5.89E-2)', 'GO:0009259:ribonucleotide metabolic process (qval6.03E-2)', 'GO:0060341:regulation of cellular localization (qval7.78E-2)', 'GO:0065009:regulation of molecular function (qval7.82E-2)', 'GO:0043280:positive regulation of cysteine-type endopeptidase activity involved in apoptotic process (qval7.93E-2)', 'GO:0051480:regulation of cytosolic calcium ion concentration (qval8.06E-2)', 'GO:0090151:establishment of protein localization to mitochondrial membrane (qval8.39E-2)', 'GO:0120035:regulation of plasma membrane bounded cell projection organization (qval8.65E-2)', 'GO:0031346:positive regulation of cell projection organization (qval8.93E-2)', 'GO:0055086:nucleobase-containing small molecule metabolic process (qval9.16E-2)', 'GO:2000300:regulation of synaptic vesicle exocytosis (qval9.49E-2)', 'GO:0086001:cardiac muscle cell action potential (qval9.63E-2)', 'GO:0071277:cellular response to calcium ion (qval9.55E-2)', 'GO:0090257:regulation of muscle system process (qval1E-1)', 'GO:0048731:system development (qval1.03E-1)', 'GO:0031344:regulation of cell projection organization (qval1.02E-1)', 'GO:2000298:regulation of Rho-dependent protein serine/threonine kinase activity (qval1.05E-1)', 'GO:0051899:membrane depolarization (qval1.05E-1)', 'GO:0014052:regulation of gamma-aminobutyric acid secretion (qval1.05E-1)', 'GO:0086065:cell communication involved in cardiac conduction (qval1.04E-1)', 'GO:0035556:intracellular signal transduction (qval1.08E-1)', 'GO:0048646:anatomical structure formation involved in morphogenesis (qval1.16E-1)', 'GO:0008589:regulation of smoothened signaling pathway (qval1.16E-1)', 'GO:1902803:regulation of synaptic vesicle transport (qval1.16E-1)', 'GO:0090276:regulation of peptide hormone secretion (qval1.17E-1)', 'GO:0071902:positive regulation of protein serine/threonine kinase activity (qval1.16E-1)', 'GO:0015672:monovalent inorganic cation transport (qval1.21E-1)', 'GO:0043406:positive regulation of MAP kinase activity (qval1.2E-1)', 'GO:0032890:regulation of organic acid transport (qval1.2E-1)', 'GO:0006457:protein folding (qval1.22E-1)', 'GO:0009150:purine ribonucleotide metabolic process (qval1.22E-1)']</t>
        </is>
      </c>
      <c r="V42" s="3">
        <f>hyperlink("https://spiral.technion.ac.il/results/MTAwMDAwOA==/41/GOResultsFUNCTION","link")</f>
        <v/>
      </c>
      <c r="W42" t="inlineStr">
        <is>
          <t>['GO:0008137:NADH dehydrogenase (ubiquinone) activity (qval3.99E-4)', 'GO:0050136:NADH dehydrogenase (quinone) activity (qval2E-4)', 'GO:0022890:inorganic cation transmembrane transporter activity (qval1.63E-4)', 'GO:0005515:protein binding (qval1.48E-4)', 'GO:0003954:NADH dehydrogenase activity (qval1.29E-4)', 'GO:0008324:cation transmembrane transporter activity (qval1.48E-4)', 'GO:0015318:inorganic molecular entity transmembrane transporter activity (qval1.4E-4)', 'GO:0015075:ion transmembrane transporter activity (qval1.93E-4)', 'GO:0005215:transporter activity (qval5.26E-4)', 'GO:0015085:calcium ion transmembrane transporter activity (qval6.65E-4)', 'GO:0046873:metal ion transmembrane transporter activity (qval1.63E-3)', 'GO:0016655:oxidoreductase activity, acting on NAD(P)H, quinone or similar compound as acceptor (qval1.85E-3)', 'GO:0005216:ion channel activity (qval1.76E-3)', 'GO:0022838:substrate-specific channel activity (qval2.63E-3)', 'GO:0022839:ion gated channel activity (qval2.76E-3)', 'GO:0043168:anion binding (qval2.69E-3)', 'GO:0015077:monovalent inorganic cation transmembrane transporter activity (qval2.54E-3)', 'GO:0022857:transmembrane transporter activity (qval2.62E-3)', 'GO:0005261:cation channel activity (qval2.61E-3)', 'GO:0022836:gated channel activity (qval3.94E-3)', 'GO:0005262:calcium channel activity (qval5.34E-3)', 'GO:0015267:channel activity (qval9.47E-3)', 'GO:0022803:passive transmembrane transporter activity (qval9.06E-3)', 'GO:0022843:voltage-gated cation channel activity (qval1.07E-2)', 'GO:0019899:enzyme binding (qval1.06E-2)', 'GO:0009055:electron transfer activity (qval1.49E-2)', 'GO:0098960:postsynaptic neurotransmitter receptor activity (qval1.66E-2)', 'GO:0016651:oxidoreductase activity, acting on NAD(P)H (qval1.86E-2)', 'GO:0017076:purine nucleotide binding (qval1.9E-2)', 'GO:0097367:carbohydrate derivative binding (qval2.04E-2)', 'GO:0004129:cytochrome-c oxidase activity (qval2.02E-2)', 'GO:0016676:oxidoreductase activity, acting on a heme group of donors, oxygen as acceptor (qval1.96E-2)', 'GO:0015002:heme-copper terminal oxidase activity (qval1.9E-2)', 'GO:0030554:adenyl nucleotide binding (qval2.31E-2)', 'GO:0005488:binding (qval2.35E-2)', 'GO:0016675:oxidoreductase activity, acting on a heme group of donors (qval2.4E-2)', 'GO:0032555:purine ribonucleotide binding (qval3.12E-2)', 'GO:0000166:nucleotide binding (qval3.47E-2)', 'GO:1901265:nucleoside phosphate binding (qval3.38E-2)', 'GO:0032553:ribonucleotide binding (qval3.91E-2)', 'GO:0043167:ion binding (qval3.91E-2)', 'GO:0019900:kinase binding (qval4.08E-2)', 'GO:0032559:adenyl ribonucleotide binding (qval4.05E-2)', 'GO:0099529:neurotransmitter receptor activity involved in regulation of postsynaptic membrane potential (qval4.4E-2)', 'GO:0035639:purine ribonucleoside triphosphate binding (qval4.77E-2)', 'GO:0005244:voltage-gated ion channel activity (qval5.18E-2)', 'GO:0022832:voltage-gated channel activity (qval5.06E-2)', 'GO:0036094:small molecule binding (qval5.02E-2)', 'GO:0005245:voltage-gated calcium channel activity (qval7.63E-2)', 'GO:0005524:ATP binding (qval7.99E-2)', 'GO:0030594:neurotransmitter receptor activity (qval8.08E-2)']</t>
        </is>
      </c>
      <c r="X42" s="3">
        <f>hyperlink("https://spiral.technion.ac.il/results/MTAwMDAwOA==/41/GOResultsCOMPONENT","link")</f>
        <v/>
      </c>
      <c r="Y42" t="inlineStr">
        <is>
          <t>['GO:0044455:mitochondrial membrane part (qval1.2E-13)', 'GO:0097458:neuron part (qval2.02E-12)', 'GO:0098800:inner mitochondrial membrane protein complex (qval5.38E-12)', 'GO:0044297:cell body (qval4.64E-12)', 'GO:0043025:neuronal cell body (qval8.63E-12)', 'GO:0043005:neuron projection (qval1.54E-10)', 'GO:0098798:mitochondrial protein complex (qval2.59E-10)', 'GO:0070469:respiratory chain (qval3.27E-10)', 'GO:0098803:respiratory chain complex (qval6.68E-10)', 'GO:0016020:membrane (qval2.36E-8)', 'GO:0098796:membrane protein complex (qval5.55E-8)', 'GO:0042995:cell projection (qval7.26E-8)', 'GO:0005739:mitochondrion (qval9.38E-8)', 'GO:0120025:plasma membrane bounded cell projection (qval1.15E-7)', 'GO:0005743:mitochondrial inner membrane (qval1.19E-7)', 'GO:0019866:organelle inner membrane (qval2.73E-7)', 'GO:0045202:synapse (qval9.08E-7)', 'GO:0044444:cytoplasmic part (qval8.8E-7)', 'GO:0044456:synapse part (qval8.8E-7)', 'GO:0097060:synaptic membrane (qval1.36E-5)', 'GO:0045271:respiratory chain complex I (qval1.42E-5)', 'GO:0005747:mitochondrial respiratory chain complex I (qval1.36E-5)', 'GO:0030964:NADH dehydrogenase complex (qval1.3E-5)', 'GO:0030425:dendrite (qval1.25E-5)', 'GO:0120038:plasma membrane bounded cell projection part (qval1.3E-5)', 'GO:0044463:cell projection part (qval1.25E-5)', 'GO:0044429:mitochondrial part (qval1.52E-5)', 'GO:0033267:axon part (qval1.75E-5)', 'GO:0098978:glutamatergic synapse (qval4.42E-5)', 'GO:1990204:oxidoreductase complex (qval4.34E-5)', 'GO:0044464:cell part (qval4.51E-5)', 'GO:0043209:myelin sheath (qval7.68E-5)', 'GO:0031966:mitochondrial membrane (qval1.1E-4)', 'GO:0044424:intracellular part (qval1.78E-4)', 'GO:0070069:cytochrome complex (qval2.07E-4)', 'GO:0005746:mitochondrial respiratory chain (qval3.38E-4)', 'GO:0030054:cell junction (qval4.73E-4)', 'GO:0031090:organelle membrane (qval4.78E-4)', 'GO:0098982:GABA-ergic synapse (qval4.67E-4)', 'GO:0030424:axon (qval5E-4)', 'GO:1990351:transporter complex (qval8.24E-4)', 'GO:0005886:plasma membrane (qval1.07E-3)', 'GO:0005737:cytoplasm (qval1.15E-3)', 'GO:0044422:organelle part (qval1.81E-3)', 'GO:0038037:G protein-coupled receptor dimeric complex (qval1.79E-3)', 'GO:0045277:respiratory chain complex IV (qval1.87E-3)', 'GO:0099699:integral component of synaptic membrane (qval2.05E-3)', 'GO:0099240:intrinsic component of synaptic membrane (qval2.06E-3)', 'GO:0030673:axolemma (qval2.02E-3)', 'GO:1902495:transmembrane transporter complex (qval2.54E-3)', 'GO:0044425:membrane part (qval2.93E-3)', 'GO:0045211:postsynaptic membrane (qval3E-3)', 'GO:0034702:ion channel complex (qval3.07E-3)', 'GO:0097648:G protein-coupled receptor complex (qval5.09E-3)', 'GO:0030426:growth cone (qval7.43E-3)', 'GO:0099572:postsynaptic specialization (qval8.48E-3)', 'GO:0034703:cation channel complex (qval1.04E-2)', 'GO:0030427:site of polarized growth (qval1.03E-2)', 'GO:0031256:leading edge membrane (qval1.08E-2)', 'GO:0014069:postsynaptic density (qval1.5E-2)', 'GO:0042734:presynaptic membrane (qval2.19E-2)']</t>
        </is>
      </c>
    </row>
    <row r="43">
      <c r="A43" s="1" t="n">
        <v>42</v>
      </c>
      <c r="B43" t="n">
        <v>18365</v>
      </c>
      <c r="C43" t="n">
        <v>4951</v>
      </c>
      <c r="D43" t="n">
        <v>75</v>
      </c>
      <c r="E43" t="n">
        <v>5550</v>
      </c>
      <c r="F43" t="n">
        <v>311</v>
      </c>
      <c r="G43" t="n">
        <v>4584</v>
      </c>
      <c r="H43" t="n">
        <v>69</v>
      </c>
      <c r="I43" t="n">
        <v>300</v>
      </c>
      <c r="J43" s="2" t="n">
        <v>-964</v>
      </c>
      <c r="K43" t="n">
        <v>0.465</v>
      </c>
      <c r="L43" t="inlineStr">
        <is>
          <t>2010300C02Rik,2700081O15Rik,A830031A19Rik,Abhd17c,Abhd6,Abi2,Abl2,Acot13,Acvr1,Adcy2,Add2,Adgrb3,Aftph,Agfg2,Ampd2,Amz2,Ankmy2,Ankrd12,Arhgap39,Arhgef25,Arhgef4,Arhgef9,Arl8b,Arpc2,Arpc3,Ash1l,Asphd2,Atf6b,Atp2b1,Atp2b3,Atp2c1,Atrn,B3galnt2,Bap1,Bcl6,Brk1,Btbd9,Bves,Bzw2,C2cd4b,Cabp7,Cacng8,Calm3,Camk2b,Camkk1,Camta2,Cap2,Capza2,Cbfa2t3,Ccdc43,Ccdc71l,Ccng2,Ccny,Cd163l1,Cdc40,Cdc42se2,Cebpb,Cebpd,Chd3,Chl1,Chn1,Chpf,Chrd,Chst15,Cnih2,Cnksr2,Cog5,Col6a4,Cotl1,Cpne6,Cpt1c,Crebbp,Crls1,Crmp1,Csnk1a1,Cttn,Cyfip1,Cys1,Dab1,Dagla,Dapk1,Dbn1,Dcakd,Ddx46,Dgkd,Dgkg,Dhx33,Dlg3,Dlg4,Dnah9,Dnajc1,Doc2b,Dock4,Dok4,Dok6,Drd5,Drg1,Dynll1,Dyrk3,E2f3,Efna3,Eif4a1,Elk1,Eml6,Enox1,Epc2,Epha7,Exoc6,Fam131a,Fam13c,Fam155a,Fam171b,Fat4,Fbxo11,Fbxo25,Fgf13,Gabra2,Gabra5,Gabrb3,Galnt17,Gnaq,Golm1,Gpr22,Gprin1,Gria1,Grin2a,Grina,Hist3h2a,Hmgn3,Hnrnpdl,Hpdl,Htatsf1,Ica1,Icam5,Ifngr2,Igbp1b,Inka1,Iqgap2,Iqsec2,Itga8,Jph3,Jph4,Kalrn,Kcnd2,Kctd12,Kctd6,Klhl3,Krr1,Ksr1,Lct,Limd2,Lman2l,Lmo3,Lmtk3,Lratd1,Lrrc10b,Lrrn2,Lsm8,Lurap1l,Mafa,Map1s,Mark3,Mast3,Med24,Mex3b,Mindy3,Mis18a,Mmd,Mosmo,Mta1,Ncdn,Nckap1,Ncoa1,Nebl,Nedd4l,Neurod2,Nfyb,Nhsl1,Nlgn3,Nmt1,Npy2r,Nr3c2,Nrp1,Ntrk3,Numbl,Olfml2b,Olfr1564,Olfr61,Orai2,Otub2,Pcdh19,Pcdh20,Pcdhga11,Pdcd4,Pdpk1,Pds5b,Pfkl,Pias1,Pip5k1a,Pkp2,Plekhg5,Plppr4,Plppr5,Plxna4,Ppfia2,Ppm1e,Ppm1g,Prelid3a,Prickle2,Prkag2,Prkce,Prr7,Psd,Pwwp2b,Pygo1,Qrich1,Qtrt2,Rab40b,Rabgap1l,Ralgapa1,Ramp1,Rapgef5,Rapgefl1,Rasgrf1,Rasl10a,Rbfox1,Rbm5,Rere,Rfng,Rin1,Rnf2,Rogdi,Ror1,Scn3b,Sdcbp,Sec14l1,Sec14l2,Sec23ip,Seh1l,Sept3,Serpina3n,Sertad4,Sertm1,Sf3b1,Sh3bp1,Shisa6,Shisa7,Skida1,Slc44a5,Slit1,Slit3,Slitrk3,Slitrk5,Snx13,Snx3,Sorl1,Sowaha,Sprn,Sptan1,Srek1,St6galnac5,St7,Stim2,Stxbp5l,Sumo2,Supt6,Susd6,Syna,Tacc2,Tanc1,Tbck,Tcf4,Thap12,Thra,Tmcc1,Tmem106b,Tmem150c,Tmem68,Tmem74,Tmsb4x,Tnfrsf25,Tnks1bp1,Tnrc6c,Trim11,Trim2,Trpc5,Trrap,Ttc13,Ube2e2,Ube2g2,Ubtf,Unc5a,Upf3a,Ust,Utp4,Vps13c,Vps52,Wasf1,Wdr1,Wipf3,Zbtb1,Zbtb20,Zc3h12b,Zcchc14,Zeb2,Zfand2b,Zfp189,Zfp3,Zfp608,Zfp831,Zswim5</t>
        </is>
      </c>
      <c r="M43" t="inlineStr">
        <is>
          <t>[(0, 22), (0, 31), (0, 49), (0, 68), (0, 73), (1, 22), (1, 31), (1, 49), (1, 68), (1, 73), (2, 22), (2, 31), (2, 49), (2, 68), (2, 73), (3, 22), (3, 31), (3, 49), (3, 68), (3, 73), (4, 22), (4, 31), (4, 49), (4, 68), (4, 73), (5, 22), (5, 31), (5, 49), (5, 68), (5, 73), (6, 22), (6, 31), (6, 49), (6, 68), (6, 73), (7, 22), (7, 31), (7, 49), (7, 68), (7, 73), (8, 22), (8, 31), (8, 49), (8, 68), (8, 73), (9, 22), (9, 31), (9, 49), (9, 68), (9, 73), (10, 22), (10, 31), (10, 49), (10, 68), (10, 73), (11, 22), (11, 31), (11, 49), (11, 68), (11, 73), (12, 22), (12, 31), (12, 49), (12, 68), (12, 73), (13, 22), (13, 31), (13, 49), (13, 68), (13, 73), (14, 22), (14, 31), (14, 49), (14, 68), (14, 73), (15, 22), (15, 68), (15, 73), (16, 22), (16, 31), (16, 49), (16, 68), (16, 73), (17, 22), (17, 31), (17, 49), (17, 68), (17, 73), (18, 22), (18, 31), (18, 49), (18, 68), (18, 73), (19, 22), (19, 31), (19, 49), (19, 68), (19, 73), (20, 73), (21, 22), (21, 31), (21, 49), (21, 68), (21, 73), (23, 22), (23, 31), (23, 49), (23, 68), (23, 73), (24, 22), (24, 31), (24, 49), (24, 68), (24, 73), (25, 22), (25, 73), (27, 22), (27, 31), (27, 49), (27, 68), (27, 73), (28, 22), (28, 31), (28, 49), (28, 68), (28, 73), (29, 22), (29, 31), (29, 49), (29, 68), (29, 73), (30, 22), (30, 31), (30, 49), (30, 68), (30, 73), (32, 22), (32, 31), (32, 49), (32, 68), (32, 73), (33, 22), (33, 31), (33, 49), (33, 68), (33, 73), (34, 22), (34, 31), (34, 49), (34, 68), (34, 73), (35, 22), (35, 31), (35, 49), (35, 68), (35, 73), (37, 22), (37, 31), (37, 49), (37, 68), (37, 73), (38, 22), (38, 31), (38, 49), (38, 68), (38, 73), (39, 22), (39, 31), (39, 49), (39, 68), (39, 73), (40, 22), (40, 31), (40, 68), (40, 73), (41, 22), (41, 31), (41, 49), (41, 68), (41, 73), (42, 22), (42, 31), (42, 49), (42, 68), (42, 73), (43, 22), (43, 31), (43, 49), (43, 68), (43, 73), (44, 22), (44, 31), (44, 49), (44, 68), (44, 73), (45, 22), (45, 31), (45, 49), (45, 68), (45, 73), (46, 22), (46, 31), (46, 49), (46, 68), (46, 73), (47, 22), (47, 31), (47, 49), (47, 68), (47, 73), (48, 22), (48, 31), (48, 49), (48, 68), (48, 73), (50, 22), (50, 31), (50, 49), (50, 68), (50, 73), (52, 22), (52, 31), (52, 49), (52, 68), (52, 73), (53, 22), (53, 31), (53, 49), (53, 68), (53, 73), (54, 73), (56, 22), (56, 31), (56, 49), (56, 68), (56, 73), (57, 22), (57, 31), (57, 49), (57, 68), (57, 73), (58, 22), (58, 31), (58, 49), (58, 68), (58, 73), (60, 22), (60, 31), (60, 49), (60, 68), (60, 73), (61, 22), (61, 31), (61, 49), (61, 68), (61, 73), (63, 22), (63, 31), (63, 49), (63, 68), (63, 73), (64, 22), (64, 31), (64, 49), (64, 68), (64, 73), (65, 22), (65, 31), (65, 49), (65, 68), (65, 73), (66, 22), (66, 31), (66, 49), (66, 68), (66, 73), (67, 22), (67, 31), (67, 49), (67, 68), (67, 73), (69, 31), (69, 49), (69, 68), (69, 73), (70, 22), (70, 31), (70, 49), (70, 68), (70, 73), (71, 22), (71, 31), (71, 49), (71, 68), (71, 73), (72, 31), (72, 49), (72, 68), (72, 73), (74, 73)]</t>
        </is>
      </c>
      <c r="N43" t="n">
        <v>1145</v>
      </c>
      <c r="O43" t="n">
        <v>0.5</v>
      </c>
      <c r="P43" t="n">
        <v>0.9</v>
      </c>
      <c r="Q43" t="n">
        <v>3</v>
      </c>
      <c r="R43" t="n">
        <v>10000</v>
      </c>
      <c r="S43" t="inlineStr">
        <is>
          <t>07/05/2024, 14:05:57</t>
        </is>
      </c>
      <c r="T43" s="3">
        <f>hyperlink("https://spiral.technion.ac.il/results/MTAwMDAwOA==/42/GOResultsPROCESS","link")</f>
        <v/>
      </c>
      <c r="U43" t="inlineStr">
        <is>
          <t>['GO:0008064:regulation of actin polymerization or depolymerization (qval1.62E-5)', 'GO:0030832:regulation of actin filament length (qval1.07E-5)', 'GO:0023051:regulation of signaling (qval1.74E-5)', 'GO:0010646:regulation of cell communication (qval2.3E-5)', 'GO:0007399:nervous system development (qval2.17E-5)', 'GO:0030833:regulation of actin filament polymerization (qval2.83E-5)', 'GO:0110053:regulation of actin filament organization (qval4.14E-5)', 'GO:0050804:modulation of chemical synaptic transmission (qval3.71E-5)', 'GO:0099177:regulation of trans-synaptic signaling (qval3.44E-5)', 'GO:0045664:regulation of neuron differentiation (qval3.16E-5)', 'GO:0010769:regulation of cell morphogenesis involved in differentiation (qval3.62E-5)', 'GO:0099175:regulation of postsynapse organization (qval4.2E-5)', 'GO:1902903:regulation of supramolecular fiber organization (qval4.95E-5)', 'GO:0050890:cognition (qval5.4E-5)', 'GO:0048167:regulation of synaptic plasticity (qval6.08E-5)', 'GO:0022604:regulation of cell morphogenesis (qval8.14E-5)', 'GO:0032271:regulation of protein polymerization (qval1.05E-4)', 'GO:0010975:regulation of neuron projection development (qval1.06E-4)', 'GO:0051960:regulation of nervous system development (qval1.15E-4)', 'GO:0099601:regulation of neurotransmitter receptor activity (qval1.17E-4)', 'GO:0050767:regulation of neurogenesis (qval1.14E-4)', 'GO:0007611:learning or memory (qval1.23E-4)', 'GO:0009966:regulation of signal transduction (qval1.28E-4)', 'GO:0120035:regulation of plasma membrane bounded cell projection organization (qval1.73E-4)', 'GO:1900449:regulation of glutamate receptor signaling pathway (qval1.95E-4)', 'GO:2000601:positive regulation of Arp2/3 complex-mediated actin nucleation (qval2.03E-4)', 'GO:0031344:regulation of cell projection organization (qval2.03E-4)', 'GO:2000310:regulation of NMDA receptor activity (qval1.99E-4)', 'GO:0032956:regulation of actin cytoskeleton organization (qval2.33E-4)', 'GO:0007264:small GTPase mediated signal transduction (qval2.3E-4)', 'GO:0048731:system development (qval2.61E-4)', 'GO:0051128:regulation of cellular component organization (qval2.54E-4)', 'GO:0050807:regulation of synapse organization (qval2.48E-4)', 'GO:0030030:cell projection organization (qval2.42E-4)', 'GO:0032970:regulation of actin filament-based process (qval3.23E-4)', 'GO:0030838:positive regulation of actin filament polymerization (qval3.33E-4)', 'GO:0045666:positive regulation of neuron differentiation (qval3.27E-4)', 'GO:0032989:cellular component morphogenesis (qval3.33E-4)', 'GO:0099173:postsynapse organization (qval3.43E-4)', 'GO:0007610:behavior (qval3.37E-4)', 'GO:0032535:regulation of cellular component size (qval4.79E-4)', 'GO:0048168:regulation of neuronal synaptic plasticity (qval5.17E-4)', 'GO:0048858:cell projection morphogenesis (qval5.07E-4)', 'GO:2001257:regulation of cation channel activity (qval5.21E-4)', 'GO:0060284:regulation of cell development (qval6.01E-4)', 'GO:0007612:learning (qval6.13E-4)', 'GO:0051495:positive regulation of cytoskeleton organization (qval6.29E-4)', 'GO:0050794:regulation of cellular process (qval8.05E-4)', 'GO:0032273:positive regulation of protein polymerization (qval8.05E-4)', 'GO:0048583:regulation of response to stimulus (qval8.25E-4)', 'GO:0031346:positive regulation of cell projection organization (qval8.33E-4)', 'GO:1902905:positive regulation of supramolecular fiber organization (qval8.68E-4)', 'GO:0050770:regulation of axonogenesis (qval8.57E-4)', 'GO:0032990:cell part morphogenesis (qval1.2E-3)', 'GO:0120039:plasma membrane bounded cell projection morphogenesis (qval1.25E-3)', 'GO:0051127:positive regulation of actin nucleation (qval1.5E-3)', 'GO:0050789:regulation of biological process (qval1.65E-3)', 'GO:0042391:regulation of membrane potential (qval1.71E-3)', 'GO:0065009:regulation of molecular function (qval1.69E-3)', 'GO:0045595:regulation of cell differentiation (qval1.8E-3)', 'GO:0016043:cellular component organization (qval2.61E-3)', 'GO:0090066:regulation of anatomical structure size (qval2.88E-3)', 'GO:0071840:cellular component organization or biogenesis (qval2.85E-3)', 'GO:0051493:regulation of cytoskeleton organization (qval3.15E-3)', 'GO:0048812:neuron projection morphogenesis (qval3.26E-3)', 'GO:0034315:regulation of Arp2/3 complex-mediated actin nucleation (qval3.24E-3)', 'GO:0043254:regulation of protein complex assembly (qval3.22E-3)', 'GO:0065007:biological regulation (qval3.38E-3)', 'GO:0035640:exploration behavior (qval4.12E-3)', 'GO:0051962:positive regulation of nervous system development (qval5.52E-3)', 'GO:0044093:positive regulation of molecular function (qval5.77E-3)', 'GO:0035556:intracellular signal transduction (qval5.78E-3)', 'GO:0016601:Rac protein signal transduction (qval6.36E-3)', 'GO:0032412:regulation of ion transmembrane transporter activity (qval6.85E-3)', 'GO:0044087:regulation of cellular component biogenesis (qval7.09E-3)', 'GO:0065008:regulation of biological quality (qval7.01E-3)', 'GO:0050769:positive regulation of neurogenesis (qval7.27E-3)', 'GO:0010976:positive regulation of neuron projection development (qval7.34E-3)', 'GO:0051056:regulation of small GTPase mediated signal transduction (qval1E-2)', 'GO:0022898:regulation of transmembrane transporter activity (qval9.9E-3)', 'GO:0051130:positive regulation of cellular component organization (qval1.13E-2)', 'GO:0030036:actin cytoskeleton organization (qval1.16E-2)', 'GO:0099072:regulation of postsynaptic membrane neurotransmitter receptor levels (qval1.22E-2)', 'GO:0060078:regulation of postsynaptic membrane potential (qval1.21E-2)', 'GO:0061387:regulation of extent of cell growth (qval1.26E-2)', 'GO:0007265:Ras protein signal transduction (qval1.25E-2)', 'GO:0035023:regulation of Rho protein signal transduction (qval1.41E-2)', 'GO:0050773:regulation of dendrite development (qval1.41E-2)', 'GO:0032409:regulation of transporter activity (qval1.42E-2)', 'GO:0051125:regulation of actin nucleation (qval1.47E-2)', 'GO:0010592:positive regulation of lamellipodium assembly (qval1.46E-2)', 'GO:0008306:associative learning (qval1.5E-2)', 'GO:0001508:action potential (qval1.63E-2)', 'GO:0019098:reproductive behavior (qval1.64E-2)', 'GO:0010469:regulation of signaling receptor activity (qval1.77E-2)', 'GO:0010720:positive regulation of cell development (qval1.76E-2)', 'GO:0048814:regulation of dendrite morphogenesis (qval1.76E-2)', 'GO:0030029:actin filament-based process (qval1.86E-2)', 'GO:1904062:regulation of cation transmembrane transport (qval2.18E-2)', 'GO:1901879:regulation of protein depolymerization (qval2.28E-2)', 'GO:0006930:substrate-dependent cell migration, cell extension (qval2.55E-2)', 'GO:0048869:cellular developmental process (qval2.64E-2)', 'GO:0046578:regulation of Ras protein signal transduction (qval2.87E-2)', 'GO:1902745:positive regulation of lamellipodium organization (qval2.97E-2)', 'GO:0009653:anatomical structure morphogenesis (qval3.09E-2)', 'GO:0007015:actin filament organization (qval3.16E-2)', 'GO:0061001:regulation of dendritic spine morphogenesis (qval3.33E-2)', 'GO:0007613:memory (qval3.52E-2)', 'GO:1902284:neuron projection extension involved in neuron projection guidance (qval3.73E-2)', 'GO:0048846:axon extension involved in axon guidance (qval3.7E-2)', 'GO:0048675:axon extension (qval3.73E-2)', 'GO:0010591:regulation of lamellipodium assembly (qval3.7E-2)', 'GO:0006928:movement of cell or subcellular component (qval3.78E-2)', 'GO:0044089:positive regulation of cellular component biogenesis (qval3.76E-2)', 'GO:0120036:plasma membrane bounded cell projection organization (qval3.78E-2)', 'GO:0030834:regulation of actin filament depolymerization (qval3.81E-2)', 'GO:0021636:trigeminal nerve morphogenesis (qval3.87E-2)', 'GO:0010770:positive regulation of cell morphogenesis involved in differentiation (qval4.21E-2)', 'GO:0099563:modification of synaptic structure (qval4.32E-2)', 'GO:0097061:dendritic spine organization (qval4.55E-2)', 'GO:0031175:neuron projection development (qval4.77E-2)', 'GO:0031334:positive regulation of protein complex assembly (qval4.81E-2)', 'GO:0106104:regulation of glutamate receptor clustering (qval4.89E-2)', 'GO:1904717:regulation of AMPA glutamate receptor clustering (qval4.86E-2)', 'GO:0051239:regulation of multicellular organismal process (qval5.4E-2)', 'GO:0050806:positive regulation of synaptic transmission (qval5.68E-2)', 'GO:1901626:regulation of postsynaptic membrane organization (qval5.95E-2)', 'GO:1902683:regulation of receptor localization to synapse (qval5.9E-2)', 'GO:0022603:regulation of anatomical structure morphogenesis (qval6.51E-2)', 'GO:0099628:neurotransmitter receptor diffusion trapping (qval6.53E-2)', 'GO:0097062:dendritic spine maintenance (qval6.48E-2)', 'GO:0098885:modification of postsynaptic actin cytoskeleton (qval6.43E-2)', 'GO:0098970:postsynaptic neurotransmitter receptor diffusion trapping (qval6.38E-2)', 'GO:0098953:receptor diffusion trapping (qval6.34E-2)', 'GO:0048522:positive regulation of cellular process (qval6.74E-2)', 'GO:0043087:regulation of GTPase activity (qval6.82E-2)', 'GO:0034765:regulation of ion transmembrane transport (qval7E-2)', 'GO:0032879:regulation of localization (qval7.32E-2)', 'GO:0032502:developmental process (qval7.32E-2)', 'GO:0050885:neuromuscular process controlling balance (qval7.42E-2)', 'GO:0045597:positive regulation of cell differentiation (qval7.38E-2)', 'GO:0030516:regulation of axon extension (qval7.68E-2)', 'GO:0006816:calcium ion transport (qval7.69E-2)', 'GO:1902743:regulation of lamellipodium organization (qval7.86E-2)', 'GO:0045924:regulation of female receptivity (qval7.95E-2)', 'GO:1904862:inhibitory synapse assembly (qval7.9E-2)', 'GO:2000311:regulation of AMPA receptor activity (qval8.54E-2)', 'GO:0048512:circadian behavior (qval8.48E-2)', 'GO:0097120:receptor localization to synapse (qval8.48E-2)', 'GO:0007010:cytoskeleton organization (qval8.43E-2)', 'GO:0050808:synapse organization (qval8.92E-2)', 'GO:0007409:axonogenesis (qval8.9E-2)', 'GO:0007411:axon guidance (qval9.16E-2)', 'GO:0050793:regulation of developmental process (qval9.21E-2)', 'GO:1990138:neuron projection extension (qval9.36E-2)', 'GO:0097485:neuron projection guidance (qval9.72E-2)']</t>
        </is>
      </c>
      <c r="V43" s="3">
        <f>hyperlink("https://spiral.technion.ac.il/results/MTAwMDAwOA==/42/GOResultsFUNCTION","link")</f>
        <v/>
      </c>
      <c r="W43" t="inlineStr">
        <is>
          <t>['GO:0035254:glutamate receptor binding (qval6.91E-4)', 'GO:0005515:protein binding (qval1.49E-2)', 'GO:0003779:actin binding (qval1.12E-2)', 'GO:0051020:GTPase binding (qval9.09E-3)', 'GO:0019899:enzyme binding (qval4.81E-2)', 'GO:0016773:phosphotransferase activity, alcohol group as acceptor (qval6.31E-2)', 'GO:0008179:adenylate cyclase binding (qval8.59E-2)', 'GO:0005096:GTPase activator activity (qval9.16E-2)', 'GO:0008092:cytoskeletal protein binding (qval1.24E-1)', 'GO:0044877:protein-containing complex binding (qval1.12E-1)', 'GO:0016301:kinase activity (qval1.18E-1)', 'GO:0005488:binding (qval1.25E-1)', 'GO:0030695:GTPase regulator activity (qval1.19E-1)', 'GO:0015085:calcium ion transmembrane transporter activity (qval1.21E-1)', 'GO:0031267:small GTPase binding (qval1.34E-1)', 'GO:0035255:ionotropic glutamate receptor binding (qval1.3E-1)', 'GO:0005085:guanyl-nucleotide exchange factor activity (qval1.3E-1)', 'GO:0008047:enzyme activator activity (qval1.32E-1)', 'GO:0005388:calcium-transporting ATPase activity (qval1.32E-1)', 'GO:0051015:actin filament binding (qval1.31E-1)', 'GO:0015279:store-operated calcium channel activity (qval1.62E-1)', 'GO:0005522:profilin binding (qval1.54E-1)', 'GO:0004672:protein kinase activity (qval1.66E-1)', 'GO:1905056:calcium-transporting ATPase activity involved in regulation of presynaptic cytosolic calcium ion concentration (qval1.65E-1)']</t>
        </is>
      </c>
      <c r="X43" s="3">
        <f>hyperlink("https://spiral.technion.ac.il/results/MTAwMDAwOA==/42/GOResultsCOMPONENT","link")</f>
        <v/>
      </c>
      <c r="Y43" t="inlineStr">
        <is>
          <t>['GO:0044456:synapse part (qval1.6E-12)', 'GO:0097458:neuron part (qval1.42E-10)', 'GO:0098978:glutamatergic synapse (qval6.06E-10)', 'GO:0045202:synapse (qval3.65E-9)', 'GO:0098936:intrinsic component of postsynaptic membrane (qval4.93E-8)', 'GO:0099055:integral component of postsynaptic membrane (qval1.41E-7)', 'GO:0098948:intrinsic component of postsynaptic specialization membrane (qval1.23E-7)', 'GO:0099240:intrinsic component of synaptic membrane (qval1.91E-7)', 'GO:0042995:cell projection (qval1.85E-7)', 'GO:0099699:integral component of synaptic membrane (qval2.28E-7)', 'GO:0099060:integral component of postsynaptic specialization membrane (qval4E-7)', 'GO:0032591:dendritic spine membrane (qval7.93E-7)', 'GO:0098794:postsynapse (qval8.96E-7)', 'GO:0120038:plasma membrane bounded cell projection part (qval1.09E-6)', 'GO:0044463:cell projection part (qval1.02E-6)', 'GO:0014069:postsynaptic density (qval1.1E-6)', 'GO:0099572:postsynaptic specialization (qval1.5E-6)', 'GO:0032281:AMPA glutamate receptor complex (qval1.75E-6)', 'GO:0045211:postsynaptic membrane (qval2.06E-6)', 'GO:0030425:dendrite (qval2.53E-6)', 'GO:0030054:cell junction (qval2.56E-6)', 'GO:0097060:synaptic membrane (qval3.29E-6)', 'GO:0043005:neuron projection (qval7.8E-6)', 'GO:0120025:plasma membrane bounded cell projection (qval7.98E-6)', 'GO:0032589:neuron projection membrane (qval1.18E-5)', 'GO:0008328:ionotropic glutamate receptor complex (qval1.69E-5)', 'GO:0030027:lamellipodium (qval2.16E-5)', 'GO:0031209:SCAR complex (qval2.38E-5)', 'GO:0043235:receptor complex (qval3.23E-5)', 'GO:0098878:neurotransmitter receptor complex (qval3.87E-5)', 'GO:0031256:leading edge membrane (qval6.73E-5)', 'GO:0098982:GABA-ergic synapse (qval9.72E-5)', 'GO:0033267:axon part (qval1.15E-4)', 'GO:0099146:intrinsic component of postsynaptic density membrane (qval2.79E-4)', 'GO:0005886:plasma membrane (qval3.1E-4)', 'GO:0060076:excitatory synapse (qval3.67E-4)', 'GO:0034702:ion channel complex (qval4E-4)', 'GO:0043197:dendritic spine (qval5.25E-4)', 'GO:0098839:postsynaptic density membrane (qval5.16E-4)', 'GO:0099092:postsynaptic density, intracellular component (qval6.15E-4)', 'GO:0099634:postsynaptic specialization membrane (qval6E-4)', 'GO:1902495:transmembrane transporter complex (qval6.66E-4)', 'GO:0044309:neuron spine (qval6.69E-4)', 'GO:0034703:cation channel complex (qval8.05E-4)', 'GO:0098802:plasma membrane receptor complex (qval8.08E-4)', 'GO:0099061:integral component of postsynaptic density membrane (qval9.96E-4)', 'GO:1990351:transporter complex (qval1.04E-3)', 'GO:0016020:membrane (qval1.36E-3)', 'GO:0099091:postsynaptic specialization, intracellular component (qval1.45E-3)', 'GO:0032590:dendrite membrane (qval2.25E-3)', 'GO:0030426:growth cone (qval3.78E-3)', 'GO:0044448:cell cortex part (qval3.71E-3)', 'GO:0030427:site of polarized growth (qval4.91E-3)', 'GO:0031253:cell projection membrane (qval5.33E-3)', 'GO:0044422:organelle part (qval1.02E-2)', 'GO:0090725:peripheral region of growth cone (qval1.02E-2)', 'GO:0098985:asymmetric, glutamatergic, excitatory synapse (qval1E-2)', 'GO:0098590:plasma membrane region (qval1.57E-2)', 'GO:0043025:neuronal cell body (qval2E-2)', 'GO:0032279:asymmetric synapse (qval2.25E-2)', 'GO:0044297:cell body (qval2.39E-2)', 'GO:0043198:dendritic shaft (qval2.73E-2)', 'GO:0043226:organelle (qval2.9E-2)']</t>
        </is>
      </c>
    </row>
    <row r="44">
      <c r="A44" s="1" t="n">
        <v>43</v>
      </c>
      <c r="B44" t="n">
        <v>18365</v>
      </c>
      <c r="C44" t="n">
        <v>4951</v>
      </c>
      <c r="D44" t="n">
        <v>75</v>
      </c>
      <c r="E44" t="n">
        <v>5550</v>
      </c>
      <c r="F44" t="n">
        <v>407</v>
      </c>
      <c r="G44" t="n">
        <v>4253</v>
      </c>
      <c r="H44" t="n">
        <v>67</v>
      </c>
      <c r="I44" t="n">
        <v>304</v>
      </c>
      <c r="J44" s="2" t="n">
        <v>-1884</v>
      </c>
      <c r="K44" t="n">
        <v>0.465</v>
      </c>
      <c r="L44" t="inlineStr">
        <is>
          <t>1500011B03Rik,6330403K07Rik,AW551984,Aard,Acadsb,Ache,Adcyap1r1,Adra2a,Ahi1,Alg2,Alk,Amigo2,Ampd2,Amy1,Ankrd34b,Ankrd55,Ap1s2,Apc2,Apoa2,Araf,Arhgap18,Arhgap36,Arhgdig,Arl10,Arl6ip1,Armc6,Armcx4,Armcx6,Arrdc1,Arxes1,Arxes2,Asb16,Asb4,Asl,Ass1,Ate1,Atg9b,Atxn10,Avpr1a,B630019K06Rik,BC017158,BC029722,BC035947,Baiap3,Barhl1,Bean1,Bex1,Bex2,Birc5,Blcap,Braf,Brs3,Bscl2,Bsx,Cacfd1,Calb2,Calcr,Caly,Cand1,Canx,Carmil3,Caskin1,Cbarp,Cbln1,Ccdc82,Ccer2,Cct8,Cd200,Cd83,Cd99l2,Cda,Celf6,Cep112,Cep170,Cers4,Cgref1,Chac1,Chodl,Cib2,Cited1,Clcn5,Cntnap4,Col16a1,Col9a2,Comtd1,Coprs,Cpne1,Ctps2,Ctxn2,Cul7,Cxxc4,Dcaf12l1,Dgkk,Dgkq,Disp2,Dlk1,Dmrtb1,Dnajc10,Dnajc12,Dpy19l4,Dpysl3,Dpysl5,Dync2h1,Dynll2,Dzip3,Ebf3,Ebf4,Ebpl,Ece2,Ecel1,Eef1g,Elac1,Elavl2,Emc9,Entpd6,Epb41l4b,Ergic3,Erich3,Erp29,Evpl,F2rl2,Fam173a,Farsb,Fcrlb,Flywch1,Flywch2,Fndc3a,Foxr2,Frmpd3,Frs3,Fstl5,Fuca2,Gaa,Gabrg1,Gabrq,Gal,Galnt10,Galr1,Gap43,Gck,Gdpd2,Ghrh,Gjd2,Glra1,Glra3,Gm1673,Gm18336,Gm45194,Gnas,Gng4,Gnl3l,Gpld1,Gpr101,Gpr139,Gpr165,Gprasp1,Gprasp2,Gpx3,Grb10,Grin3a,Gstm6,Gsx1,H2-Q2,Hacd3,Hap1,Hcrtr2,Hdac11,Hdc,Hmcn2,Hmx2,Hmx3,Hs6st2,Hsdl1,Hsp90b1,Hspa13,Hspa5,Htr7,Hyou1,Ifitm10,Igsf1,Impact,Impad1,Inpp5f,Insl5,Insyn2b,Irs4,Itih3,Izumo4,Kcna3,Kcnj5,Kir3dl2,Klhdc10,Klhl1,Klhl33,Lbhd2,Ldlr,Lgals8,Lhfpl5,Lhx1,Lhx5,Lig1,Lrrc75b,Ltbp3,Ly6h,Maged2,Magee1,Magel2,Mboat7,Mcfd2,Mdn1,Meaf6,Megf6,Mesd,Mest,Mettl26,Minar1,Minar2,Mmel1,Mmp23,Mrap2,Mrnip,Mtch1,Mthfd2l,Mtnr1a,N4bp2l1,Nap1l3,Nap1l5,Nbdy,Ncam1,Ndn,Nenf,Nfatc2,Ngb,Nkx2-1,Nnat,Nova1,Npffr1,Nr5a1,Nrip2,Nrsn2,Nts,Ntsr1,Nucb2,Nudt10,Nudt11,Nxph4,Nyap1,Nynrin,Ogfod1,Onecut1,Onecut3,Oprl1,Pacc1,Pafah1b3,Pak3,Pcbd1,Pcdh17,Pcdhgc4,Pcsk1n,Pcyox1,Pdxk,Peg10,Peg3,Pgap1,Pgr15l,Pgrmc1,Pgrmc2,Pigs,Pithd1,Pja1,Pld6,Pnck,Pnma3,Pnmal2,Podxl2,Poglut1,Ppp1r17,Prepl,Prkaca,Prkar1a,Prkra,Prlhr,Prmt2,Prmt9,Prr5,Prxl2b,Ptpro,Pura,Qpct,Rab27b,Rab9b,Rac3,Rcan3,Rcn1,Rcn2,Rec8,Resp18,Rgs10,Rgs17,Rgs2,Rhbdd2,Rimklb,Rit2,Rnase6,Rnf128,Rnf227,Rnf25,Rrad,Rragb,Rtcb,Rtl5,Rwdd2a,Samd14,Samd7,Scg2,Sclt1,Scn9a,Sdha,Selenoh,Sfrp5,Sgsm1,Shd,Sim1,Slc18a2,Slc1a4,Slc35g2,Slc36a4,Slc6a11,Smim17,Smim18,Smim19,Sncg,Sod1,Sparc,Spint2,Sqstm1,Srp72,Ssr4,Stat5b,Stk32b,Stx16,Stx3,Susd2,Tac2,Tacr3,Tasp1,Tceal1,Tcerg1l,Tekt5,Tent5a,Terf2ip,Tm2d3,Tmc4,Tmem106c,Tmem114,Tmem130,Tmem179,Tmem248,Tmem255a,Tmem26,Tmem29,Tmem74b,Tmem9,Tmem91,Tmie,Tmx4,Tnfsf13b,Tnk2,Tnrc6a,Tox2,Trac,Traj20,Traj37,Tram1l1,Trhr,Tro,Trpv2,Tspyl2,Ttc3,Ttc39a,Ttc6,Txndc15,Ubap1l,Ubfd1,Ufsp1,Unc119,Uncx,Usp11,Usp29,Vangl2,Vapb,Vat1,Vat1l,Vwa5b1,Wdr6,Wnk3,Wsb1,Zcchc12,Zdbf2,Zfp395,Zfp512,Zfp612,Zfp92,Zim1,Zkscan16,Zscan18,Zwint</t>
        </is>
      </c>
      <c r="M44" t="inlineStr">
        <is>
          <t>[(0, 13), (0, 30), (0, 41), (0, 48), (0, 57), (1, 13), (1, 30), (1, 41), (1, 48), (1, 57), (2, 13), (2, 30), (2, 41), (2, 48), (2, 57), (3, 13), (3, 30), (3, 41), (3, 48), (3, 57), (4, 13), (4, 30), (4, 41), (4, 48), (4, 57), (5, 13), (5, 30), (5, 41), (5, 48), (5, 57), (7, 13), (7, 30), (7, 41), (7, 48), (7, 57), (8, 13), (8, 30), (8, 41), (8, 48), (8, 57), (9, 13), (9, 30), (9, 41), (9, 48), (9, 57), (10, 13), (10, 30), (10, 41), (10, 48), (10, 57), (11, 13), (11, 30), (11, 41), (11, 48), (11, 57), (12, 13), (12, 30), (12, 41), (12, 48), (12, 57), (14, 13), (14, 30), (14, 41), (14, 48), (14, 57), (16, 13), (16, 30), (16, 41), (16, 48), (16, 57), (17, 13), (17, 30), (17, 41), (17, 48), (17, 57), (18, 13), (18, 30), (18, 41), (18, 48), (18, 57), (19, 13), (19, 30), (19, 41), (19, 48), (19, 57), (20, 13), (20, 30), (20, 41), (20, 48), (20, 57), (22, 13), (22, 30), (22, 41), (22, 48), (22, 57), (24, 13), (24, 30), (24, 41), (24, 48), (24, 57), (25, 13), (25, 30), (25, 41), (25, 48), (25, 57), (26, 13), (26, 30), (26, 41), (26, 48), (26, 57), (27, 13), (27, 30), (27, 41), (27, 48), (27, 57), (29, 13), (29, 30), (29, 41), (29, 48), (29, 57), (31, 13), (31, 30), (31, 41), (31, 48), (31, 57), (33, 13), (33, 30), (33, 41), (33, 48), (33, 57), (34, 13), (34, 30), (34, 41), (34, 48), (34, 57), (35, 13), (35, 30), (35, 41), (35, 48), (35, 57), (36, 13), (36, 30), (36, 41), (36, 48), (36, 57), (37, 13), (37, 30), (37, 41), (37, 48), (37, 57), (38, 13), (38, 30), (38, 41), (38, 48), (38, 57), (39, 13), (39, 30), (39, 41), (39, 48), (39, 57), (40, 13), (40, 30), (40, 41), (40, 48), (40, 57), (42, 13), (42, 30), (42, 41), (42, 48), (42, 57), (43, 13), (43, 30), (43, 41), (43, 48), (43, 57), (44, 13), (44, 30), (44, 41), (44, 48), (44, 57), (45, 13), (45, 30), (45, 41), (45, 48), (45, 57), (46, 30), (47, 13), (47, 30), (47, 41), (47, 48), (47, 57), (49, 13), (49, 30), (49, 41), (49, 48), (49, 57), (50, 13), (50, 30), (50, 41), (50, 48), (50, 57), (51, 13), (51, 30), (51, 41), (51, 48), (51, 57), (52, 13), (52, 30), (52, 41), (52, 48), (52, 57), (53, 13), (53, 30), (53, 41), (53, 48), (53, 57), (55, 13), (55, 30), (55, 41), (55, 48), (55, 57), (56, 13), (56, 30), (56, 41), (56, 48), (56, 57), (58, 13), (58, 30), (58, 41), (58, 48), (58, 57), (59, 13), (59, 30), (59, 41), (59, 48), (59, 57), (60, 13), (60, 30), (60, 41), (60, 48), (60, 57), (62, 13), (62, 30), (62, 41), (62, 48), (62, 57), (63, 41), (63, 48), (63, 57), (64, 13), (64, 30), (64, 41), (64, 48), (64, 57), (65, 13), (65, 30), (65, 41), (65, 48), (65, 57), (66, 13), (66, 30), (66, 41), (66, 48), (66, 57), (67, 13), (67, 30), (67, 41), (67, 48), (67, 57), (68, 13), (68, 30), (68, 41), (68, 48), (68, 57), (69, 13), (69, 30), (69, 41), (69, 48), (69, 57), (70, 13), (70, 30), (70, 41), (70, 48), (70, 57), (71, 13), (71, 30), (71, 41), (71, 48), (71, 57), (72, 13), (72, 30), (72, 41), (72, 48), (72, 57), (73, 13), (73, 30), (73, 41), (73, 48), (73, 57), (74, 13), (74, 30), (74, 41), (74, 48), (74, 57)]</t>
        </is>
      </c>
      <c r="N44" t="n">
        <v>17</v>
      </c>
      <c r="O44" t="n">
        <v>0.75</v>
      </c>
      <c r="P44" t="n">
        <v>0.9</v>
      </c>
      <c r="Q44" t="n">
        <v>3</v>
      </c>
      <c r="R44" t="n">
        <v>10000</v>
      </c>
      <c r="S44" t="inlineStr">
        <is>
          <t>07/05/2024, 14:06:09</t>
        </is>
      </c>
      <c r="T44" s="3">
        <f>hyperlink("https://spiral.technion.ac.il/results/MTAwMDAwOA==/43/GOResultsPROCESS","link")</f>
        <v/>
      </c>
      <c r="U44" t="inlineStr">
        <is>
          <t>['GO:0007218:neuropeptide signaling pathway (qval2.94E-2)', 'GO:0019932:second-messenger-mediated signaling (qval6.55E-1)', 'GO:0019933:cAMP-mediated signaling (qval4.61E-1)', 'GO:0043949:regulation of cAMP-mediated signaling (qval4.02E-1)', 'GO:0071107:response to parathyroid hormone (qval6.1E-1)', 'GO:0050995:negative regulation of lipid catabolic process (qval5.68E-1)', 'GO:0007610:behavior (qval5.02E-1)', 'GO:0019935:cyclic-nucleotide-mediated signaling (qval6.48E-1)', 'GO:0000053:argininosuccinate metabolic process (qval8.16E-1)', 'GO:0021937:cerebellar Purkinje cell-granule cell precursor cell signaling involved in regulation of granule cell precursor cell proliferation (qval7.34E-1)', 'GO:0051588:regulation of neurotransmitter transport (qval7.25E-1)', 'GO:0007399:nervous system development (qval7.21E-1)', 'GO:0001505:regulation of neurotransmitter levels (qval6.88E-1)']</t>
        </is>
      </c>
      <c r="V44" s="3">
        <f>hyperlink("https://spiral.technion.ac.il/results/MTAwMDAwOA==/43/GOResultsFUNCTION","link")</f>
        <v/>
      </c>
      <c r="W44" t="inlineStr">
        <is>
          <t>['GO:0008528:G protein-coupled peptide receptor activity (qval4.98E-2)', 'GO:0001653:peptide receptor activity (qval3.66E-2)', 'GO:0008188:neuropeptide receptor activity (qval2.44E-2)', 'GO:0071855:neuropeptide receptor binding (qval9.66E-2)', 'GO:0017046:peptide hormone binding (qval7.56E-1)', 'GO:0015108:chloride transmembrane transporter activity (qval7.01E-1)']</t>
        </is>
      </c>
      <c r="X44" s="3">
        <f>hyperlink("https://spiral.technion.ac.il/results/MTAwMDAwOA==/43/GOResultsCOMPONENT","link")</f>
        <v/>
      </c>
      <c r="Y44" t="inlineStr">
        <is>
          <t>['GO:0043005:neuron projection (qval1.16E-4)', 'GO:0044297:cell body (qval1.29E-4)', 'GO:0097458:neuron part (qval9.15E-5)', 'GO:0120025:plasma membrane bounded cell projection (qval6.71E-4)', 'GO:0043025:neuronal cell body (qval1.01E-3)', 'GO:0012505:endomembrane system (qval4.32E-3)', 'GO:0043679:axon terminus (qval1.59E-2)', 'GO:0034663:endoplasmic reticulum chaperone complex (qval1.61E-2)', 'GO:0042995:cell projection (qval4.2E-2)', 'GO:0044306:neuron projection terminus (qval5.13E-2)', 'GO:0005790:smooth endoplasmic reticulum (qval5.64E-2)', 'GO:0098982:GABA-ergic synapse (qval7.05E-2)', 'GO:0099056:integral component of presynaptic membrane (qval1.2E-1)', 'GO:0005783:endoplasmic reticulum (qval1.2E-1)', 'GO:0099055:integral component of postsynaptic membrane (qval1.24E-1)']</t>
        </is>
      </c>
    </row>
    <row r="45">
      <c r="A45" s="1" t="n">
        <v>44</v>
      </c>
      <c r="B45" t="n">
        <v>18365</v>
      </c>
      <c r="C45" t="n">
        <v>4951</v>
      </c>
      <c r="D45" t="n">
        <v>75</v>
      </c>
      <c r="E45" t="n">
        <v>5550</v>
      </c>
      <c r="F45" t="n">
        <v>604</v>
      </c>
      <c r="G45" t="n">
        <v>2688</v>
      </c>
      <c r="H45" t="n">
        <v>33</v>
      </c>
      <c r="I45" t="n">
        <v>121</v>
      </c>
      <c r="J45" s="2" t="n">
        <v>-1791</v>
      </c>
      <c r="K45" t="n">
        <v>0.465</v>
      </c>
      <c r="L45" t="inlineStr">
        <is>
          <t>1110051M20Rik,2210016F16Rik,2310022B05Rik,2310061I04Rik,2410002F23Rik,5730455P16Rik,6330409D20Rik,AW209491,Abat,Abcd3,Abcf3,Abhd10,Abhd11,Abhd4,Acadsb,Acat2,Accs,Ache,Acsbg1,Adgrg1,Aff4,Afg1l,Agt,Ahsa2,Aifm2,Akap12,Aldh2,Aldh6a1,Aldh7a1,Aldh9a1,Aldoc,Alkbh7,Als2cl,Amigo2,Ampd2,Ampd3,Amy1,Ankrd24,Ankrd34b,Ankrd55,Ano5,Ap1s2,Aph1a,Apmap,Araf,Arhgef40,Arl2,Arxes1,Arxes2,As3mt,Asb16,Ash2l,Asl,Aspscr1,Asrgl1,Atg9b,Atxn10,B3galt5,B630019K06Rik,BC029722,BC035947,Bach1,Baiap3,Bcap31,Bcat1,Bend7,Bhlhe41,Blcap,Brox,Bscl2,Bsdc1,Bsg,Btbd11,Bud13,Cacfd1,Cachd1,Calb2,Cand1,Canx,Capn7,Caskin1,Cbln1,Ccdc160,Ccdc82,Ccer2,Cct2,Cct8,Cd38,Cd81,Cda,Cdc14b,Cdc25a,Cdkl3,Cebpzos,Cep112,Cep170,Cep250,Cept1,Cfl2,Cgref1,Chac1,Chchd1,Chd6,Chic1,Chordc1,Cirbp,Clcn5,Cltb,Cnot10,Col16a1,Col9a2,Copa,Coprs,Cops2,Cops4,Cops8,Cox16,Cox17,Cox7a2l,Cpne1,Cpt2,Crebl2,Csk,Cstf2,Ctps2,Ctsb,Ctsl,Cuedc1,Cxxc4,Cyb5r1,Cygb,Cyp2j6,Cyp51,Dad1,Ddc,Ddhd1,Ddx24,Ddx3y,Decr1,Dhrs13,Disp2,Dmrtb1,Dnajb3,Dnajb9,Dnajc12,Dnajc7,Dpy19l4,Dpysl3,Dusp26,Dzip1,Dzip3,Ebf2,Ebf3,Ebf4,Ece2,Echdc1,Eef1a1,Eef1g,Efcab2,Eif3g,Eif3k,Eif4e3,Elac1,Emb,Enah,Endod1,Endog,Entpd3,Ep400,Epb41l4a,Eprs,Erich3,Etnk1,Etnppl,Evpl,F3,Fabp5,Fads2,Faf1,Fam131c,Fam173a,Fam181b,Fam210a,Fancc,Farsb,Fbxo9,Fchsd2,Fcrlb,Fgf1,Fkbp4,Flii,Flywch2,Fnta,Frs3,Fstl5,Fundc1,Fut4,Fxr1,Fxr2,Gaa,Gabrg1,Galnt1,Galr1,Gas2,Gdi2,Gdpd1,Gm1673,Gm18336,Gm4787,Gnas,Gnl3l,Gnpnat1,Gpc5,Gpld1,Gpr139,Gpr149,Gpr156,Gprasp1,Gprasp2,Grb10,Grid2,Gstt3,Gtf3c6,Gusb,H2afy,Haghl,Haus8,Hccs,Hdhd2,Hexdc,Hexim2,Hibch,Hif1a,Hint2,Hnrnpk,Hook3,Hprt,Hsd17b12,Hspa13,Hspa5,Hspb6,Idnk,Ier3ip1,Ift46,Igsf1,Ilkap,Insyn2b,Ints4,Ipo8,Isoc1,Itfg2,Itih3,Kansl3,Kat7,Kcnh2,Kcnip1,Kcnk10,Kctd9,Kif21a,Kif26b,Kirrel,Kiz,Klhdc2,Klhl1,Klhl11,Klhl13,Klhl18,Klhl20,Klhl33,Klhl7,Kmt2c,Kndc1,Kyat1,Larp1,Lbh,Lbhd2,Letm2,Lgals8,Lhfpl3,Lhfpl5,Lig1,Limk2,Lin52,Lrig1,Lrrc75b,Macf1,Mad2l2,Maged2,Magi1,Manf,Mast4,Mat2a,Mccc1,Mdn1,Me2,Mettl14,Mettl16,Mettl26,Mfn1,Mid1ip1,Mid2,Minar1,Minar2,Mlec,Mmel1,Mocs1,Mpnd,Mtch1,Mthfd2,Mthfd2l,Mtss1,N4bp2l1,Naca,Nadk2,Nap1l3,Nap1l5,Naxe,Nbas,Nbdy,Nbeal1,Nbeal2,Ndrg2,Ndufa8,Ndufab1,Ndufb10,Ndufb7,Ndufs7,Ndufv2,Nedd8,Nfatc2,Ngrn,Nhlrc1,Nipal2,Nol7,Nova1,Npc2,Npr2,Nrip2,Nrsn2,Nsg1,Nt5c,Ntsr2,Nub1,Nudcd1,Nxpe3,Nynrin,Oat,Ogfod1,Ogfod3,Onecut1,Onecut3,Optn,Osbpl9,Ost4,P4ha2,Pabpn1,Pacc1,Pafah1b2,Pafah1b3,Paip1,Paip2,Pak3,Paqr6,Pbx3,Pcbd1,Pcbd2,Pcbp2,Pcbp4,Pcdh11x,Pcdhgc4,Pcnx4,Pcsk1n,Pdcl3,Pdia3,Pdxdc1,Pdxk,Peg3,Pex2,Pgap1,Pgd,Pgrmc2,Phf1,Phka1,Pigs,Pigv,Plcd4,Pld6,Plekho2,Pnma3,Pnmal2,Podxl2,Pofut2,Poglut1,Pold4,Polr2m,Ppfia4,Ppp1r11,Ppp1r3f,Prepl,Prkaa1,Prkaca,Prkar1a,Prmt9,Prps1l3,Prpsap1,Prr5,Psma2,Psma3,Psmb4,Psmc6,Psmf1,Ptch1,Ptdss2,Ptgr2,Ptpa,Ptpn11,Pts,Pxk,Pygb,Rab21,Rab27a,Rabgap1,Rapgef3,Rasa4,Rasgrp2,Rbm4b,Rcan3,Rdx,Rec8,Rere,Resp18,Ret,Rfk,Rgl2,Rgs10,Rhbdd3,Rif1,Rimklb,Ring1,Rit2,Rlim,Rnd2,Romo1,Rp9,Rragb,Rrp8,Rspry1,Rtcb,Rtl5,S100pbp,Samd14,Samd4,Samhd1,Sap30l,Sars,Sash1,Scd2,Scly,Sdha,Sdsl,Sec24b,Selenoh,Selenom,Sem1,Sfrp5,Sfxn1,Sfxn4,Simc1,Skp1a,Slc17a6,Slc25a1,Slc25a25,Slc25a39,Slc26a11,Slc33a1,Slc35b1,Slc35g2,Slc38a1,Slc39a12,Slc41a3,Slc6a11,Slc6a9,Slc7a10,Slc8a3,Slirp,Smarcal1,Smdt1,Smim17,Smim19,Sncaip,Sncg,Snx1,Snx19,Snx27,Snx32,Snx8,Sod1,Soga1,Sos1,Sparc,Srp72,Srpr,Srprb,Ssr4,Stat5b,Stip1,Stox2,Stub1,Suco,Surf1,Susd2,Taf1,Taok2,Tasp1,Tbcd,Tcaf1,Tceal1,Tcerg1l,Timm17b,Timm9,Tkt,Tm2d3,Tmbim6,Tmem106c,Tmem117,Tmem130,Tmem147,Tmem229a,Tmem246,Tmem255a,Tmem59,Tmx4,Tnk2,Tnrc6a,Tor1aip1,Tpmt,Tppp3,Trabd,Trac,Tram1l1,Trappc2l,Trappc3,Tril,Trim45,Trim67,Tro,Tsn,Tspan3,Tspyl2,Tspyl4,Ttbk2,Ttc33,Ttc39a,Ttc4,Txn1,Txnrd1,Ubap1l,Ubc,Ubfd1,Ubr4,Ubxn2a,Ubxn4,Ufsp1,Uhmk1,Unc119,Uqcc1,Uqcrb,Usp29,Usp30,Usp8,Usp9x,Vangl2,Vat1,Vat1l,Vezf1,Vwa5b1,Whamm,Wnk3,Wsb1,Wwp2,Xbp1,Xpa,Zcchc17,Zdbf2,Zfhx3,Zfhx4,Zfp395,Zfp467,Zfp512,Zfp516,Zfp521,Zfp618,Zfp687,Zfp768,Zfp788,Zfp869,Zfp946,Zfp975,Zhx3,Zmat1,Zmym4,Zscan18,Zscan26,Zwint</t>
        </is>
      </c>
      <c r="M45" t="inlineStr">
        <is>
          <t>[(3, 13), (3, 32), (3, 41), (3, 48), (3, 54), (3, 57), (4, 13), (4, 32), (4, 41), (4, 48), (4, 54), (4, 57), (10, 13), (10, 32), (10, 41), (10, 48), (10, 54), (10, 57), (11, 13), (11, 32), (11, 41), (11, 48), (11, 54), (11, 57), (12, 13), (12, 32), (12, 41), (12, 48), (12, 54), (12, 57), (14, 13), (14, 32), (14, 41), (14, 48), (14, 54), (14, 57), (16, 13), (16, 32), (16, 41), (16, 48), (16, 54), (16, 57), (24, 54), (27, 13), (27, 32), (27, 41), (27, 48), (27, 54), (27, 57), (31, 54), (33, 54), (42, 13), (42, 32), (42, 41), (42, 54), (42, 57), (43, 32), (43, 54), (43, 57), (44, 41), (44, 54), (44, 57), (45, 54), (52, 13), (52, 32), (52, 41), (52, 48), (52, 54), (52, 57), (53, 13), (53, 32), (53, 41), (53, 48), (53, 54), (53, 57), (56, 13), (56, 32), (56, 41), (56, 48), (56, 54), (56, 57), (58, 13), (58, 32), (58, 41), (58, 48), (58, 54), (58, 57), (60, 54), (60, 57), (62, 54), (63, 13), (63, 32), (63, 41), (63, 48), (63, 54), (63, 57), (66, 13), (66, 32), (66, 41), (66, 48), (66, 54), (66, 57), (69, 13), (69, 32), (69, 41), (69, 48), (69, 54), (69, 57), (70, 54), (71, 13), (71, 32), (71, 41), (71, 48), (71, 54), (71, 57), (72, 13), (72, 32), (72, 41), (72, 48), (72, 54), (72, 57)]</t>
        </is>
      </c>
      <c r="N45" t="n">
        <v>2016</v>
      </c>
      <c r="O45" t="n">
        <v>0.5</v>
      </c>
      <c r="P45" t="n">
        <v>0.95</v>
      </c>
      <c r="Q45" t="n">
        <v>3</v>
      </c>
      <c r="R45" t="n">
        <v>10000</v>
      </c>
      <c r="S45" t="inlineStr">
        <is>
          <t>07/05/2024, 14:06:22</t>
        </is>
      </c>
      <c r="T45" s="3">
        <f>hyperlink("https://spiral.technion.ac.il/results/MTAwMDAwOA==/44/GOResultsPROCESS","link")</f>
        <v/>
      </c>
      <c r="U45" t="inlineStr">
        <is>
          <t>['GO:0008152:metabolic process (qval7.32E-4)', 'GO:0044237:cellular metabolic process (qval6.5E-4)', 'GO:1901575:organic substance catabolic process (qval6.54E-4)', 'GO:0009056:catabolic process (qval6.56E-4)', 'GO:0071704:organic substance metabolic process (qval9.95E-4)', 'GO:0044248:cellular catabolic process (qval1.03E-3)', 'GO:0044281:small molecule metabolic process (qval1.11E-3)', 'GO:1901564:organonitrogen compound metabolic process (qval1.25E-2)', 'GO:0019752:carboxylic acid metabolic process (qval2.3E-2)', 'GO:0044238:primary metabolic process (qval3.67E-2)', 'GO:0044275:cellular carbohydrate catabolic process (qval3.35E-2)', 'GO:0016054:organic acid catabolic process (qval4.24E-2)', 'GO:0046395:carboxylic acid catabolic process (qval3.91E-2)', 'GO:0043436:oxoacid metabolic process (qval5.9E-2)', 'GO:0006082:organic acid metabolic process (qval5.94E-2)', 'GO:0032264:IMP salvage (qval1.35E-1)', 'GO:0044282:small molecule catabolic process (qval1.35E-1)', 'GO:0045047:protein targeting to ER (qval1.78E-1)', 'GO:0060612:adipose tissue development (qval1.75E-1)', 'GO:0006457:protein folding (qval1.76E-1)', 'GO:0061077:chaperone-mediated protein folding (qval1.82E-1)', 'GO:0035966:response to topologically incorrect protein (qval1.88E-1)', 'GO:0006807:nitrogen compound metabolic process (qval1.85E-1)', 'GO:0006520:cellular amino acid metabolic process (qval2.66E-1)', 'GO:0006986:response to unfolded protein (qval2.65E-1)', 'GO:0072599:establishment of protein localization to endoplasmic reticulum (qval2.74E-1)', 'GO:0009081:branched-chain amino acid metabolic process (qval2.9E-1)', 'GO:0070972:protein localization to endoplasmic reticulum (qval3.04E-1)', 'GO:0055114:oxidation-reduction process (qval3.51E-1)', 'GO:0006573:valine metabolic process (qval3.42E-1)', 'GO:0032261:purine nucleotide salvage (qval3.31E-1)', 'GO:0009894:regulation of catabolic process (qval4.07E-1)', 'GO:1901657:glycosyl compound metabolic process (qval4.51E-1)']</t>
        </is>
      </c>
      <c r="V45" s="3">
        <f>hyperlink("https://spiral.technion.ac.il/results/MTAwMDAwOA==/44/GOResultsFUNCTION","link")</f>
        <v/>
      </c>
      <c r="W45" t="inlineStr">
        <is>
          <t>['GO:0003824:catalytic activity (qval2.94E-3)', 'GO:0016829:lyase activity (qval3.46E-2)', 'GO:0070279:vitamin B6 binding (qval4.25E-2)', 'GO:0050662:coenzyme binding (qval4.97E-2)', 'GO:0048037:cofactor binding (qval6.26E-2)', 'GO:0030170:pyridoxal phosphate binding (qval1.21E-1)', 'GO:0019842:vitamin binding (qval2.11E-1)', 'GO:0031072:heat shock protein binding (qval2.14E-1)', 'GO:0016840:carbon-nitrogen lyase activity (qval3.36E-1)', 'GO:0016491:oxidoreductase activity (qval4.44E-1)']</t>
        </is>
      </c>
      <c r="X45" s="3">
        <f>hyperlink("https://spiral.technion.ac.il/results/MTAwMDAwOA==/44/GOResultsCOMPONENT","link")</f>
        <v/>
      </c>
      <c r="Y45" t="inlineStr">
        <is>
          <t>['GO:0044444:cytoplasmic part (qval7.81E-13)', 'GO:0044424:intracellular part (qval3.08E-10)', 'GO:0043229:intracellular organelle (qval3.19E-9)', 'GO:0043226:organelle (qval2.67E-8)', 'GO:0043231:intracellular membrane-bounded organelle (qval2.61E-7)', 'GO:0043227:membrane-bounded organelle (qval2.5E-7)', 'GO:0005739:mitochondrion (qval2.71E-7)', 'GO:0005829:cytosol (qval3.37E-5)', 'GO:0044446:intracellular organelle part (qval2.52E-4)', 'GO:0044429:mitochondrial part (qval3.05E-4)', 'GO:0044464:cell part (qval3.73E-4)', 'GO:0031966:mitochondrial membrane (qval1.15E-3)', 'GO:0044422:organelle part (qval1.2E-3)', 'GO:0019866:organelle inner membrane (qval1.4E-3)', 'GO:0005743:mitochondrial inner membrane (qval2.22E-3)', 'GO:0005737:cytoplasm (qval2.32E-3)', 'GO:0005785:signal recognition particle receptor complex (qval4.11E-3)', 'GO:0044455:mitochondrial membrane part (qval1.46E-2)', 'GO:0070469:respiratory chain (qval1.41E-2)', 'GO:0098798:mitochondrial protein complex (qval1.34E-2)', 'GO:0098800:inner mitochondrial membrane protein complex (qval3.03E-2)', 'GO:0044432:endoplasmic reticulum part (qval2.93E-2)', 'GO:1902494:catalytic complex (qval3.82E-2)', 'GO:0005783:endoplasmic reticulum (qval4.02E-2)', 'GO:0098803:respiratory chain complex (qval4.21E-2)', 'GO:0045271:respiratory chain complex I (qval6.83E-2)', 'GO:0005747:mitochondrial respiratory chain complex I (qval6.58E-2)', 'GO:0030964:NADH dehydrogenase complex (qval6.34E-2)']</t>
        </is>
      </c>
    </row>
    <row r="46">
      <c r="A46" s="1" t="n">
        <v>45</v>
      </c>
      <c r="B46" t="n">
        <v>18365</v>
      </c>
      <c r="C46" t="n">
        <v>4951</v>
      </c>
      <c r="D46" t="n">
        <v>75</v>
      </c>
      <c r="E46" t="n">
        <v>5550</v>
      </c>
      <c r="F46" t="n">
        <v>215</v>
      </c>
      <c r="G46" t="n">
        <v>4635</v>
      </c>
      <c r="H46" t="n">
        <v>70</v>
      </c>
      <c r="I46" t="n">
        <v>312</v>
      </c>
      <c r="J46" s="2" t="n">
        <v>-504</v>
      </c>
      <c r="K46" t="n">
        <v>0.465</v>
      </c>
      <c r="L46" t="inlineStr">
        <is>
          <t>Abhd6,Abl2,Ackr3,Acvr1,Adamts17,Ak5,Aqp11,Arhgap39,Arhgef25,Arhgef4,Arhgef9,Arl8b,Arpc2,Arpc3,Asphd2,Atf6b,Atp2b3,Atrn,B4galt6,Bdnf,Bhlhe22,Bop1,Brk1,Bves,C2cd4a,C4bp,Cabp7,Cacng8,Calm3,Camk2b,Camkk1,Camta2,Capza2,Ccbe1,Ccdc71l,Ccnjl,Cdc40,Cdc42se2,Cdh8,Cdh9,Chn1,Chrna1,Clip1,Clstn2,Cnih2,Cog5,Cotl1,Cpne6,Cpt1c,Crlf1,Crls1,Csnk1a1,Cttn,Cyfip1,Cyp7b1,Dagla,Dgkd,Dgkg,Dhx33,Dock4,Dok6,Dpf3,Drd5,Drg1,Dynll1,E2f3,Ehd3,Elk1,Enox1,Epha7,Erc2,Exoc6,Fam131a,Fam160a1,Fbxw11,Fem1b,Fgf13,Fgfr1,Fkbp5,Fut8,Gabra2,Gabra5,Gabrb3,Galnt17,Galnt3,Gmfb,Gnaq,Golm1,Gpr22,Grb2,Gria1,Grin2a,Grina,Hectd4,Hpdl,Ifngr2,Il16,Iqgap2,Iyd,Jph3,Kctd12,Kctd4,Kctd6,Klhl2,Klhl3,Ksr1,Lgi1,Limd2,Lman2l,Lrrc10b,Lrrc4,Lrrn2,Lsm8,Lurap1l,Mas1,Mast3,Mindy3,Mmd,Mmp17,Mycl,Napa,Ncdn,Nckap1,Nebl,Neurod2,Nhsl1,Nlgn3,Nmt1,Npy2r,Nr2c2ap,Nr3c2,Nrp1,Nsf,Ntf3,Numbl,Olfm4,Olfml2b,Orai2,Otub2,Pcdh20,Pfkl,Pkp2,Plekhg5,Plxna4,Polr2g,Ppfia2,Ppl,Ppm1e,Ppp1cb,Ppp1r13b,Ppp2r2c,Prdm8,Prickle2,Prkag2,Prkce,Ptpre,Pwwp2b,Pygo1,Qtrt2,Rab10,Rabgap1l,Ralgapa1,Rapgef5,Rbfox1,Rogdi,Rtl3,Rundc3a,Sdcbp,Sec14l2,Sept3,Serpina3n,Shisa6,Skida1,Slc35f3,Slc44a5,Slc4a7,Slit1,Slit3,Slitrk3,Smim3,Smoc2,Snca,Sptan1,St6galnac5,Stim2,Stxbp5l,Susd6,Sybu,Syna,Tacc2,Tanc1,Tcf4,Tdrd5,Tgfb2,Thra,Thyn1,Tmed9,Tmem150c,Tnfrsf25,Tnks1bp1,Trim2,Tspan18,Ube2e2,Ube2g2,Unc5a,Ust,Vps13c,Vps52,Wasf1,Wdr26,Wipf3,Zbtb20,Zfand2b,Zfp189,Zkscan6</t>
        </is>
      </c>
      <c r="M46" t="inlineStr">
        <is>
          <t>[(0, 22), (0, 31), (0, 36), (0, 62), (0, 73), (1, 22), (1, 31), (1, 36), (1, 62), (1, 73), (2, 22), (2, 31), (2, 36), (2, 62), (2, 73), (3, 22), (3, 31), (3, 36), (3, 62), (3, 73), (4, 22), (4, 31), (4, 36), (4, 62), (4, 73), (5, 22), (5, 31), (5, 36), (5, 62), (5, 73), (6, 22), (6, 31), (6, 36), (6, 62), (6, 73), (7, 22), (7, 31), (7, 36), (7, 62), (7, 73), (8, 22), (8, 31), (8, 36), (8, 62), (8, 73), (9, 22), (9, 31), (9, 36), (9, 62), (9, 73), (10, 22), (10, 31), (10, 36), (10, 62), (10, 73), (11, 22), (11, 31), (11, 36), (11, 62), (11, 73), (12, 22), (12, 31), (12, 36), (12, 62), (12, 73), (13, 22), (13, 31), (13, 36), (13, 62), (13, 73), (14, 22), (14, 31), (14, 36), (14, 62), (14, 73), (15, 22), (15, 31), (15, 36), (15, 62), (15, 73), (16, 22), (16, 31), (16, 36), (16, 62), (16, 73), (17, 22), (17, 31), (17, 36), (17, 62), (17, 73), (18, 22), (18, 31), (18, 36), (18, 62), (18, 73), (19, 22), (19, 31), (19, 36), (19, 62), (19, 73), (20, 22), (20, 31), (20, 36), (20, 62), (20, 73), (21, 22), (21, 31), (21, 36), (21, 62), (21, 73), (23, 22), (23, 31), (23, 36), (23, 62), (23, 73), (24, 22), (24, 31), (24, 36), (24, 62), (24, 73), (25, 22), (25, 31), (25, 73), (27, 22), (27, 31), (27, 36), (27, 62), (27, 73), (28, 22), (28, 31), (28, 36), (28, 62), (28, 73), (29, 22), (29, 31), (29, 36), (29, 62), (29, 73), (30, 22), (30, 31), (30, 36), (30, 62), (30, 73), (32, 22), (32, 31), (32, 36), (32, 62), (32, 73), (33, 22), (33, 31), (33, 36), (33, 62), (33, 73), (34, 22), (34, 31), (34, 62), (34, 73), (35, 22), (35, 31), (35, 36), (35, 62), (35, 73), (37, 22), (37, 31), (37, 36), (37, 62), (37, 73), (38, 22), (38, 31), (38, 36), (38, 62), (38, 73), (39, 22), (39, 31), (39, 36), (39, 62), (39, 73), (40, 31), (40, 62), (40, 73), (41, 22), (41, 31), (41, 36), (41, 62), (41, 73), (42, 22), (42, 31), (42, 36), (42, 62), (42, 73), (43, 22), (43, 31), (43, 36), (43, 62), (43, 73), (44, 22), (44, 31), (44, 36), (44, 62), (44, 73), (45, 22), (45, 31), (45, 36), (45, 62), (45, 73), (46, 22), (46, 31), (46, 36), (46, 62), (46, 73), (47, 22), (47, 31), (47, 36), (47, 62), (47, 73), (48, 22), (48, 31), (48, 36), (48, 62), (48, 73), (50, 22), (50, 31), (50, 36), (50, 62), (50, 73), (51, 73), (52, 22), (52, 31), (52, 36), (52, 62), (52, 73), (53, 22), (53, 31), (53, 36), (53, 62), (53, 73), (54, 22), (54, 31), (54, 62), (54, 73), (56, 22), (56, 31), (56, 36), (56, 62), (56, 73), (57, 22), (57, 31), (57, 36), (57, 62), (57, 73), (58, 22), (58, 31), (58, 36), (58, 62), (58, 73), (60, 22), (60, 31), (60, 36), (60, 62), (60, 73), (61, 22), (61, 31), (61, 36), (61, 62), (61, 73), (63, 22), (63, 31), (63, 36), (63, 62), (63, 73), (64, 22), (64, 31), (64, 36), (64, 62), (64, 73), (65, 22), (65, 31), (65, 36), (65, 62), (65, 73), (66, 22), (66, 31), (66, 36), (66, 62), (66, 73), (67, 22), (67, 31), (67, 36), (67, 62), (67, 73), (69, 31), (69, 62), (69, 73), (70, 22), (70, 31), (70, 36), (70, 62), (70, 73), (71, 22), (71, 31), (71, 36), (71, 62), (71, 73), (72, 22), (72, 31), (72, 36), (72, 62), (72, 73), (74, 22), (74, 31), (74, 62), (74, 73)]</t>
        </is>
      </c>
      <c r="N46" t="n">
        <v>2352</v>
      </c>
      <c r="O46" t="n">
        <v>0.5</v>
      </c>
      <c r="P46" t="n">
        <v>0.9</v>
      </c>
      <c r="Q46" t="n">
        <v>3</v>
      </c>
      <c r="R46" t="n">
        <v>10000</v>
      </c>
      <c r="S46" t="inlineStr">
        <is>
          <t>07/05/2024, 14:06:34</t>
        </is>
      </c>
      <c r="T46" s="3">
        <f>hyperlink("https://spiral.technion.ac.il/results/MTAwMDAwOA==/45/GOResultsPROCESS","link")</f>
        <v/>
      </c>
      <c r="U46" t="inlineStr">
        <is>
          <t>['GO:0023051:regulation of signaling (qval2.3E-7)', 'GO:0050804:modulation of chemical synaptic transmission (qval2.02E-7)', 'GO:0099177:regulation of trans-synaptic signaling (qval1.41E-7)', 'GO:0010646:regulation of cell communication (qval9.71E-7)', 'GO:0032271:regulation of protein polymerization (qval1.97E-6)', 'GO:0050808:synapse organization (qval1.11E-5)', 'GO:0030833:regulation of actin filament polymerization (qval1.4E-5)', 'GO:0032273:positive regulation of protein polymerization (qval1.46E-5)', 'GO:1902903:regulation of supramolecular fiber organization (qval1.75E-5)', 'GO:0099537:trans-synaptic signaling (qval3.1E-5)', 'GO:0051495:positive regulation of cytoskeleton organization (qval3E-5)', 'GO:0008064:regulation of actin polymerization or depolymerization (qval3.12E-5)', 'GO:0099536:synaptic signaling (qval3.16E-5)', 'GO:0030832:regulation of actin filament length (qval3.33E-5)', 'GO:0030838:positive regulation of actin filament polymerization (qval3.14E-5)', 'GO:0060078:regulation of postsynaptic membrane potential (qval3.48E-5)', 'GO:1902905:positive regulation of supramolecular fiber organization (qval3.92E-5)', 'GO:0032989:cellular component morphogenesis (qval5.57E-5)', 'GO:0023052:signaling (qval5.35E-5)', 'GO:0051128:regulation of cellular component organization (qval5.71E-5)', 'GO:0110053:regulation of actin filament organization (qval6.91E-5)', 'GO:0007267:cell-cell signaling (qval8.49E-5)', 'GO:0009966:regulation of signal transduction (qval8.95E-5)', 'GO:0032956:regulation of actin cytoskeleton organization (qval1.12E-4)', 'GO:0032970:regulation of actin filament-based process (qval1.23E-4)', 'GO:0048858:cell projection morphogenesis (qval1.56E-4)', 'GO:0098916:anterograde trans-synaptic signaling (qval1.52E-4)', 'GO:0007268:chemical synaptic transmission (qval1.47E-4)', 'GO:0048583:regulation of response to stimulus (qval1.43E-4)', 'GO:0044087:regulation of cellular component biogenesis (qval1.96E-4)', 'GO:0044089:positive regulation of cellular component biogenesis (qval1.97E-4)', 'GO:0051493:regulation of cytoskeleton organization (qval2.03E-4)', 'GO:0007399:nervous system development (qval2.13E-4)', 'GO:0050890:cognition (qval2.16E-4)', 'GO:0007611:learning or memory (qval2.6E-4)', 'GO:0032990:cell part morphogenesis (qval3.16E-4)', 'GO:0043254:regulation of protein complex assembly (qval3.17E-4)', 'GO:0120039:plasma membrane bounded cell projection morphogenesis (qval4.37E-4)', 'GO:0009653:anatomical structure morphogenesis (qval4.83E-4)', 'GO:0032535:regulation of cellular component size (qval5E-4)', 'GO:0007612:learning (qval5.22E-4)', 'GO:0031334:positive regulation of protein complex assembly (qval7.89E-4)', 'GO:0034315:regulation of Arp2/3 complex-mediated actin nucleation (qval9.14E-4)', 'GO:0065008:regulation of biological quality (qval9.49E-4)', 'GO:0016043:cellular component organization (qval9.34E-4)', 'GO:0048675:axon extension (qval1.01E-3)', 'GO:0050807:regulation of synapse organization (qval1.07E-3)', 'GO:0030030:cell projection organization (qval1.06E-3)', 'GO:0048167:regulation of synaptic plasticity (qval1.05E-3)', 'GO:2000601:positive regulation of Arp2/3 complex-mediated actin nucleation (qval1.29E-3)', 'GO:0048812:neuron projection morphogenesis (qval1.29E-3)', 'GO:0010769:regulation of cell morphogenesis involved in differentiation (qval1.27E-3)', 'GO:0071840:cellular component organization or biogenesis (qval1.45E-3)', 'GO:0042391:regulation of membrane potential (qval1.72E-3)', 'GO:2001257:regulation of cation channel activity (qval2.1E-3)', 'GO:0007411:axon guidance (qval2.33E-3)', 'GO:0051130:positive regulation of cellular component organization (qval2.41E-3)', 'GO:0022008:neurogenesis (qval2.38E-3)', 'GO:0097485:neuron projection guidance (qval2.44E-3)', 'GO:0048168:regulation of neuronal synaptic plasticity (qval3.13E-3)', 'GO:0007416:synapse assembly (qval3.42E-3)', 'GO:0090066:regulation of anatomical structure size (qval3.42E-3)', 'GO:1990138:neuron projection extension (qval3.67E-3)', 'GO:0051125:regulation of actin nucleation (qval3.94E-3)', 'GO:0099173:postsynapse organization (qval3.89E-3)', 'GO:0022604:regulation of cell morphogenesis (qval4.18E-3)', 'GO:0050805:negative regulation of synaptic transmission (qval4.63E-3)', 'GO:0010638:positive regulation of organelle organization (qval4.75E-3)', 'GO:0050789:regulation of biological process (qval4.76E-3)', 'GO:0050794:regulation of cellular process (qval5.73E-3)', 'GO:0007154:cell communication (qval7.25E-3)', 'GO:0048731:system development (qval7.18E-3)', 'GO:0051127:positive regulation of actin nucleation (qval7.23E-3)', 'GO:0045664:regulation of neuron differentiation (qval7.76E-3)', 'GO:0007264:small GTPase mediated signal transduction (qval7.73E-3)', 'GO:0065007:biological regulation (qval8.13E-3)', 'GO:0007610:behavior (qval8.56E-3)', 'GO:1900449:regulation of glutamate receptor signaling pathway (qval9.38E-3)', 'GO:0016049:cell growth (qval9.43E-3)', 'GO:0060119:inner ear receptor cell development (qval1.09E-2)', 'GO:0006930:substrate-dependent cell migration, cell extension (qval1.13E-2)', 'GO:0007409:axonogenesis (qval1.26E-2)', 'GO:0023056:positive regulation of signaling (qval1.58E-2)', 'GO:0022898:regulation of transmembrane transporter activity (qval1.65E-2)', 'GO:1902284:neuron projection extension involved in neuron projection guidance (qval1.71E-2)', 'GO:0048846:axon extension involved in axon guidance (qval1.69E-2)', 'GO:1904062:regulation of cation transmembrane transport (qval1.95E-2)', 'GO:0051960:regulation of nervous system development (qval2.12E-2)', 'GO:0120035:regulation of plasma membrane bounded cell projection organization (qval2.18E-2)', 'GO:0016601:Rac protein signal transduction (qval2.23E-2)', 'GO:0032409:regulation of transporter activity (qval2.24E-2)', 'GO:0099601:regulation of neurotransmitter receptor activity (qval2.28E-2)', 'GO:0033043:regulation of organelle organization (qval2.29E-2)', 'GO:0006928:movement of cell or subcellular component (qval2.3E-2)', 'GO:0021636:trigeminal nerve morphogenesis (qval2.37E-2)', 'GO:0043112:receptor metabolic process (qval2.37E-2)', 'GO:0031344:regulation of cell projection organization (qval2.37E-2)', 'GO:0061387:regulation of extent of cell growth (qval2.54E-2)', 'GO:0007265:Ras protein signal transduction (qval2.52E-2)', 'GO:0048588:developmental cell growth (qval2.6E-2)', 'GO:0097062:dendritic spine maintenance (qval3.03E-2)', 'GO:0048666:neuron development (qval3E-2)', 'GO:0050770:regulation of axonogenesis (qval3.26E-2)', 'GO:2000311:regulation of AMPA receptor activity (qval3.24E-2)', 'GO:0048869:cellular developmental process (qval3.26E-2)', 'GO:0009987:cellular process (qval3.32E-2)', 'GO:0097581:lamellipodium organization (qval3.31E-2)', 'GO:0001919:regulation of receptor recycling (qval3.65E-2)', 'GO:0032412:regulation of ion transmembrane transporter activity (qval3.78E-2)', 'GO:0060080:inhibitory postsynaptic potential (qval3.79E-2)', 'GO:0097484:dendrite extension (qval3.75E-2)', 'GO:1904862:inhibitory synapse assembly (qval3.72E-2)', 'GO:0016192:vesicle-mediated transport (qval3.79E-2)', 'GO:0010592:positive regulation of lamellipodium assembly (qval4.02E-2)', 'GO:0008306:associative learning (qval4.17E-2)', 'GO:0010975:regulation of neuron projection development (qval4.33E-2)', 'GO:2000310:regulation of NMDA receptor activity (qval4.53E-2)', 'GO:0010647:positive regulation of cell communication (qval4.59E-2)', 'GO:0006898:receptor-mediated endocytosis (qval4.7E-2)', 'GO:2001259:positive regulation of cation channel activity (qval4.76E-2)', 'GO:0007214:gamma-aminobutyric acid signaling pathway (qval5.03E-2)', 'GO:0022603:regulation of anatomical structure morphogenesis (qval5.01E-2)', 'GO:0035494:SNARE complex disassembly (qval5.45E-2)', 'GO:0045196:establishment or maintenance of neuroblast polarity (qval5.41E-2)', 'GO:0045200:establishment of neuroblast polarity (qval5.36E-2)', 'GO:0003274:endocardial cushion fusion (qval5.32E-2)', 'GO:0007613:memory (qval5.55E-2)', 'GO:0051963:regulation of synapse assembly (qval5.83E-2)', 'GO:0043954:cellular component maintenance (qval5.86E-2)', 'GO:0050806:positive regulation of synaptic transmission (qval6.36E-2)', 'GO:0008045:motor neuron axon guidance (qval6.84E-2)', 'GO:1902745:positive regulation of lamellipodium organization (qval6.78E-2)', 'GO:0010517:regulation of phospholipase activity (qval6.74E-2)', 'GO:0051641:cellular localization (qval6.97E-2)', 'GO:0035640:exploration behavior (qval7.48E-2)', 'GO:0060560:developmental growth involved in morphogenesis (qval7.47E-2)', 'GO:0006897:endocytosis (qval8.05E-2)', 'GO:2000251:positive regulation of actin cytoskeleton reorganization (qval8.03E-2)', 'GO:0034314:Arp2/3 complex-mediated actin nucleation (qval7.97E-2)', 'GO:0048169:regulation of long-term neuronal synaptic plasticity (qval8.1E-2)', 'GO:2000249:regulation of actin cytoskeleton reorganization (qval8.04E-2)', 'GO:0010591:regulation of lamellipodium assembly (qval7.98E-2)', 'GO:0099072:regulation of postsynaptic membrane neurotransmitter receptor levels (qval7.97E-2)', 'GO:0050767:regulation of neurogenesis (qval8.2E-2)', 'GO:0099175:regulation of postsynapse organization (qval8.92E-2)', 'GO:0003289:atrial septum primum morphogenesis (qval9.11E-2)', 'GO:0061343:cell adhesion involved in heart morphogenesis (qval9.05E-2)', 'GO:0001921:positive regulation of receptor recycling (qval9.13E-2)', 'GO:0097061:dendritic spine organization (qval9.48E-2)', 'GO:0060284:regulation of cell development (qval9.69E-2)']</t>
        </is>
      </c>
      <c r="V46" s="3">
        <f>hyperlink("https://spiral.technion.ac.il/results/MTAwMDAwOA==/45/GOResultsFUNCTION","link")</f>
        <v/>
      </c>
      <c r="W46" t="inlineStr">
        <is>
          <t>['GO:0005515:protein binding (qval4.68E-3)', 'GO:0035254:glutamate receptor binding (qval3.07E-2)', 'GO:0071933:Arp2/3 complex binding (qval2.1E-2)', 'GO:0008092:cytoskeletal protein binding (qval1.97E-2)', 'GO:0019905:syntaxin binding (qval2.42E-2)', 'GO:1904315:transmitter-gated ion channel activity involved in regulation of postsynaptic membrane potential (qval2.58E-2)', 'GO:0044877:protein-containing complex binding (qval2.27E-2)', 'GO:0003779:actin binding (qval2.06E-2)', 'GO:0099529:neurotransmitter receptor activity involved in regulation of postsynaptic membrane potential (qval2.4E-2)', 'GO:0098960:postsynaptic neurotransmitter receptor activity (qval2.66E-2)', 'GO:0022835:transmitter-gated channel activity (qval2.42E-2)', 'GO:0022824:transmitter-gated ion channel activity (qval2.21E-2)', 'GO:0000149:SNARE binding (qval2.2E-2)', 'GO:0005230:extracellular ligand-gated ion channel activity (qval5.67E-2)', 'GO:0030594:neurotransmitter receptor activity (qval9.43E-2)', 'GO:0051020:GTPase binding (qval9.07E-2)', 'GO:0022851:GABA-gated chloride ion channel activity (qval1.23E-1)', 'GO:0005165:neurotrophin receptor binding (qval1.47E-1)', 'GO:0046875:ephrin receptor binding (qval1.39E-1)', 'GO:0098772:molecular function regulator (qval1.96E-1)', 'GO:0005163:nerve growth factor receptor binding (qval1.87E-1)']</t>
        </is>
      </c>
      <c r="X46" s="3">
        <f>hyperlink("https://spiral.technion.ac.il/results/MTAwMDAwOA==/45/GOResultsCOMPONENT","link")</f>
        <v/>
      </c>
      <c r="Y46" t="inlineStr">
        <is>
          <t>['GO:0044456:synapse part (qval3.18E-14)', 'GO:0045202:synapse (qval3.91E-11)', 'GO:0097458:neuron part (qval4.16E-11)', 'GO:0099055:integral component of postsynaptic membrane (qval5.59E-11)', 'GO:0098936:intrinsic component of postsynaptic membrane (qval1.08E-10)', 'GO:0099060:integral component of postsynaptic specialization membrane (qval5.04E-10)', 'GO:0099699:integral component of synaptic membrane (qval6.09E-10)', 'GO:0098948:intrinsic component of postsynaptic specialization membrane (qval7.75E-10)', 'GO:0098978:glutamatergic synapse (qval2.01E-9)', 'GO:0099240:intrinsic component of synaptic membrane (qval1.86E-9)', 'GO:0030054:cell junction (qval5.09E-9)', 'GO:0042995:cell projection (qval6.54E-8)', 'GO:0099061:integral component of postsynaptic density membrane (qval1.55E-6)', 'GO:0099146:intrinsic component of postsynaptic density membrane (qval2.88E-6)', 'GO:0098794:postsynapse (qval3.09E-6)', 'GO:0120038:plasma membrane bounded cell projection part (qval3.24E-6)', 'GO:0044463:cell projection part (qval3.05E-6)', 'GO:0120025:plasma membrane bounded cell projection (qval1.06E-5)', 'GO:0043005:neuron projection (qval1.36E-5)', 'GO:0005886:plasma membrane (qval1.49E-5)', 'GO:0045211:postsynaptic membrane (qval2.28E-5)', 'GO:0033267:axon part (qval3.2E-5)', 'GO:0097060:synaptic membrane (qval3.25E-5)', 'GO:0043235:receptor complex (qval3.69E-5)', 'GO:0098982:GABA-ergic synapse (qval3.9E-5)', 'GO:0032281:AMPA glutamate receptor complex (qval6.75E-5)', 'GO:0016020:membrane (qval9.57E-5)', 'GO:0008328:ionotropic glutamate receptor complex (qval2.07E-4)', 'GO:0031209:SCAR complex (qval2.81E-4)', 'GO:0030425:dendrite (qval3.55E-4)', 'GO:0098878:neurotransmitter receptor complex (qval3.95E-4)', 'GO:0032589:neuron projection membrane (qval8.24E-4)', 'GO:0030027:lamellipodium (qval8.41E-4)', 'GO:0098793:presynapse (qval1.69E-3)', 'GO:0034702:ion channel complex (qval2.22E-3)', 'GO:0060076:excitatory synapse (qval2.24E-3)', 'GO:0044459:plasma membrane part (qval2.68E-3)', 'GO:1902495:transmembrane transporter complex (qval3.36E-3)', 'GO:0098802:plasma membrane receptor complex (qval4.31E-3)', 'GO:1990351:transporter complex (qval4.94E-3)', 'GO:0032590:dendrite membrane (qval5.57E-3)', 'GO:0090725:peripheral region of growth cone (qval6.78E-3)', 'GO:0031410:cytoplasmic vesicle (qval8.23E-3)', 'GO:0031982:vesicle (qval8.2E-3)', 'GO:0097708:intracellular vesicle (qval8.56E-3)', 'GO:0032591:dendritic spine membrane (qval8.4E-3)', 'GO:0005887:integral component of plasma membrane (qval9.97E-3)', 'GO:0043197:dendritic spine (qval1.14E-2)', 'GO:0031226:intrinsic component of plasma membrane (qval1.23E-2)', 'GO:0031256:leading edge membrane (qval1.35E-2)', 'GO:0044309:neuron spine (qval1.38E-2)', 'GO:0098839:postsynaptic density membrane (qval1.69E-2)', 'GO:0030426:growth cone (qval1.76E-2)', 'GO:0099634:postsynaptic specialization membrane (qval1.85E-2)', 'GO:0030427:site of polarized growth (qval2.13E-2)', 'GO:0043195:terminal bouton (qval2.46E-2)', 'GO:0098590:plasma membrane region (qval2.73E-2)', 'GO:0031253:cell projection membrane (qval2.75E-2)', 'GO:0098797:plasma membrane protein complex (qval2.74E-2)']</t>
        </is>
      </c>
    </row>
    <row r="47">
      <c r="A47" s="1" t="n">
        <v>46</v>
      </c>
      <c r="B47" t="n">
        <v>18365</v>
      </c>
      <c r="C47" t="n">
        <v>4951</v>
      </c>
      <c r="D47" t="n">
        <v>75</v>
      </c>
      <c r="E47" t="n">
        <v>5550</v>
      </c>
      <c r="F47" t="n">
        <v>342</v>
      </c>
      <c r="G47" t="n">
        <v>2761</v>
      </c>
      <c r="H47" t="n">
        <v>27</v>
      </c>
      <c r="I47" t="n">
        <v>111</v>
      </c>
      <c r="J47" s="2" t="n">
        <v>-1042</v>
      </c>
      <c r="K47" t="n">
        <v>0.468</v>
      </c>
      <c r="L47" t="inlineStr">
        <is>
          <t>2610507B11Rik,4933434E20Rik,Abat,Abca7,Abcd3,Abhd3,Acat1,Acsbg1,Acsf3,Acyp2,Adam23,Afg3l2,Agpat5,Ahcyl1,Ahsa1,Ank1,Ap1b1,Apln,Aplp2,Arcn1,Arl2,Arl3,Atp5b,Atp5e,Atp5j,Atp5k,Atp5l,Atp5o,Atp8a2,Atpaf1,Atpaf2,Auh,BC035947,Babam1,Bcap31,Bcat1,Bdh1,Bhlhe41,Braf,Bri3bp,Btbd17,Capn2,Cbx4,Ccdc190,Cdc37l1,Cend1,Cept1,Cerk,Chchd1,Chchd10,Chga,Chordc1,Ciao1,Cited1,Ckb,Clasp2,Clta,Cltb,Cltc,Cmc1,Cog4,Cog6,Commd9,Copa,Cops2,Cops9,Cox16,Cox5b,Cox6c,Cox7a1,Cox7a2,Cox7b,Cplx1,Cpsf3,Cs,Ctsl,Cwc15,Cyc1,Cyp2j6,D8Ertd738e,Dctn1,Ddx24,Dexi,Dffa,Dhrs1,Dhrs13,Dnajc15,Dynlt3,Echdc1,Efr3b,Eif1ad,Eif2b4,Eif5a2,Enah,Eno2,Epb41l3,Epn3,Eprs,Etfa,Etnk1,Etnppl,Fads6,Fam189a2,Fam210b,Fbxo44,Fbxo9,Fdxr,Fem1c,Fez2,Fgf9,Fh1,Fhdc1,Fitm2,Fkbp4,Flnb,Flt3,Fndc5,Fundc2,Gabarapl2,Gars,Gas2,Gdpd1,Gfer,Ghitm,Gk,Glrb,Glrx5,Gm8104,Grsf1,H2afy,Haghl,Hapln4,Hcn2,Hdhd2,Hint2,Hpf1,Hsd17b12,Hsd17b4,Hsp90aa1,Hspa4l,Hspa9,Hspd1,Iah1,Idh3a,Idnk,Igip,Ilk,Irs2,Isca2,Itch,Kank4,Kcnh2,Klhl11,Klhl18,Klhl20,Kndc1,Lamtor2,Laptm4b,Leng1,Letm1,Lgals8,Lgmn,Limk2,Lin52,Lrig1,Lrrc8a,Lynx1,Manf,Map7d2,March2,Mcf2,Mdh1,Mfn1,Miga2,Mnat1,Mpc2,Mpnd,Mpp6,Mrs2,Msh2,Msrb1,Mt2,Mt3,Mtfr1,Naa38,Ndrg2,Ndufa13,Ndufa2,Ndufa8,Ndufaf1,Ndufb10,Ndufb6,Ndufb7,Ndufb8,Ndufb9,Ndufc2,Ndufs2,Ndufs7,Ndufs8,Ndufv2,Ndufv3,Nefh,Nipal2,Npepps,Nt5c3b,Nudt12,Nudt22,Nxpe3,Nxt2,Oaz2,Ogdh,P2rx5,P4hb,Pafah1b2,Paics,Paip2,Pakap,Paqr8,Pcbd2,Pcbp2,Pccb,Pcdhgc4,Pcp4l1,Pcyt2,Pdss2,Pex13,Pex2,Pex7,Pfkm,Pgam1,Pin4,Pip4p2,Pitpna,Pla2g7,Plcd4,Plekha6,Plekhd1,Plekhm2,Pmpcb,Polr1e,Ppfia4,Ppp2ca,Pptc7,Prepl,Prps1l3,Prpsap1,Psma7,Psmc6,Psmd12,Ptpa,Pttg1,Pus1,Rab11fip5,Rab14,Rab4a,Rabepk,Ralb,Rap1gap,Rcan2,Rdx,Rell2,Ret,Rit2,Rmi1,Rnf123,Rnf152,Rsrc1,Rttn,Rufy3,Rwdd4a,Sar1b,Sars,Sash1,Scn1a,Scube2,Selenof,Selenom,Selenot,Sgpp2,Sik3,Slc22a15,Slc25a25,Slc25a39,Slc25a46,Slc33a1,Slc38a1,Slc45a4,Slc6a11,Slc6a9,Slirp,Smdt1,Snx19,Sod1,Sparc,Srgap2,Stip1,Stmn3,Stx8,Suclg1,Sv2a,Tax1bp1,Tbcd,Timm10,Timm23,Timp4,Tm9sf3,Tmem127,Tmem184c,Tmem229b,Tnrc6a,Tom1,Trappc10,Trnt1,Trpm2,Tsc22d3,Tspan3,Tspyl4,Tstd3,Ttbk2,Ttc17,Ttc39a,Ttll5,Txn1,Txnrd1,Ube2j1,Ube4a,Ubqln1,Ubxn2a,Unkl,Upp2,Uqcr10,Uqcrc1,Uqcrc2,Usp8,Vwa8,Wdr37,Wdr55,Wwp1,Yars,Zfhx3,Zfhx4,Zscan26</t>
        </is>
      </c>
      <c r="M47" t="inlineStr">
        <is>
          <t>[(3, 5), (3, 29), (3, 32), (3, 35), (3, 46), (4, 2), (4, 5), (4, 29), (4, 32), (4, 35), (4, 46), (10, 2), (10, 5), (10, 29), (10, 32), (10, 35), (10, 46), (11, 2), (11, 5), (11, 29), (11, 32), (11, 35), (11, 46), (12, 2), (12, 5), (12, 29), (12, 32), (12, 35), (12, 46), (14, 2), (14, 5), (14, 29), (14, 32), (14, 35), (14, 46), (16, 2), (16, 5), (16, 29), (16, 32), (16, 35), (16, 46), (27, 2), (27, 5), (27, 29), (27, 32), (27, 35), (27, 46), (42, 5), (43, 5), (44, 5), (44, 29), (44, 35), (44, 46), (52, 2), (52, 5), (52, 29), (52, 32), (52, 35), (52, 46), (53, 2), (53, 5), (53, 29), (53, 32), (53, 35), (53, 46), (56, 2), (56, 5), (56, 29), (56, 32), (56, 35), (56, 46), (58, 2), (58, 5), (58, 29), (58, 32), (58, 35), (58, 46), (60, 5), (60, 29), (60, 35), (60, 46), (63, 2), (63, 5), (63, 29), (63, 32), (63, 35), (63, 46), (69, 2), (69, 5), (69, 29), (69, 32), (69, 35), (69, 46), (70, 2), (70, 5), (70, 29), (70, 32), (70, 35), (70, 46), (71, 2), (71, 5), (71, 29), (71, 32), (71, 35), (71, 46), (72, 2), (72, 5), (72, 29), (72, 32), (72, 35), (72, 46)]</t>
        </is>
      </c>
      <c r="N47" t="n">
        <v>4011</v>
      </c>
      <c r="O47" t="n">
        <v>0.75</v>
      </c>
      <c r="P47" t="n">
        <v>0.95</v>
      </c>
      <c r="Q47" t="n">
        <v>3</v>
      </c>
      <c r="R47" t="n">
        <v>10000</v>
      </c>
      <c r="S47" t="inlineStr">
        <is>
          <t>07/05/2024, 14:06:47</t>
        </is>
      </c>
      <c r="T47" s="3">
        <f>hyperlink("https://spiral.technion.ac.il/results/MTAwMDAwOA==/46/GOResultsPROCESS","link")</f>
        <v/>
      </c>
      <c r="U47" t="inlineStr">
        <is>
          <t>['GO:0006091:generation of precursor metabolites and energy (qval1.02E-13)', 'GO:0055114:oxidation-reduction process (qval1.07E-12)', 'GO:0022904:respiratory electron transport chain (qval1.81E-9)', 'GO:0022900:electron transport chain (qval4.38E-9)', 'GO:0006120:mitochondrial electron transport, NADH to ubiquinone (qval9.91E-9)', 'GO:0009117:nucleotide metabolic process (qval8.5E-9)', 'GO:0032981:mitochondrial respiratory chain complex I assembly (qval1.11E-8)', 'GO:0010257:NADH dehydrogenase complex assembly (qval9.69E-9)', 'GO:0006753:nucleoside phosphate metabolic process (qval9.16E-9)', 'GO:0055086:nucleobase-containing small molecule metabolic process (qval4.74E-8)', 'GO:0006839:mitochondrial transport (qval5.4E-8)', 'GO:0044237:cellular metabolic process (qval1.43E-7)', 'GO:0019637:organophosphate metabolic process (qval1.56E-7)', 'GO:1990542:mitochondrial transmembrane transport (qval1.5E-7)', 'GO:0044281:small molecule metabolic process (qval2.02E-7)', 'GO:0008152:metabolic process (qval2.24E-7)', 'GO:0033108:mitochondrial respiratory chain complex assembly (qval2.81E-7)', 'GO:0019693:ribose phosphate metabolic process (qval8.53E-7)', 'GO:0006163:purine nucleotide metabolic process (qval1.09E-6)', 'GO:0072521:purine-containing compound metabolic process (qval1.95E-6)', 'GO:0046034:ATP metabolic process (qval3.42E-6)', 'GO:0009205:purine ribonucleoside triphosphate metabolic process (qval6.16E-6)', 'GO:0009259:ribonucleotide metabolic process (qval6.32E-6)', 'GO:0009199:ribonucleoside triphosphate metabolic process (qval7.97E-6)', 'GO:0009150:purine ribonucleotide metabolic process (qval8.59E-6)', 'GO:0009144:purine nucleoside triphosphate metabolic process (qval9.21E-6)', 'GO:0009161:ribonucleoside monophosphate metabolic process (qval9.11E-6)', 'GO:0006754:ATP biosynthetic process (qval8.98E-6)', 'GO:0006164:purine nucleotide biosynthetic process (qval9.38E-6)', 'GO:0046390:ribose phosphate biosynthetic process (qval1.48E-5)', 'GO:0072522:purine-containing compound biosynthetic process (qval1.57E-5)', 'GO:0009167:purine ribonucleoside monophosphate metabolic process (qval1.59E-5)', 'GO:0009123:nucleoside monophosphate metabolic process (qval1.63E-5)', 'GO:0009126:purine nucleoside monophosphate metabolic process (qval1.66E-5)', 'GO:0009127:purine nucleoside monophosphate biosynthetic process (qval1.69E-5)', 'GO:0009168:purine ribonucleoside monophosphate biosynthetic process (qval1.64E-5)', 'GO:0009141:nucleoside triphosphate metabolic process (qval2.52E-5)', 'GO:0009156:ribonucleoside monophosphate biosynthetic process (qval2.72E-5)', 'GO:0015986:ATP synthesis coupled proton transport (qval2.88E-5)', 'GO:0015985:energy coupled proton transport, down electrochemical gradient (qval2.81E-5)', 'GO:0009206:purine ribonucleoside triphosphate biosynthetic process (qval2.8E-5)', 'GO:0009145:purine nucleoside triphosphate biosynthetic process (qval3.18E-5)', 'GO:0019752:carboxylic acid metabolic process (qval3.34E-5)', 'GO:0051186:cofactor metabolic process (qval3.36E-5)', 'GO:0009165:nucleotide biosynthetic process (qval3.4E-5)', 'GO:0009201:ribonucleoside triphosphate biosynthetic process (qval3.92E-5)', 'GO:0009124:nucleoside monophosphate biosynthetic process (qval4.24E-5)', 'GO:1901293:nucleoside phosphate biosynthetic process (qval5.08E-5)', 'GO:0006119:oxidative phosphorylation (qval6.47E-5)', 'GO:0017144:drug metabolic process (qval8.71E-5)', 'GO:0009152:purine ribonucleotide biosynthetic process (qval9.07E-5)', 'GO:0043436:oxoacid metabolic process (qval1.09E-4)', 'GO:0044248:cellular catabolic process (qval1.2E-4)', 'GO:0009142:nucleoside triphosphate biosynthetic process (qval1.31E-4)', 'GO:0072329:monocarboxylic acid catabolic process (qval1.33E-4)', 'GO:0006732:coenzyme metabolic process (qval1.71E-4)', 'GO:0009260:ribonucleotide biosynthetic process (qval1.81E-4)', 'GO:0009056:catabolic process (qval2.09E-4)', 'GO:0006082:organic acid metabolic process (qval2.07E-4)', 'GO:0034622:cellular protein-containing complex assembly (qval2.42E-4)', 'GO:0090407:organophosphate biosynthetic process (qval2.41E-4)', 'GO:0006796:phosphate-containing compound metabolic process (qval3.62E-4)', 'GO:0006733:oxidoreduction coenzyme metabolic process (qval4.36E-4)', 'GO:0006793:phosphorus metabolic process (qval5.34E-4)', 'GO:0046496:nicotinamide nucleotide metabolic process (qval5.96E-4)', 'GO:1901575:organic substance catabolic process (qval7.15E-4)', 'GO:0019362:pyridine nucleotide metabolic process (qval7.09E-4)', 'GO:0009062:fatty acid catabolic process (qval7.52E-4)', 'GO:0034440:lipid oxidation (qval7.41E-4)', 'GO:0032787:monocarboxylic acid metabolic process (qval8.52E-4)', 'GO:0044743:protein transmembrane import into intracellular organelle (qval1.01E-3)', 'GO:0072524:pyridine-containing compound metabolic process (qval1.07E-3)', 'GO:1901566:organonitrogen compound biosynthetic process (qval1.21E-3)', 'GO:0006635:fatty acid beta-oxidation (qval1.47E-3)', 'GO:1901576:organic substance biosynthetic process (qval2.39E-3)', 'GO:0016042:lipid catabolic process (qval2.42E-3)', 'GO:0019395:fatty acid oxidation (qval2.61E-3)', 'GO:0071704:organic substance metabolic process (qval2.58E-3)', 'GO:0044249:cellular biosynthetic process (qval2.55E-3)', 'GO:0042776:mitochondrial ATP synthesis coupled proton transport (qval2.98E-3)', 'GO:0009058:biosynthetic process (qval3.06E-3)', 'GO:0044282:small molecule catabolic process (qval3.48E-3)', 'GO:0009987:cellular process (qval4.06E-3)', 'GO:0006099:tricarboxylic acid cycle (qval4.29E-3)', 'GO:0006101:citrate metabolic process (qval5.13E-3)', 'GO:0016054:organic acid catabolic process (qval5.33E-3)', 'GO:0046395:carboxylic acid catabolic process (qval5.27E-3)', 'GO:0051188:cofactor biosynthetic process (qval5.99E-3)', 'GO:0022607:cellular component assembly (qval6.83E-3)', 'GO:0044242:cellular lipid catabolic process (qval7.41E-3)', 'GO:0065002:intracellular protein transmembrane transport (qval8.52E-3)', 'GO:0065003:protein-containing complex assembly (qval8.62E-3)', 'GO:0072350:tricarboxylic acid metabolic process (qval9.44E-3)', 'GO:0071806:protein transmembrane transport (qval9.37E-3)', 'GO:0007005:mitochondrion organization (qval9.56E-3)', 'GO:0045333:cellular respiration (qval1.07E-2)', 'GO:0051179:localization (qval1.15E-2)', 'GO:0055085:transmembrane transport (qval1.15E-2)', 'GO:1901362:organic cyclic compound biosynthetic process (qval1.14E-2)', 'GO:1901564:organonitrogen compound metabolic process (qval1.21E-2)', 'GO:0006457:protein folding (qval1.26E-2)', 'GO:1902600:proton transmembrane transport (qval1.25E-2)', 'GO:1901135:carbohydrate derivative metabolic process (qval1.29E-2)', 'GO:0019438:aromatic compound biosynthetic process (qval1.28E-2)', 'GO:0015980:energy derivation by oxidation of organic compounds (qval1.28E-2)', 'GO:0044271:cellular nitrogen compound biosynthetic process (qval1.33E-2)', 'GO:0051234:establishment of localization (qval1.49E-2)', 'GO:0051649:establishment of localization in cell (qval1.58E-2)', 'GO:0009166:nucleotide catabolic process (qval1.57E-2)', 'GO:0009060:aerobic respiration (qval1.66E-2)', 'GO:0007007:inner mitochondrial membrane organization (qval1.65E-2)', 'GO:0072655:establishment of protein localization to mitochondrion (qval1.79E-2)', 'GO:0006734:NADH metabolic process (qval1.96E-2)', 'GO:0044238:primary metabolic process (qval2.07E-2)', 'GO:0098760:response to interleukin-7 (qval2.05E-2)', 'GO:0098761:cellular response to interleukin-7 (qval2.03E-2)', 'GO:0018130:heterocycle biosynthetic process (qval2.05E-2)', 'GO:0072330:monocarboxylic acid biosynthetic process (qval2.13E-2)', 'GO:0009108:coenzyme biosynthetic process (qval2.2E-2)', 'GO:0043933:protein-containing complex subunit organization (qval2.18E-2)', 'GO:0098662:inorganic cation transmembrane transport (qval2.87E-2)', 'GO:1901292:nucleoside phosphate catabolic process (qval2.95E-2)', 'GO:0046907:intracellular transport (qval3.01E-2)', 'GO:0070585:protein localization to mitochondrion (qval2.99E-2)', 'GO:0006810:transport (qval3.04E-2)', 'GO:0048268:clathrin coat assembly (qval3.17E-2)', 'GO:0006812:cation transport (qval3.45E-2)', 'GO:0030258:lipid modification (qval4.36E-2)', 'GO:0006122:mitochondrial electron transport, ubiquinol to cytochrome c (qval4.34E-2)', 'GO:0007006:mitochondrial membrane organization (qval4.59E-2)', 'GO:0098660:inorganic ion transmembrane transport (qval4.57E-2)', 'GO:0016226:iron-sulfur cluster assembly (qval4.78E-2)', 'GO:0031163:metallo-sulfur cluster assembly (qval4.74E-2)', 'GO:0006629:lipid metabolic process (qval4.89E-2)', 'GO:0051641:cellular localization (qval4.95E-2)', 'GO:0048193:Golgi vesicle transport (qval5E-2)', 'GO:0017038:protein import (qval4.98E-2)', 'GO:0034654:nucleobase-containing compound biosynthetic process (qval4.96E-2)', 'GO:0045184:establishment of protein localization (qval5.5E-2)', 'GO:0006646:phosphatidylethanolamine biosynthetic process (qval5.91E-2)', 'GO:0046434:organophosphate catabolic process (qval6E-2)', 'GO:1901137:carbohydrate derivative biosynthetic process (qval6.01E-2)', 'GO:0043648:dicarboxylic acid metabolic process (qval6.27E-2)', 'GO:0098655:cation transmembrane transport (qval6.71E-2)', 'GO:0006637:acyl-CoA metabolic process (qval6.7E-2)', 'GO:0035383:thioester metabolic process (qval6.66E-2)', 'GO:0006090:pyruvate metabolic process (qval7.22E-2)', 'GO:0006096:glycolytic process (qval7.81E-2)', 'GO:0060052:neurofilament cytoskeleton organization (qval7.82E-2)', 'GO:0042775:mitochondrial ATP synthesis coupled electron transport (qval7.77E-2)', 'GO:0097428:protein maturation by iron-sulfur cluster transfer (qval7.72E-2)', 'GO:0015031:protein transport (qval8.27E-2)', 'GO:0006757:ATP generation from ADP (qval8.54E-2)', 'GO:0034404:nucleobase-containing small molecule biosynthetic process (qval8.62E-2)', 'GO:0044283:small molecule biosynthetic process (qval8.74E-2)', 'GO:0034220:ion transmembrane transport (qval8.9E-2)', 'GO:0044255:cellular lipid metabolic process (qval9.37E-2)']</t>
        </is>
      </c>
      <c r="V47" s="3">
        <f>hyperlink("https://spiral.technion.ac.il/results/MTAwMDAwOA==/46/GOResultsFUNCTION","link")</f>
        <v/>
      </c>
      <c r="W47" t="inlineStr">
        <is>
          <t>['GO:0008137:NADH dehydrogenase (ubiquinone) activity (qval2.13E-9)', 'GO:0050136:NADH dehydrogenase (quinone) activity (qval1.06E-9)', 'GO:0003954:NADH dehydrogenase activity (qval1.4E-9)', 'GO:0016655:oxidoreductase activity, acting on NAD(P)H, quinone or similar compound as acceptor (qval1.44E-7)', 'GO:0003824:catalytic activity (qval5.41E-7)', 'GO:0016651:oxidoreductase activity, acting on NAD(P)H (qval5.09E-7)', 'GO:0015078:proton transmembrane transporter activity (qval3.45E-5)', 'GO:0016491:oxidoreductase activity (qval5.18E-5)', 'GO:0046933:proton-transporting ATP synthase activity, rotational mechanism (qval2.96E-4)', 'GO:0015077:monovalent inorganic cation transmembrane transporter activity (qval3.31E-3)', 'GO:0000166:nucleotide binding (qval1.25E-2)', 'GO:1901265:nucleoside phosphate binding (qval1.15E-2)', 'GO:0016874:ligase activity (qval2.7E-2)', 'GO:0009055:electron transfer activity (qval2.68E-2)', 'GO:0016835:carbon-oxygen lyase activity (qval4.38E-2)', 'GO:0051536:iron-sulfur cluster binding (qval4.57E-2)', 'GO:0051540:metal cluster binding (qval4.3E-2)', 'GO:0004129:cytochrome-c oxidase activity (qval5.07E-2)', 'GO:0016676:oxidoreductase activity, acting on a heme group of donors, oxygen as acceptor (qval4.81E-2)', 'GO:0015002:heme-copper terminal oxidase activity (qval4.57E-2)', 'GO:0019899:enzyme binding (qval4.81E-2)', 'GO:0044769:ATPase activity, coupled to transmembrane movement of ions, rotational mechanism (qval4.99E-2)', 'GO:0022890:inorganic cation transmembrane transporter activity (qval4.88E-2)', 'GO:0016675:oxidoreductase activity, acting on a heme group of donors (qval4.9E-2)', 'GO:0036094:small molecule binding (qval4.97E-2)', 'GO:0019003:GDP binding (qval6.66E-2)', 'GO:0016836:hydro-lyase activity (qval6.96E-2)', 'GO:0016667:oxidoreductase activity, acting on a sulfur group of donors (qval6.71E-2)', 'GO:0005215:transporter activity (qval6.65E-2)', 'GO:0032555:purine ribonucleotide binding (qval7.06E-2)', 'GO:0051087:chaperone binding (qval7.05E-2)', 'GO:0004300:enoyl-CoA hydratase activity (qval7.62E-2)', 'GO:0044389:ubiquitin-like protein ligase binding (qval7.51E-2)', 'GO:0017076:purine nucleotide binding (qval7.36E-2)', 'GO:0032553:ribonucleotide binding (qval7.55E-2)', 'GO:0015036:disulfide oxidoreductase activity (qval8.35E-2)', 'GO:0000287:magnesium ion binding (qval9.37E-2)', 'GO:0022857:transmembrane transporter activity (qval9.41E-2)', 'GO:0030276:clathrin binding (qval9.68E-2)', 'GO:0008324:cation transmembrane transporter activity (qval9.77E-2)', 'GO:0031072:heat shock protein binding (qval1.01E-1)', 'GO:0031625:ubiquitin protein ligase binding (qval1.05E-1)', 'GO:0016817:hydrolase activity, acting on acid anhydrides (qval1.03E-1)', 'GO:0016818:hydrolase activity, acting on acid anhydrides, in phosphorus-containing anhydrides (qval1.01E-1)']</t>
        </is>
      </c>
      <c r="X47" s="3">
        <f>hyperlink("https://spiral.technion.ac.il/results/MTAwMDAwOA==/46/GOResultsCOMPONENT","link")</f>
        <v/>
      </c>
      <c r="Y47" t="inlineStr">
        <is>
          <t>['GO:0005739:mitochondrion (qval1.42E-33)', 'GO:0044429:mitochondrial part (qval1.34E-29)', 'GO:0005743:mitochondrial inner membrane (qval2.35E-27)', 'GO:0019866:organelle inner membrane (qval7.5E-26)', 'GO:0044455:mitochondrial membrane part (qval8.06E-26)', 'GO:0098798:mitochondrial protein complex (qval1.15E-25)', 'GO:0098800:inner mitochondrial membrane protein complex (qval1.28E-24)', 'GO:0031966:mitochondrial membrane (qval1.81E-23)', 'GO:0044444:cytoplasmic part (qval8.45E-23)', 'GO:0070469:respiratory chain (qval7.3E-22)', 'GO:0098803:respiratory chain complex (qval8.35E-17)', 'GO:1990204:oxidoreductase complex (qval6.37E-16)', 'GO:0045271:respiratory chain complex I (qval1.69E-13)', 'GO:0005747:mitochondrial respiratory chain complex I (qval1.57E-13)', 'GO:0030964:NADH dehydrogenase complex (qval1.47E-13)', 'GO:0031090:organelle membrane (qval2.2E-13)', 'GO:0044424:intracellular part (qval1.95E-10)', 'GO:0043231:intracellular membrane-bounded organelle (qval4.63E-9)', 'GO:0043209:myelin sheath (qval1.03E-8)', 'GO:0043227:membrane-bounded organelle (qval1.93E-8)', 'GO:0043229:intracellular organelle (qval4.68E-8)', 'GO:0098796:membrane protein complex (qval9.15E-8)', 'GO:0044446:intracellular organelle part (qval2.5E-7)', 'GO:0043226:organelle (qval7.16E-7)', 'GO:0044422:organelle part (qval7.81E-7)', 'GO:0045259:proton-transporting ATP synthase complex (qval1.52E-6)', 'GO:0005753:mitochondrial proton-transporting ATP synthase complex (qval1.46E-6)', 'GO:0005746:mitochondrial respiratory chain (qval4.54E-5)', 'GO:1902494:catalytic complex (qval9.91E-5)', 'GO:0070013:intracellular organelle lumen (qval1.18E-4)', 'GO:0031974:membrane-enclosed lumen (qval1.2E-4)', 'GO:0043233:organelle lumen (qval1.16E-4)', 'GO:0030120:vesicle coat (qval1.47E-4)', 'GO:0045263:proton-transporting ATP synthase complex, coupling factor F(o) (qval2.54E-4)', 'GO:0045275:respiratory chain complex III (qval2.47E-4)', 'GO:0005750:mitochondrial respiratory chain complex III (qval2.4E-4)', 'GO:0000276:mitochondrial proton-transporting ATP synthase complex, coupling factor F(o) (qval2.33E-4)', 'GO:0044464:cell part (qval6.47E-4)', 'GO:0030125:clathrin vesicle coat (qval7.73E-4)', 'GO:0016469:proton-transporting two-sector ATPase complex (qval7.58E-4)', 'GO:0030117:membrane coat (qval7.58E-4)', 'GO:0030130:clathrin coat of trans-Golgi network vesicle (qval1.27E-3)', 'GO:0031300:intrinsic component of organelle membrane (qval1.64E-3)', 'GO:0070069:cytochrome complex (qval1.76E-3)', 'GO:0005829:cytosol (qval2.88E-3)', 'GO:0032991:protein-containing complex (qval4.65E-3)', 'GO:0016020:membrane (qval4.98E-3)', 'GO:0005759:mitochondrial matrix (qval4.94E-3)', 'GO:0032592:integral component of mitochondrial membrane (qval5.16E-3)', 'GO:0045261:proton-transporting ATP synthase complex, catalytic core F(1) (qval5.2E-3)', 'GO:0031301:integral component of organelle membrane (qval5.65E-3)', 'GO:0098573:intrinsic component of mitochondrial membrane (qval6.02E-3)', 'GO:0033177:proton-transporting two-sector ATPase complex, proton-transporting domain (qval7.39E-3)', 'GO:0098835:presynaptic endocytic zone membrane (qval8.3E-3)', 'GO:0099738:cell cortex region (qval8.26E-3)', 'GO:0031305:integral component of mitochondrial inner membrane (qval8.4E-3)', 'GO:0030118:clathrin coat (qval8.84E-3)', 'GO:0005758:mitochondrial intermembrane space (qval8.88E-3)', 'GO:0031304:intrinsic component of mitochondrial inner membrane (qval9.36E-3)', 'GO:0044297:cell body (qval1.01E-2)', 'GO:0030132:clathrin coat of coated pit (qval1.16E-2)', 'GO:0099631:postsynaptic endocytic zone cytoplasmic component (qval1.15E-2)', 'GO:0043025:neuronal cell body (qval1.48E-2)', 'GO:0031907:microbody lumen (qval1.86E-2)', 'GO:0005782:peroxisomal matrix (qval1.84E-2)', 'GO:0031970:organelle envelope lumen (qval2.01E-2)', 'GO:0005777:peroxisome (qval2.24E-2)']</t>
        </is>
      </c>
    </row>
    <row r="48">
      <c r="A48" s="1" t="n">
        <v>47</v>
      </c>
      <c r="B48" t="n">
        <v>18365</v>
      </c>
      <c r="C48" t="n">
        <v>4951</v>
      </c>
      <c r="D48" t="n">
        <v>75</v>
      </c>
      <c r="E48" t="n">
        <v>5550</v>
      </c>
      <c r="F48" t="n">
        <v>185</v>
      </c>
      <c r="G48" t="n">
        <v>4656</v>
      </c>
      <c r="H48" t="n">
        <v>71</v>
      </c>
      <c r="I48" t="n">
        <v>283</v>
      </c>
      <c r="J48" s="2" t="n">
        <v>-559</v>
      </c>
      <c r="K48" t="n">
        <v>0.47</v>
      </c>
      <c r="L48" t="inlineStr">
        <is>
          <t>Abhd6,Abi1,Abl2,Actr3b,Arhgap39,Arhgef25,Arl8b,Arpc2,Arpc3,Arpc5,Atf6b,Atg101,Atp2b1,Bcl11a,Bves,Cabp7,Cachd1,Cacng8,Calm3,Camk2b,Camkk1,Camsap2,Camta2,Cap2,Capza2,Capzb,Ccdc71l,Cdc40,Cdh11,Chn1,Chrd,Cnih2,Cnksr2,Cntnap5c,Cog5,Cpne6,Cpt1c,Creg2,Crls1,Crmp1,Csnk1a1,Cttn,Cyfip1,Dagla,Dgkg,Dhx33,Dkk3,Dock4,Dock9,Dok6,Drd5,Dusp5,Dynll1,Dyrk2,E2f3,Efna3,Enox1,Epha5,Epha6,Epha7,Exoc6,Faah,Fam131a,Fgf10,Fgf16,Fkbp1b,Foxg1,Frrs1l,Gabra5,Gabrb3,Galnt17,Gnaq,Golm1,Gpr22,Gpr63,Gria1,Grin2a,Grin2b,Grina,Hpca,Hunk,Ifngr2,Iqgap2,Jph3,Kcnab2,Kcnq2,Kctd12,Kctd6,Klhl3,Klk8,Ksr1,Limd2,Lpl,Lrrn2,Lsm8,Lurap1l,Map4k3,Mast3,Mdga1,Med10,Mindy3,Mmd,Mpped2,Msra,Ncdn,Nckap1,Nebl,Nell2,Neurod2,Neurod6,Nlgn3,Nmt1,Npdc1,Npy2r,Nr3c2,Nr4a3,Numbl,Ociad2,Olfml2b,Otub2,Parp1,Pcdh20,Pfkl,Pja2,Pkp2,Plekhg5,Plppr4,Plxna4,Ppfia2,Ppm1e,Ppp3r1,Prickle2,Prkag2,Prkca,Prkcg,Pwwp2b,Pygo1,Rabgap1l,Rapgef5,Rara,Rasgrp1,Raver2,Rnf165,Sdcbp,Sebox,Selenow,Sema3e,Sept3,Serpina3n,Sh3bp5,Shisa6,Sipa1l3,Skida1,Slc9a2,Slit1,Slit3,Slitrk3,Slitrk5,Smpd3,Snn,Sort1,Spink8,St6galnac5,Stim2,Stk25,Stxbp5l,Susd6,Syna,Tbata,Tecpr1,Thsd4,Tmem150c,Tmsb4x,Tnks1bp1,Tomm34,Trim2,Ube2e2,Ube2g2,Ust,Vps13c,Wasf1,Wipf3,Wscd2,Zbtb20,Zfp189</t>
        </is>
      </c>
      <c r="M48" t="inlineStr">
        <is>
          <t>[(0, 31), (0, 36), (0, 49), (0, 62), (0, 68), (1, 31), (1, 36), (1, 49), (1, 55), (1, 62), (1, 68), (2, 31), (2, 49), (2, 62), (2, 68), (3, 31), (3, 49), (3, 62), (3, 68), (4, 31), (4, 49), (4, 62), (4, 68), (5, 31), (5, 49), (5, 62), (5, 68), (6, 31), (6, 36), (6, 49), (6, 55), (6, 62), (6, 68), (7, 31), (7, 49), (7, 55), (7, 62), (7, 68), (8, 31), (8, 49), (8, 62), (8, 68), (9, 31), (9, 36), (9, 49), (9, 55), (9, 62), (9, 68), (10, 31), (10, 49), (10, 62), (10, 68), (11, 31), (11, 49), (11, 62), (11, 68), (12, 31), (12, 49), (12, 62), (12, 68), (13, 31), (13, 36), (13, 49), (13, 62), (13, 68), (14, 31), (14, 49), (14, 62), (14, 68), (15, 31), (15, 49), (15, 62), (15, 68), (16, 31), (16, 49), (16, 62), (16, 68), (17, 31), (17, 36), (17, 49), (17, 55), (17, 62), (17, 68), (18, 31), (18, 49), (18, 68), (19, 26), (19, 31), (19, 36), (19, 49), (19, 62), (19, 68), (20, 31), (20, 49), (20, 62), (20, 68), (21, 31), (21, 36), (21, 49), (21, 62), (21, 68), (23, 31), (23, 49), (23, 62), (23, 68), (24, 31), (24, 49), (24, 62), (24, 68), (25, 31), (25, 49), (25, 62), (25, 68), (27, 31), (27, 49), (27, 62), (27, 68), (28, 31), (28, 36), (28, 49), (28, 62), (28, 68), (29, 31), (29, 49), (29, 62), (29, 68), (30, 31), (30, 36), (30, 49), (30, 62), (30, 68), (32, 31), (32, 36), (32, 49), (32, 55), (32, 62), (32, 68), (33, 31), (33, 49), (33, 62), (33, 68), (34, 31), (34, 49), (34, 62), (34, 68), (35, 31), (35, 49), (35, 62), (35, 68), (37, 26), (37, 31), (37, 36), (37, 49), (37, 55), (37, 62), (37, 68), (38, 31), (38, 36), (38, 49), (38, 62), (38, 68), (39, 26), (39, 31), (39, 36), (39, 49), (39, 62), (39, 68), (40, 31), (40, 49), (40, 62), (40, 68), (41, 31), (41, 36), (41, 49), (41, 62), (41, 68), (42, 31), (42, 49), (42, 62), (42, 68), (43, 31), (43, 49), (43, 62), (43, 68), (44, 31), (44, 49), (44, 62), (44, 68), (45, 31), (45, 49), (45, 62), (45, 68), (46, 31), (46, 36), (46, 49), (46, 62), (46, 68), (47, 31), (47, 36), (47, 49), (47, 62), (47, 68), (48, 31), (48, 36), (48, 49), (48, 62), (48, 68), (50, 31), (50, 49), (50, 62), (50, 68), (52, 31), (52, 49), (52, 62), (52, 68), (53, 31), (53, 49), (53, 62), (53, 68), (54, 31), (54, 49), (54, 62), (54, 68), (56, 31), (56, 49), (56, 62), (56, 68), (57, 31), (57, 36), (57, 49), (57, 62), (57, 68), (58, 31), (58, 49), (58, 62), (58, 68), (60, 31), (60, 49), (60, 62), (60, 68), (61, 31), (61, 36), (61, 49), (61, 62), (61, 68), (63, 31), (63, 49), (63, 62), (63, 68), (64, 31), (64, 49), (64, 62), (64, 68), (65, 31), (65, 36), (65, 49), (65, 62), (65, 68), (66, 31), (66, 49), (66, 62), (66, 68), (67, 31), (67, 62), (67, 68), (69, 31), (69, 49), (69, 62), (69, 68), (70, 31), (70, 49), (70, 62), (70, 68), (71, 31), (71, 49), (71, 62), (71, 68), (72, 31), (72, 49), (72, 62), (72, 68), (74, 49), (74, 68)]</t>
        </is>
      </c>
      <c r="N48" t="n">
        <v>233</v>
      </c>
      <c r="O48" t="n">
        <v>0.5</v>
      </c>
      <c r="P48" t="n">
        <v>0.95</v>
      </c>
      <c r="Q48" t="n">
        <v>3</v>
      </c>
      <c r="R48" t="n">
        <v>10000</v>
      </c>
      <c r="S48" t="inlineStr">
        <is>
          <t>07/05/2024, 14:07:01</t>
        </is>
      </c>
      <c r="T48" s="3">
        <f>hyperlink("https://spiral.technion.ac.il/results/MTAwMDAwOA==/47/GOResultsPROCESS","link")</f>
        <v/>
      </c>
      <c r="U48" t="inlineStr">
        <is>
          <t>['GO:0050804:modulation of chemical synaptic transmission (qval1.19E-5)', 'GO:0099177:regulation of trans-synaptic signaling (qval6.21E-6)', 'GO:0023051:regulation of signaling (qval1.77E-5)', 'GO:0032989:cellular component morphogenesis (qval1.45E-5)', 'GO:0010646:regulation of cell communication (qval2.38E-5)', 'GO:0065008:regulation of biological quality (qval5.57E-5)', 'GO:0048858:cell projection morphogenesis (qval7.31E-5)', 'GO:0045664:regulation of neuron differentiation (qval1.21E-4)', 'GO:0120035:regulation of plasma membrane bounded cell projection organization (qval1.36E-4)', 'GO:0030833:regulation of actin filament polymerization (qval1.31E-4)', 'GO:0032990:cell part morphogenesis (qval1.35E-4)', 'GO:0031344:regulation of cell projection organization (qval1.29E-4)', 'GO:0030838:positive regulation of actin filament polymerization (qval1.28E-4)', 'GO:0035556:intracellular signal transduction (qval1.31E-4)', 'GO:0120039:plasma membrane bounded cell projection morphogenesis (qval1.62E-4)', 'GO:0051128:regulation of cellular component organization (qval1.65E-4)', 'GO:0009653:anatomical structure morphogenesis (qval1.73E-4)', 'GO:0048583:regulation of response to stimulus (qval2.09E-4)', 'GO:0008064:regulation of actin polymerization or depolymerization (qval2.15E-4)', 'GO:0007411:axon guidance (qval2.05E-4)', 'GO:0051960:regulation of nervous system development (qval2E-4)', 'GO:0032271:regulation of protein polymerization (qval1.97E-4)', 'GO:0097485:neuron projection guidance (qval1.99E-4)', 'GO:0030832:regulation of actin filament length (qval2.05E-4)', 'GO:0034314:Arp2/3 complex-mediated actin nucleation (qval2.01E-4)', 'GO:0097581:lamellipodium organization (qval2.75E-4)', 'GO:0050794:regulation of cellular process (qval3.19E-4)', 'GO:0048167:regulation of synaptic plasticity (qval3.45E-4)', 'GO:0048812:neuron projection morphogenesis (qval3.86E-4)', 'GO:0010975:regulation of neuron projection development (qval5.2E-4)', 'GO:1900449:regulation of glutamate receptor signaling pathway (qval7.1E-4)', 'GO:2001257:regulation of cation channel activity (qval8.56E-4)', 'GO:0090066:regulation of anatomical structure size (qval8.61E-4)', 'GO:0032273:positive regulation of protein polymerization (qval8.98E-4)', 'GO:0050789:regulation of biological process (qval8.83E-4)', 'GO:0048869:cellular developmental process (qval1.02E-3)', 'GO:0032970:regulation of actin filament-based process (qval1.03E-3)', 'GO:0060078:regulation of postsynaptic membrane potential (qval1.07E-3)', 'GO:0023052:signaling (qval1.1E-3)', 'GO:0032956:regulation of actin cytoskeleton organization (qval1.08E-3)', 'GO:0110053:regulation of actin filament organization (qval1.11E-3)', 'GO:0010769:regulation of cell morphogenesis involved in differentiation (qval1.11E-3)', 'GO:0009966:regulation of signal transduction (qval1.14E-3)', 'GO:0050807:regulation of synapse organization (qval1.13E-3)', 'GO:0050767:regulation of neurogenesis (qval1.13E-3)', 'GO:0065009:regulation of molecular function (qval1.24E-3)', 'GO:0007165:signal transduction (qval1.31E-3)', 'GO:0044087:regulation of cellular component biogenesis (qval1.72E-3)', 'GO:0030030:cell projection organization (qval1.81E-3)', 'GO:1905809:negative regulation of synapse organization (qval2.01E-3)', 'GO:0045010:actin nucleation (qval1.97E-3)', 'GO:0099173:postsynapse organization (qval2.07E-3)', 'GO:0032879:regulation of localization (qval2.07E-3)', 'GO:0022604:regulation of cell morphogenesis (qval2.3E-3)', 'GO:0050890:cognition (qval2.32E-3)', 'GO:0044089:positive regulation of cellular component biogenesis (qval2.53E-3)', 'GO:0065007:biological regulation (qval2.6E-3)', 'GO:0009987:cellular process (qval3.11E-3)', 'GO:0060284:regulation of cell development (qval3.25E-3)', 'GO:0007611:learning or memory (qval3.28E-3)', 'GO:0042391:regulation of membrane potential (qval3.36E-3)', 'GO:0032412:regulation of ion transmembrane transporter activity (qval3.54E-3)', 'GO:0045595:regulation of cell differentiation (qval4.09E-3)', 'GO:1902903:regulation of supramolecular fiber organization (qval4.59E-3)', 'GO:0099537:trans-synaptic signaling (qval4.61E-3)', 'GO:1902905:positive regulation of supramolecular fiber organization (qval4.72E-3)', 'GO:0022898:regulation of transmembrane transporter activity (qval4.82E-3)', 'GO:0007399:nervous system development (qval4.77E-3)', 'GO:0099536:synaptic signaling (qval5.24E-3)', 'GO:0048731:system development (qval6.76E-3)', 'GO:0032535:regulation of cellular component size (qval6.82E-3)', 'GO:0032409:regulation of transporter activity (qval6.73E-3)', 'GO:0007267:cell-cell signaling (qval7E-3)', 'GO:0007015:actin filament organization (qval7.65E-3)', 'GO:0048522:positive regulation of cellular process (qval9.04E-3)', 'GO:0051495:positive regulation of cytoskeleton organization (qval9.66E-3)', 'GO:0098916:anterograde trans-synaptic signaling (qval9.61E-3)', 'GO:0007268:chemical synaptic transmission (qval9.49E-3)', 'GO:0007610:behavior (qval9.78E-3)', 'GO:0007264:small GTPase mediated signal transduction (qval1.04E-2)', 'GO:0048168:regulation of neuronal synaptic plasticity (qval1.04E-2)', 'GO:0099601:regulation of neurotransmitter receptor activity (qval1.12E-2)', 'GO:0050770:regulation of axonogenesis (qval1.18E-2)', 'GO:0060384:innervation (qval1.34E-2)', 'GO:0007612:learning (qval1.59E-2)', 'GO:0043254:regulation of protein complex assembly (qval1.63E-2)', 'GO:0051049:regulation of transport (qval2.11E-2)', 'GO:2000311:regulation of AMPA receptor activity (qval2.16E-2)', 'GO:0051493:regulation of cytoskeleton organization (qval2.14E-2)', 'GO:0008306:associative learning (qval2.13E-2)', 'GO:2000601:positive regulation of Arp2/3 complex-mediated actin nucleation (qval2.16E-2)', 'GO:0044057:regulation of system process (qval2.22E-2)', 'GO:0032502:developmental process (qval2.22E-2)', 'GO:0007409:axonogenesis (qval2.26E-2)', 'GO:0097435:supramolecular fiber organization (qval2.89E-2)', 'GO:2000310:regulation of NMDA receptor activity (qval3.12E-2)', 'GO:0046677:response to antibiotic (qval3.19E-2)', 'GO:0050793:regulation of developmental process (qval3.24E-2)', 'GO:0050905:neuromuscular process (qval3.22E-2)', 'GO:0032501:multicellular organismal process (qval3.42E-2)', 'GO:0070344:regulation of fat cell proliferation (qval3.51E-2)', 'GO:0050790:regulation of catalytic activity (qval3.6E-2)', 'GO:0045666:positive regulation of neuron differentiation (qval3.62E-2)', 'GO:0001508:action potential (qval3.69E-2)', 'GO:0044093:positive regulation of molecular function (qval3.72E-2)', 'GO:0006468:protein phosphorylation (qval3.76E-2)', 'GO:0051962:positive regulation of nervous system development (qval3.8E-2)', 'GO:0016310:phosphorylation (qval3.88E-2)', 'GO:0048518:positive regulation of biological process (qval3.94E-2)', 'GO:0051130:positive regulation of cellular component organization (qval4.03E-2)', 'GO:0031334:positive regulation of protein complex assembly (qval4.03E-2)', 'GO:0051336:regulation of hydrolase activity (qval4.06E-2)', 'GO:0060341:regulation of cellular localization (qval4.02E-2)', 'GO:0031345:negative regulation of cell projection organization (qval4.09E-2)', 'GO:0006928:movement of cell or subcellular component (qval4.1E-2)', 'GO:0050808:synapse organization (qval4.17E-2)', 'GO:0046960:sensitization (qval4.25E-2)', 'GO:0048013:ephrin receptor signaling pathway (qval4.32E-2)', 'GO:0008045:motor neuron axon guidance (qval4.28E-2)', 'GO:0051239:regulation of multicellular organismal process (qval4.26E-2)', 'GO:1904062:regulation of cation transmembrane transport (qval4.49E-2)', 'GO:0099072:regulation of postsynaptic membrane neurotransmitter receptor levels (qval4.74E-2)', 'GO:0060291:long-term synaptic potentiation (qval4.7E-2)', 'GO:0061387:regulation of extent of cell growth (qval4.72E-2)', 'GO:0048675:axon extension (qval5.17E-2)', 'GO:0010591:regulation of lamellipodium assembly (qval5.13E-2)', 'GO:0007154:cell communication (qval5.58E-2)', 'GO:0099171:presynaptic modulation of chemical synaptic transmission (qval5.6E-2)', 'GO:0034765:regulation of ion transmembrane transport (qval5.95E-2)', 'GO:0043269:regulation of ion transport (qval6.1E-2)', 'GO:0097061:dendritic spine organization (qval6.16E-2)', 'GO:0051127:positive regulation of actin nucleation (qval6.64E-2)', 'GO:0007215:glutamate receptor signaling pathway (qval6.75E-2)', 'GO:0090257:regulation of muscle system process (qval7.1E-2)', 'GO:1990138:neuron projection extension (qval7.21E-2)', 'GO:0002159:desmosome assembly (qval7.26E-2)', 'GO:0070346:positive regulation of fat cell proliferation (qval7.21E-2)', 'GO:0060314:regulation of ryanodine-sensitive calcium-release channel activity (qval7.65E-2)', 'GO:0050773:regulation of dendrite development (qval7.7E-2)', 'GO:0098693:regulation of synaptic vesicle cycle (qval7.83E-2)', 'GO:0050805:negative regulation of synaptic transmission (qval8.46E-2)', 'GO:0001662:behavioral fear response (qval8.54E-2)', 'GO:0031346:positive regulation of cell projection organization (qval8.69E-2)', 'GO:0000902:cell morphogenesis (qval8.73E-2)', 'GO:0009636:response to toxic substance (qval8.67E-2)', 'GO:1902803:regulation of synaptic vesicle transport (qval8.7E-2)', 'GO:0034762:regulation of transmembrane transport (qval8.67E-2)', 'GO:0042493:response to drug (qval8.72E-2)', 'GO:0007275:multicellular organism development (qval8.97E-2)', 'GO:0033555:multicellular organismal response to stress (qval9.06E-2)', 'GO:0007169:transmembrane receptor protein tyrosine kinase signaling pathway (qval9.04E-2)', 'GO:0007613:memory (qval9.59E-2)', 'GO:0002209:behavioral defense response (qval9.55E-2)', 'GO:1902743:regulation of lamellipodium organization (qval9.49E-2)', 'GO:0034315:regulation of Arp2/3 complex-mediated actin nucleation (qval9.55E-2)', 'GO:1900451:positive regulation of glutamate receptor signaling pathway (qval9.49E-2)', 'GO:0006937:regulation of muscle contraction (qval9.66E-2)']</t>
        </is>
      </c>
      <c r="V48" s="3">
        <f>hyperlink("https://spiral.technion.ac.il/results/MTAwMDAwOA==/47/GOResultsFUNCTION","link")</f>
        <v/>
      </c>
      <c r="W48" t="inlineStr">
        <is>
          <t>['GO:0005515:protein binding (qval7.31E-3)', 'GO:0035254:glutamate receptor binding (qval1.16E-2)', 'GO:0003779:actin binding (qval8.47E-3)', 'GO:0008092:cytoskeletal protein binding (qval1.14E-2)', 'GO:0016773:phosphotransferase activity, alcohol group as acceptor (qval2.79E-2)', 'GO:0004672:protein kinase activity (qval3.05E-2)', 'GO:0016301:kinase activity (qval5.82E-2)', 'GO:0004698:calcium-dependent protein kinase C activity (qval6.15E-2)', 'GO:1904315:transmitter-gated ion channel activity involved in regulation of postsynaptic membrane potential (qval9.51E-2)', 'GO:0051015:actin filament binding (qval9.85E-2)', 'GO:0099529:neurotransmitter receptor activity involved in regulation of postsynaptic membrane potential (qval1.02E-1)', 'GO:0016772:transferase activity, transferring phosphorus-containing groups (qval1.05E-1)', 'GO:0098960:postsynaptic neurotransmitter receptor activity (qval1.03E-1)', 'GO:0022835:transmitter-gated channel activity (qval9.53E-2)', 'GO:0022824:transmitter-gated ion channel activity (qval8.89E-2)', 'GO:0071933:Arp2/3 complex binding (qval8.43E-2)', 'GO:0046875:ephrin receptor binding (qval8.83E-2)', 'GO:0005005:transmembrane-ephrin receptor activity (qval9.47E-2)', 'GO:0043168:anion binding (qval9.59E-2)', 'GO:0098772:molecular function regulator (qval1.22E-1)', 'GO:0008179:adenylate cyclase binding (qval1.23E-1)', 'GO:0005003:ephrin receptor activity (qval1.17E-1)', 'GO:0043394:proteoglycan binding (qval1.15E-1)', 'GO:0099583:neurotransmitter receptor activity involved in regulation of postsynaptic cytosolic calcium ion concentration (qval1.21E-1)', 'GO:0005230:extracellular ligand-gated ion channel activity (qval1.32E-1)', 'GO:0051020:GTPase binding (qval1.3E-1)', 'GO:0019899:enzyme binding (qval1.32E-1)', 'GO:0044877:protein-containing complex binding (qval1.3E-1)', 'GO:0016208:AMP binding (qval1.28E-1)', 'GO:0004970:ionotropic glutamate receptor activity (qval1.23E-1)', 'GO:0030594:neurotransmitter receptor activity (qval1.27E-1)', 'GO:0097110:scaffold protein binding (qval1.33E-1)']</t>
        </is>
      </c>
      <c r="X48" s="3">
        <f>hyperlink("https://spiral.technion.ac.il/results/MTAwMDAwOA==/47/GOResultsCOMPONENT","link")</f>
        <v/>
      </c>
      <c r="Y48" t="inlineStr">
        <is>
          <t>['GO:0045202:synapse (qval1.45E-10)', 'GO:0044456:synapse part (qval1.7E-9)', 'GO:0097458:neuron part (qval4.49E-8)', 'GO:0098978:glutamatergic synapse (qval1.56E-7)', 'GO:0120038:plasma membrane bounded cell projection part (qval2.61E-7)', 'GO:0044463:cell projection part (qval2.17E-7)', 'GO:0030054:cell junction (qval1.97E-7)', 'GO:0099060:integral component of postsynaptic specialization membrane (qval1.74E-7)', 'GO:0098948:intrinsic component of postsynaptic specialization membrane (qval2.71E-7)', 'GO:0099055:integral component of postsynaptic membrane (qval3.46E-7)', 'GO:0043005:neuron projection (qval3.75E-7)', 'GO:0098794:postsynapse (qval4.05E-7)', 'GO:0098936:intrinsic component of postsynaptic membrane (qval4.98E-7)', 'GO:0042995:cell projection (qval8.59E-7)', 'GO:0099699:integral component of synaptic membrane (qval1.19E-6)', 'GO:0120025:plasma membrane bounded cell projection (qval2.27E-6)', 'GO:0099240:intrinsic component of synaptic membrane (qval3.06E-6)', 'GO:0099061:integral component of postsynaptic density membrane (qval4.41E-6)', 'GO:0034702:ion channel complex (qval4.37E-6)', 'GO:0043235:receptor complex (qval4.18E-6)', 'GO:0034703:cation channel complex (qval4.52E-6)', 'GO:0030027:lamellipodium (qval4.84E-6)', 'GO:0008328:ionotropic glutamate receptor complex (qval5.29E-6)', 'GO:0099146:intrinsic component of postsynaptic density membrane (qval6.16E-6)', 'GO:1902495:transmembrane transporter complex (qval6.52E-6)', 'GO:0098878:neurotransmitter receptor complex (qval1.13E-5)', 'GO:1990351:transporter complex (qval1.09E-5)', 'GO:0032281:AMPA glutamate receptor complex (qval2.61E-5)', 'GO:0030425:dendrite (qval3.55E-5)', 'GO:0016020:membrane (qval6.84E-5)', 'GO:0097060:synaptic membrane (qval8.65E-5)', 'GO:0045211:postsynaptic membrane (qval1.16E-4)', 'GO:0031209:SCAR complex (qval1.36E-4)', 'GO:0005885:Arp2/3 protein complex (qval1.32E-4)', 'GO:0032591:dendritic spine membrane (qval1.29E-4)', 'GO:0014069:postsynaptic density (qval1.52E-4)', 'GO:0033267:axon part (qval1.72E-4)', 'GO:0032590:dendrite membrane (qval1.77E-4)', 'GO:0099572:postsynaptic specialization (qval1.78E-4)', 'GO:0032589:neuron projection membrane (qval2.48E-4)', 'GO:0098982:GABA-ergic synapse (qval5.96E-4)', 'GO:0098839:postsynaptic density membrane (qval6.33E-4)', 'GO:0043197:dendritic spine (qval6.82E-4)', 'GO:0060076:excitatory synapse (qval7.01E-4)', 'GO:0099634:postsynaptic specialization membrane (qval6.98E-4)', 'GO:0005886:plasma membrane (qval7.58E-4)', 'GO:0044309:neuron spine (qval8.37E-4)', 'GO:0098797:plasma membrane protein complex (qval1.88E-3)', 'GO:0090725:peripheral region of growth cone (qval4.3E-3)', 'GO:0031256:leading edge membrane (qval4.88E-3)', 'GO:0098802:plasma membrane receptor complex (qval5.35E-3)', 'GO:0005856:cytoskeleton (qval1.63E-2)', 'GO:0044459:plasma membrane part (qval1.84E-2)', 'GO:0098984:neuron to neuron synapse (qval2.61E-2)', 'GO:0031253:cell projection membrane (qval3.29E-2)']</t>
        </is>
      </c>
    </row>
    <row r="49">
      <c r="A49" s="1" t="n">
        <v>48</v>
      </c>
      <c r="B49" t="n">
        <v>18365</v>
      </c>
      <c r="C49" t="n">
        <v>4951</v>
      </c>
      <c r="D49" t="n">
        <v>75</v>
      </c>
      <c r="E49" t="n">
        <v>5550</v>
      </c>
      <c r="F49" t="n">
        <v>240</v>
      </c>
      <c r="G49" t="n">
        <v>3646</v>
      </c>
      <c r="H49" t="n">
        <v>43</v>
      </c>
      <c r="I49" t="n">
        <v>121</v>
      </c>
      <c r="J49" s="2" t="n">
        <v>-417</v>
      </c>
      <c r="K49" t="n">
        <v>0.477</v>
      </c>
      <c r="L49" t="inlineStr">
        <is>
          <t>4930453N24Rik,4933434E20Rik,AW549877,Abcd3,Adh5,Aebp2,Ahsa2,Akap12,Aldh6a1,Amotl2,Anp32b,Apbb2,Apln,Appbp2,Appl2,Arhgap5,Arhgef40,Arl2,Asrgl1,Atg4b,Atg4d,Atg7,Auh,Azin1,Bcan,Bcap31,Bhlhe41,Bicd2,Brd7,Cadm4,Capn2,Cd2ap,Cd81,Cdc37l1,Cdh20,Cdk2ap2,Cdr2,Cdr2l,Cept1,Chd6,Chkb,Cisd2,Clasp2,Clmn,Cln5,Clock,Clpx,Cnep1r1,Cnksr3,Cnn3,Cntfr,Cog4,Commd9,Cops9,Cox17,Cox6c,Cuta,Cyp2j6,Daam1,Ddit4,Ddx52,Dhrs1,Dnajb9,Dst,Echdc1,Eif3f,Eif4g2,Eif6,Eml3,Epb41l3,Exoc3l4,Fabp5,Fads6,Fah,Fam189a2,Fam222a,Fbxl3,Fem1c,Fez2,Fgd3,Fh1,Fis1,Fnbp1,Fnta,Frmd5,G0s2,Gfer,Gm2a,Gpr4,Gss,Gtf3c6,Hccs,Hcn2,Hdac5,Hdhd2,Hif1a,Hmox2,Hs3st1,Iah1,Iars,Ick,Iffo1,Ift88,Il1rap,Ilk,Irs2,Ist1,Itch,Kcna1,Kcnj10,Kif5b,Klhl20,Kmt2c,Kndc1,Lats1,Lemd2,Leng1,Letm2,Lgals8,Lman2,Lsm14a,Luc7l2,Map4,Map7d1,March2,Mast4,Mat2a,Mccc1,Mettl14,Mfn1,Mid1ip1,Mnat1,Mpv17l2,Msrb1,Mt2,Mtus1,Naca,Ndrg2,Ndufa2,Ndufb9,Nkd1,Nphp3,Nrbp2,Nudt12,Nudt4,Nup35,P4hb,Paics,Paip2,Pcbp2,Pccb,Pdcl,Pdlim5,Pet100,Pex2,Pex7,Phka1,Pigq,Pigv,Pink1,Plekhm2,Plekho2,Pmpcb,Prox1,Prpf4b,Prpsap1,Psenen,Psmb2,Ptar1,Ptpn11,Pttg1,Puf60,Rab4b,Rbm19,Rcan2,Rdx,Rell1,Ret,Rgs3,Rmnd5a,Ro60,Sash1,Scaf11,Sec11c,Sec62,Secisbp2l,Selenof,Selenot,Sema6a,Serf2,Sh3d19,Sik3,Slc12a8,Slc25a39,Slc33a1,Slc6a9,Smox,Snx29,Snx6,Soat1,Sptlc2,Srgap1,Srpr,St3gal4,St6gal1,Stmn4,Suco,Synj2,Taf13,Tbcd,Tcp11l2,Tkt,Tmc7,Tmcc2,Tmem229a,Tmf1,Tnrc6a,Trim67,Trip11,Tsc22d3,Tspan14,Tspan9,Ttll5,Tubgcp4,Ubc,Ube2d1,Ubxn1,Unc13c,Usp30,Vezf1,Wasf3,Wnt3,Wwp1,Ywhaq,Zcchc17,Zfand6,Zfp664,Zfp91,Zfp983,Zscan29</t>
        </is>
      </c>
      <c r="M49" t="inlineStr">
        <is>
          <t>[(3, 17), (3, 35), (3, 39), (4, 2), (4, 5), (4, 17), (4, 29), (4, 35), (4, 39), (8, 17), (10, 2), (10, 5), (10, 6), (10, 17), (10, 29), (10, 35), (10, 39), (11, 2), (11, 5), (11, 6), (11, 17), (11, 29), (11, 35), (11, 39), (12, 2), (12, 5), (12, 17), (12, 29), (12, 35), (12, 39), (14, 2), (14, 5), (14, 17), (14, 29), (14, 35), (14, 39), (15, 17), (16, 5), (16, 17), (16, 29), (16, 35), (16, 39), (20, 17), (24, 17), (27, 2), (27, 5), (27, 17), (27, 29), (27, 35), (27, 39), (31, 17), (33, 17), (34, 17), (36, 17), (42, 17), (42, 35), (42, 39), (43, 17), (43, 35), (44, 5), (44, 17), (44, 29), (44, 35), (44, 39), (45, 17), (49, 17), (52, 5), (52, 17), (52, 35), (52, 39), (53, 2), (53, 5), (53, 17), (53, 29), (53, 35), (53, 39), (56, 2), (56, 5), (56, 17), (56, 29), (56, 35), (56, 39), (58, 2), (58, 5), (58, 17), (58, 29), (58, 35), (58, 39), (60, 17), (60, 35), (60, 39), (61, 17), (62, 17), (62, 39), (63, 2), (63, 5), (63, 17), (63, 29), (63, 35), (63, 39), (66, 17), (68, 17), (69, 2), (69, 5), (69, 17), (69, 29), (69, 35), (69, 39), (70, 17), (70, 35), (70, 39), (71, 17), (71, 35), (71, 39), (72, 2), (72, 5), (72, 17), (72, 29), (72, 35), (72, 39), (74, 17)]</t>
        </is>
      </c>
      <c r="N49" t="n">
        <v>2663</v>
      </c>
      <c r="O49" t="n">
        <v>0.75</v>
      </c>
      <c r="P49" t="n">
        <v>0.9</v>
      </c>
      <c r="Q49" t="n">
        <v>3</v>
      </c>
      <c r="R49" t="n">
        <v>10000</v>
      </c>
      <c r="S49" t="inlineStr">
        <is>
          <t>07/05/2024, 14:07:13</t>
        </is>
      </c>
      <c r="T49" s="3">
        <f>hyperlink("https://spiral.technion.ac.il/results/MTAwMDAwOA==/48/GOResultsPROCESS","link")</f>
        <v/>
      </c>
      <c r="U49" t="inlineStr">
        <is>
          <t>['GO:0006996:organelle organization (qval5.11E-2)', 'GO:0009894:regulation of catabolic process (qval7.87E-2)', 'GO:0009987:cellular process (qval1.36E-1)', 'GO:0051641:cellular localization (qval1.05E-1)', 'GO:0044248:cellular catabolic process (qval1.07E-1)', 'GO:0031329:regulation of cellular catabolic process (qval9.77E-2)', 'GO:0009056:catabolic process (qval1.03E-1)', 'GO:0016043:cellular component organization (qval1.34E-1)', 'GO:1901564:organonitrogen compound metabolic process (qval1.36E-1)', 'GO:0006605:protein targeting (qval1.49E-1)', 'GO:0071840:cellular component organization or biogenesis (qval1.67E-1)', 'GO:0000422:autophagy of mitochondrion (qval1.78E-1)', 'GO:0061726:mitochondrion disassembly (qval1.65E-1)', 'GO:1901565:organonitrogen compound catabolic process (qval1.94E-1)', 'GO:1903204:negative regulation of oxidative stress-induced neuron death (qval2.1E-1)', 'GO:1903008:organelle disassembly (qval2.08E-1)', 'GO:0033043:regulation of organelle organization (qval2.06E-1)', 'GO:0044237:cellular metabolic process (qval2.14E-1)', 'GO:0070507:regulation of microtubule cytoskeleton organization (qval2.36E-1)', 'GO:0007010:cytoskeleton organization (qval2.42E-1)', 'GO:1901575:organic substance catabolic process (qval2.53E-1)', 'GO:0007031:peroxisome organization (qval2.8E-1)', 'GO:0009896:positive regulation of catabolic process (qval2.8E-1)', 'GO:0051649:establishment of localization in cell (qval2.68E-1)', 'GO:0072329:monocarboxylic acid catabolic process (qval2.73E-1)', 'GO:0060914:heart formation (qval3.26E-1)', 'GO:0019395:fatty acid oxidation (qval3.19E-1)', 'GO:0008152:metabolic process (qval3.33E-1)', 'GO:0008104:protein localization (qval3.94E-1)', 'GO:0006635:fatty acid beta-oxidation (qval3.93E-1)', 'GO:0034440:lipid oxidation (qval4.18E-1)', 'GO:0051493:regulation of cytoskeleton organization (qval4.17E-1)', 'GO:0042176:regulation of protein catabolic process (qval4.07E-1)', 'GO:0045732:positive regulation of protein catabolic process (qval4.15E-1)', 'GO:0033036:macromolecule localization (qval4.18E-1)', 'GO:0031110:regulation of microtubule polymerization or depolymerization (qval4.09E-1)']</t>
        </is>
      </c>
      <c r="V49" s="3">
        <f>hyperlink("https://spiral.technion.ac.il/results/MTAwMDAwOA==/48/GOResultsFUNCTION","link")</f>
        <v/>
      </c>
      <c r="W49" t="inlineStr">
        <is>
          <t>['GO:0008092:cytoskeletal protein binding (qval2.45E-1)', 'GO:0005515:protein binding (qval3.48E-1)', 'GO:0016874:ligase activity (qval9.89E-1)', 'GO:0000287:magnesium ion binding (qval9.94E-1)', 'GO:0015631:tubulin binding (qval8.05E-1)']</t>
        </is>
      </c>
      <c r="X49" s="3">
        <f>hyperlink("https://spiral.technion.ac.il/results/MTAwMDAwOA==/48/GOResultsCOMPONENT","link")</f>
        <v/>
      </c>
      <c r="Y49" t="inlineStr">
        <is>
          <t>['GO:0044424:intracellular part (qval2.81E-6)', 'GO:0044444:cytoplasmic part (qval1.3E-4)', 'GO:0044464:cell part (qval1.16E-3)', 'GO:0005737:cytoplasm (qval1.21E-3)', 'GO:0044446:intracellular organelle part (qval1.39E-2)', 'GO:0044429:mitochondrial part (qval1.99E-2)', 'GO:0005829:cytosol (qval2.43E-2)', 'GO:0097038:perinuclear endoplasmic reticulum (qval4.11E-2)', 'GO:0019866:organelle inner membrane (qval5.1E-2)', 'GO:0015630:microtubule cytoskeleton (qval4.79E-2)', 'GO:0005856:cytoskeleton (qval4.68E-2)', 'GO:0044422:organelle part (qval4.38E-2)', 'GO:0097197:tetraspanin-enriched microdomain (qval4.2E-2)', 'GO:0005743:mitochondrial inner membrane (qval4.88E-2)', 'GO:0005739:mitochondrion (qval6.32E-2)', 'GO:0031090:organelle membrane (qval6.63E-2)', 'GO:0031966:mitochondrial membrane (qval7.68E-2)']</t>
        </is>
      </c>
    </row>
    <row r="50">
      <c r="A50" s="1" t="n">
        <v>49</v>
      </c>
      <c r="B50" t="n">
        <v>18365</v>
      </c>
      <c r="C50" t="n">
        <v>4951</v>
      </c>
      <c r="D50" t="n">
        <v>75</v>
      </c>
      <c r="E50" t="n">
        <v>5550</v>
      </c>
      <c r="F50" t="n">
        <v>395</v>
      </c>
      <c r="G50" t="n">
        <v>4473</v>
      </c>
      <c r="H50" t="n">
        <v>63</v>
      </c>
      <c r="I50" t="n">
        <v>243</v>
      </c>
      <c r="J50" s="2" t="n">
        <v>-2338</v>
      </c>
      <c r="K50" t="n">
        <v>0.477</v>
      </c>
      <c r="L50" t="inlineStr">
        <is>
          <t>1190005I06Rik,2310022B05Rik,5031439G07Rik,Aatk,Abhd17b,Abhd4,Acaa1a,Acaca,Adamts4,Adamtsl1,Adamtsl4,Adh5,Adi1,Agpat4,Aif1l,Aldh3b1,Aldh6a1,Amotl2,Ankrd13a,Ankrd28,Ano4,Anp32b,Aplp1,Apod,Appl2,Arhgap23,Arhgef10,Arpc1b,Arrdc2,Arrdc3,Arsg,Aspa,Atl3,Atp11a,Atp1b3,Atp8a1,Baz2b,Bche,Bcl2l1,Bfsp2,Bin1,Bmp2k,Bnip3l,C1qc,C4b,Car14,Car2,Card19,Carhsp1,Carns1,Ccdc13,Ccp110,Cd81,Cd82,Cd84,Cd9,Cdc37l1,Cdc42ep1,Cdc42ep2,Cdk5rap2,Cercam,Cers2,Chdh,Chn2,Clasp2,Cldn11,Cldnd1,Cln8,Cmtm5,Cnp,Cntn2,Cpd,Cpm,Cpox,Creb5,Cryab,Crybg3,Csrp1,Ctnna1,Ctnna3,Ctss,Cyb5a,Cyp20a1,Cyp27a1,Cyp2j12,Cyth1,D16Ertd472e,Daam1,Daam2,Dbndd2,Dcps,Ddr1,Desi1,Dip2a,Dip2b,Dnajb2,Dnm2,Dock1,Dock10,Dock5,Dpy19l1,Dst,Dusp10,Dusp15,Efcab14,Efhd1,Efnb3,Elovl1,Elovl7,Emilin2,Enpp4,Enpp6,Erbb3,Erbin,Ermn,Evi2a,Fa2h,Fah,Fam234a,Fam53b,Fat1,Fbxo7,Fermt2,Fez1,Fgf1,Fgfr2,Fktn,Fnbp1,Foxn3,Frmd4b,Frmd5,Frmd8,Fth1,Gab1,Gal3st1,Galnt6,Gamt,Gatm,Gfap,Gjb1,Gjc2,Gjc3,Gltp,Gm4969,Gna12,Gng11,Gng12,Golga7,Gpm6b,Gpr37,Gpr62,Gprc5b,Gramd3,Grb14,Gsn,Gstm7,Hacd1,Hapln2,Hip1,Hipk2,Hsd17b11,Il33,Insc,Itgb4,Jam3,Jup,Kazn,Kctd13,Kif13a,Kif13b,Klhl4,Klk6,Lamp1,Lamp2,Lap3,Larp6,Ldlrad4,Lgi3,Lims2,Lipe,Litaf,Llgl1,Lpar1,Lrrn1,Mag,Mal,Map3k11,Map7,Map7d1,Mapk8ip1,Mapt,March8,Mast4,Mbp,Mcam,Megf10,Mettl7a1,Micall1,Micu2,Mid1ip1,Mindy1,Mobp,Mog,Mroh3,Msn,Mtmr10,Mtus1,Myo1d,Myo6,Myrf,Ncoa3,Nde1,Ndrg1,Nfasc,Nfkbia,Nipal4,Nkain1,Nkain2,Nkd1,Nkx2-2,Nkx6-2,Nmral1,Npc1,Npc2,Nrbp2,Olfml1,Olig1,Olig2,Opalin,Otud7b,Oxsr1,P2rx7,P4hb,Pacs2,Padi2,Pcbp4,Pcolce2,Pde4b,Pde8a,Pdgfa,Pdlim2,Phgdh,Phldb1,Phlpp1,Piga,Pigz,Pik3c2b,Pim3,Pip4k2a,Pkp4,Plaat3,Plcl1,Pld1,Plekhb1,Plekhg3,Plekhh1,Plin3,Pllp,Plod1,Plp1,Plpp2,Pls1,Plxdc2,Plxnb3,Ppfibp2,Ppp1r14a,Ppp1r3e,Ppp2r3a,Prima1,Prkd3,Prr18,Prrg1,Psat1,Psenen,Pstpip2,Ptp4a1,Ptpdc1,Ptpn11,Ptprd,Qdpr,Qk,Rab31,Ralgds,Rapgef4,Rasgrp3,Rcbtb1,Rdx,Reep3,Rffl,Rhog,Rhou,Rida,Rnf122,Rnf13,Rpp25l,Rtkn,Rtkn2,Rubcn,S100a1,S100a16,S1pr5,Sbf1,Sccpdh,Scd1,Scd2,Scd3,Sec11c,Sec14l5,Secisbp2l,Selenop,Sema6a,Sema6d,Sept2,Sept4,Serinc5,Sgce,Sgk1,Sgk2,Sh3glb1,Shtn1,Sirt2,Slain1,Slc12a2,Slc26a1,Slc44a1,Slc45a3,Slc48a1,Slc6a9,Smad7,Smco3,Snx1,Snx33,Soga1,Sorbs3,Sox8,Sp7,Srd5a1,Srpk3,Sspo,St18,St6gal1,Stxbp3,Syt11,Tbcd,Tcp11l2,Tfeb,Tgfa,Tjp1,Tjp2,Tm7sf3,Tmbim1,Tmcc3,Tmeff1,Tmeff2,Tmem123,Tmem125,Tmem219,Tmem229a,Tmem63a,Tmem88b,Tmem98,Tnfaip6,Tnni1,Tns3,Tor1aip1,Tppp,Tppp3,Tprn,Tpt1,Trak2,Trf,Trp53inp2,Tsc22d4,Tspan15,Tspan2,Ttll5,Ttyh2,Tulp4,Txndc16,U2af1,Ube2d1,Ugt8a,Unc5b,Usp30,Usp54,Vezf1,Vps37c,Wasf2,Wnk1,Wscd1,Ypel2,Ywhaq,Zcchc24,Zdhhc20,Zfp536</t>
        </is>
      </c>
      <c r="M50" t="inlineStr">
        <is>
          <t>[(2, 7), (2, 17), (2, 37), (2, 39), (3, 7), (3, 9), (3, 17), (3, 37), (3, 39), (4, 7), (4, 9), (4, 17), (4, 37), (4, 39), (5, 7), (5, 17), (5, 37), (5, 39), (8, 7), (8, 17), (8, 37), (10, 7), (10, 9), (10, 17), (10, 37), (10, 39), (11, 7), (11, 9), (11, 17), (11, 37), (11, 39), (12, 7), (12, 9), (12, 17), (12, 37), (12, 39), (13, 7), (13, 17), (13, 37), (14, 7), (14, 9), (14, 17), (14, 37), (14, 39), (15, 7), (15, 9), (15, 17), (15, 37), (15, 39), (16, 7), (16, 9), (16, 17), (16, 37), (16, 39), (20, 7), (20, 17), (20, 37), (21, 17), (22, 7), (22, 17), (22, 37), (23, 7), (23, 17), (23, 37), (23, 39), (24, 7), (24, 9), (24, 17), (24, 37), (24, 39), (25, 7), (25, 17), (25, 37), (26, 7), (26, 17), (26, 37), (27, 7), (27, 9), (27, 17), (27, 37), (27, 39), (29, 7), (29, 17), (29, 37), (29, 39), (30, 7), (30, 17), (30, 37), (31, 7), (31, 9), (31, 17), (31, 37), (31, 39), (32, 7), (32, 17), (32, 37), (33, 7), (33, 17), (33, 37), (34, 7), (34, 9), (34, 17), (34, 37), (34, 39), (35, 7), (35, 17), (35, 37), (36, 7), (36, 9), (36, 17), (36, 37), (36, 39), (41, 7), (41, 17), (41, 37), (41, 39), (42, 7), (42, 9), (42, 17), (42, 37), (42, 39), (43, 7), (43, 9), (43, 17), (43, 37), (43, 39), (44, 7), (44, 9), (44, 17), (44, 37), (44, 39), (45, 7), (45, 9), (45, 17), (45, 37), (45, 39), (46, 17), (47, 7), (47, 17), (47, 37), (48, 7), (48, 17), (48, 37), (49, 7), (49, 9), (49, 17), (49, 37), (49, 39), (52, 7), (52, 9), (52, 17), (52, 37), (52, 39), (53, 7), (53, 9), (53, 17), (53, 37), (53, 39), (54, 7), (54, 17), (54, 37), (55, 7), (55, 17), (55, 37), (56, 7), (56, 9), (56, 17), (56, 37), (56, 39), (57, 7), (57, 17), (57, 37), (57, 39), (58, 7), (58, 9), (58, 17), (58, 37), (58, 39), (59, 7), (59, 17), (59, 37), (60, 7), (60, 9), (60, 17), (60, 37), (60, 39), (61, 7), (61, 9), (61, 17), (61, 37), (61, 39), (62, 7), (62, 9), (62, 17), (62, 37), (62, 39), (63, 7), (63, 9), (63, 17), (63, 37), (63, 39), (66, 7), (66, 9), (66, 17), (66, 37), (66, 39), (67, 7), (67, 17), (67, 37), (68, 7), (68, 9), (68, 17), (68, 37), (68, 39), (69, 7), (69, 9), (69, 17), (69, 37), (69, 39), (70, 7), (70, 9), (70, 17), (70, 37), (70, 39), (71, 7), (71, 9), (71, 17), (71, 37), (71, 39), (72, 7), (72, 9), (72, 17), (72, 37), (72, 39), (73, 7), (73, 17), (73, 37), (73, 39), (74, 7), (74, 9), (74, 17), (74, 37), (74, 39)]</t>
        </is>
      </c>
      <c r="N50" t="n">
        <v>663</v>
      </c>
      <c r="O50" t="n">
        <v>1</v>
      </c>
      <c r="P50" t="n">
        <v>0.95</v>
      </c>
      <c r="Q50" t="n">
        <v>3</v>
      </c>
      <c r="R50" t="n">
        <v>10000</v>
      </c>
      <c r="S50" t="inlineStr">
        <is>
          <t>07/05/2024, 14:07:26</t>
        </is>
      </c>
      <c r="T50" s="3">
        <f>hyperlink("https://spiral.technion.ac.il/results/MTAwMDAwOA==/49/GOResultsPROCESS","link")</f>
        <v/>
      </c>
      <c r="U50" t="inlineStr">
        <is>
          <t>['GO:0008366:axon ensheathment (qval3.24E-12)', 'GO:0007272:ensheathment of neurons (qval1.62E-12)', 'GO:0042552:myelination (qval9.65E-12)', 'GO:0014013:regulation of gliogenesis (qval1.08E-8)', 'GO:0045685:regulation of glial cell differentiation (qval4.46E-7)', 'GO:0048713:regulation of oligodendrocyte differentiation (qval2.56E-6)', 'GO:0060284:regulation of cell development (qval2.53E-6)', 'GO:0050793:regulation of developmental process (qval5.35E-6)', 'GO:0048709:oligodendrocyte differentiation (qval5.51E-6)', 'GO:0010001:glial cell differentiation (qval6.53E-6)', 'GO:0051270:regulation of cellular component movement (qval4.47E-5)', 'GO:0007010:cytoskeleton organization (qval7.09E-5)', 'GO:0032879:regulation of localization (qval6.96E-5)', 'GO:0050767:regulation of neurogenesis (qval1.07E-4)', 'GO:0051960:regulation of nervous system development (qval1.8E-4)', 'GO:2000026:regulation of multicellular organismal development (qval2.18E-4)', 'GO:0051128:regulation of cellular component organization (qval2.67E-4)', 'GO:0008610:lipid biosynthetic process (qval3.25E-4)', 'GO:0040012:regulation of locomotion (qval3.46E-4)', 'GO:0016043:cellular component organization (qval3.56E-4)', 'GO:0014015:positive regulation of gliogenesis (qval4.48E-4)', 'GO:2000145:regulation of cell motility (qval4.69E-4)', 'GO:0022604:regulation of cell morphogenesis (qval4.5E-4)', 'GO:0010721:negative regulation of cell development (qval5.08E-4)', 'GO:0051239:regulation of multicellular organismal process (qval5.21E-4)', 'GO:0050768:negative regulation of neurogenesis (qval5.98E-4)', 'GO:0071840:cellular component organization or biogenesis (qval6.32E-4)', 'GO:0030334:regulation of cell migration (qval1.48E-3)', 'GO:0051961:negative regulation of nervous system development (qval2.12E-3)', 'GO:0022603:regulation of anatomical structure morphogenesis (qval2.08E-3)', 'GO:0061024:membrane organization (qval2.48E-3)', 'GO:0045595:regulation of cell differentiation (qval2.45E-3)', 'GO:0051129:negative regulation of cellular component organization (qval2.65E-3)', 'GO:0009987:cellular process (qval3.22E-3)', 'GO:0044087:regulation of cellular component biogenesis (qval3.2E-3)', 'GO:0065007:biological regulation (qval3.36E-3)', 'GO:1903828:negative regulation of cellular protein localization (qval3.37E-3)', 'GO:0031344:regulation of cell projection organization (qval3.5E-3)', 'GO:0034330:cell junction organization (qval3.46E-3)', 'GO:0010769:regulation of cell morphogenesis involved in differentiation (qval3.65E-3)', 'GO:0048518:positive regulation of biological process (qval4.28E-3)', 'GO:0120035:regulation of plasma membrane bounded cell projection organization (qval5.88E-3)', 'GO:0045687:positive regulation of glial cell differentiation (qval5.87E-3)', 'GO:0065008:regulation of biological quality (qval6.4E-3)', 'GO:0006643:membrane lipid metabolic process (qval6.52E-3)', 'GO:0022010:central nervous system myelination (qval6.6E-3)', 'GO:0032291:axon ensheathment in central nervous system (qval6.46E-3)', 'GO:0006633:fatty acid biosynthetic process (qval6.37E-3)', 'GO:0030030:cell projection organization (qval6.39E-3)', 'GO:0048585:negative regulation of response to stimulus (qval6.46E-3)', 'GO:0046394:carboxylic acid biosynthetic process (qval8.86E-3)', 'GO:0034329:cell junction assembly (qval8.81E-3)', 'GO:0016053:organic acid biosynthetic process (qval8.96E-3)', 'GO:0006629:lipid metabolic process (qval9.01E-3)', 'GO:1903964:monounsaturated fatty acid metabolic process (qval1.23E-2)', 'GO:1903966:monounsaturated fatty acid biosynthetic process (qval1.21E-2)', 'GO:0045596:negative regulation of cell differentiation (qval1.2E-2)', 'GO:0002064:epithelial cell development (qval1.22E-2)', 'GO:0099612:protein localization to axon (qval1.23E-2)', 'GO:0046467:membrane lipid biosynthetic process (qval1.22E-2)', 'GO:0051258:protein polymerization (qval1.23E-2)', 'GO:0007264:small GTPase mediated signal transduction (qval1.33E-2)', 'GO:0021782:glial cell development (qval1.35E-2)', 'GO:0048522:positive regulation of cellular process (qval1.83E-2)', 'GO:1903827:regulation of cellular protein localization (qval2.21E-2)', 'GO:0051241:negative regulation of multicellular organismal process (qval2.22E-2)', 'GO:0006665:sphingolipid metabolic process (qval2.2E-2)', 'GO:0001885:endothelial cell development (qval2.19E-2)', 'GO:1905666:regulation of protein localization to endosome (qval2.38E-2)', 'GO:0010720:positive regulation of cell development (qval2.37E-2)', 'GO:0002175:protein localization to paranode region of axon (qval2.34E-2)', 'GO:0007155:cell adhesion (qval2.56E-2)', 'GO:0032502:developmental process (qval2.7E-2)', 'GO:1902903:regulation of supramolecular fiber organization (qval2.7E-2)', 'GO:0051493:regulation of cytoskeleton organization (qval2.78E-2)', 'GO:0048523:negative regulation of cellular process (qval2.76E-2)', 'GO:0051302:regulation of cell division (qval2.76E-2)', 'GO:0044255:cellular lipid metabolic process (qval2.81E-2)', 'GO:0045665:negative regulation of neuron differentiation (qval2.85E-2)', 'GO:0022610:biological adhesion (qval2.88E-2)', 'GO:0030029:actin filament-based process (qval3E-2)', 'GO:0032273:positive regulation of protein polymerization (qval2.98E-2)', 'GO:0030036:actin cytoskeleton organization (qval3.33E-2)', 'GO:0006996:organelle organization (qval3.32E-2)', 'GO:1900024:regulation of substrate adhesion-dependent cell spreading (qval3.51E-2)', 'GO:0006682:galactosylceramide biosynthetic process (qval3.8E-2)', 'GO:0019695:choline metabolic process (qval3.76E-2)', 'GO:0019375:galactolipid biosynthetic process (qval3.72E-2)', 'GO:0016477:cell migration (qval4.07E-2)', 'GO:0031641:regulation of myelination (qval4.18E-2)', 'GO:0032271:regulation of protein polymerization (qval4.26E-2)', 'GO:0120036:plasma membrane bounded cell projection organization (qval4.26E-2)', 'GO:0043254:regulation of protein complex assembly (qval4.39E-2)', 'GO:0045216:cell-cell junction organization (qval4.38E-2)', 'GO:0051093:negative regulation of developmental process (qval4.5E-2)', 'GO:0031175:neuron projection development (qval4.46E-2)', 'GO:1900026:positive regulation of substrate adhesion-dependent cell spreading (qval4.51E-2)', 'GO:0048714:positive regulation of oligodendrocyte differentiation (qval4.67E-2)', 'GO:0097435:supramolecular fiber organization (qval4.74E-2)', 'GO:0010810:regulation of cell-substrate adhesion (qval4.72E-2)', 'GO:0044089:positive regulation of cellular component biogenesis (qval4.73E-2)', 'GO:0051641:cellular localization (qval4.72E-2)', 'GO:0045664:regulation of neuron differentiation (qval4.96E-2)', 'GO:0030913:paranodal junction assembly (qval5.41E-2)', 'GO:0046476:glycosylceramide biosynthetic process (qval5.36E-2)', 'GO:0048715:negative regulation of oligodendrocyte differentiation (qval5.31E-2)', 'GO:0032970:regulation of actin filament-based process (qval5.51E-2)', 'GO:0048519:negative regulation of biological process (qval5.5E-2)', 'GO:0048869:cellular developmental process (qval5.48E-2)', 'GO:0030148:sphingolipid biosynthetic process (qval5.44E-2)', 'GO:0040011:locomotion (qval5.51E-2)', 'GO:0032990:cell part morphogenesis (qval5.71E-2)', 'GO:0030155:regulation of cell adhesion (qval5.77E-2)', 'GO:0008360:regulation of cell shape (qval5.89E-2)', 'GO:0051094:positive regulation of developmental process (qval6.59E-2)', 'GO:0031109:microtubule polymerization or depolymerization (qval6.59E-2)', 'GO:0006600:creatine metabolic process (qval6.58E-2)', 'GO:0006601:creatine biosynthetic process (qval6.53E-2)', 'GO:0038116:chemokine (C-C motif) ligand 21 signaling pathway (qval6.47E-2)', 'GO:0031623:receptor internalization (qval6.53E-2)', 'GO:0007628:adult walking behavior (qval6.85E-2)', 'GO:0060341:regulation of cellular localization (qval6.84E-2)', 'GO:0048870:cell motility (qval7.17E-2)', 'GO:0006681:galactosylceramide metabolic process (qval7.14E-2)', 'GO:0033629:negative regulation of cell adhesion mediated by integrin (qval7.09E-2)', 'GO:1903729:regulation of plasma membrane organization (qval7.25E-2)', 'GO:0032231:regulation of actin filament bundle assembly (qval7.71E-2)', 'GO:0051271:negative regulation of cellular component movement (qval7.82E-2)', 'GO:0072330:monocarboxylic acid biosynthetic process (qval8.01E-2)', 'GO:0090659:walking behavior (qval8.04E-2)', 'GO:0007163:establishment or maintenance of cell polarity (qval8.05E-2)', 'GO:0051179:localization (qval8.26E-2)', 'GO:0031345:negative regulation of cell projection organization (qval8.43E-2)', 'GO:0000187:activation of MAPK activity (qval8.37E-2)', 'GO:0051130:positive regulation of cellular component organization (qval8.44E-2)', 'GO:0007009:plasma membrane organization (qval8.44E-2)', 'GO:1902905:positive regulation of supramolecular fiber organization (qval8.75E-2)', 'GO:0000226:microtubule cytoskeleton organization (qval8.8E-2)', 'GO:0032880:regulation of protein localization (qval8.82E-2)', 'GO:0050770:regulation of axonogenesis (qval8.77E-2)', 'GO:0006928:movement of cell or subcellular component (qval8.78E-2)', 'GO:0051494:negative regulation of cytoskeleton organization (qval8.73E-2)', 'GO:0019374:galactolipid metabolic process (qval9.14E-2)', 'GO:0007015:actin filament organization (qval9.17E-2)', 'GO:0010975:regulation of neuron projection development (qval9.26E-2)', 'GO:0050771:negative regulation of axonogenesis (qval9.33E-2)', 'GO:0051049:regulation of transport (qval9.3E-2)', 'GO:0072657:protein localization to membrane (qval1E-1)']</t>
        </is>
      </c>
      <c r="V50" s="3">
        <f>hyperlink("https://spiral.technion.ac.il/results/MTAwMDAwOA==/49/GOResultsFUNCTION","link")</f>
        <v/>
      </c>
      <c r="W50" t="inlineStr">
        <is>
          <t>['GO:0008092:cytoskeletal protein binding (qval9.36E-8)', 'GO:0005515:protein binding (qval9.43E-6)', 'GO:0019899:enzyme binding (qval1.59E-4)', 'GO:0019911:structural constituent of myelin sheath (qval1.44E-3)', 'GO:0050839:cell adhesion molecule binding (qval2.1E-3)', 'GO:0016215:acyl-CoA desaturase activity (qval6.25E-3)', 'GO:0003779:actin binding (qval1.01E-2)', 'GO:0016717:oxidoreductase activity, acting on paired donors, with oxidation of a pair of donors resulting in the reduction of molecular oxygen to two molecules of water (qval9.21E-3)', 'GO:0015631:tubulin binding (qval1.66E-2)', 'GO:0042802:identical protein binding (qval1.82E-2)', 'GO:0032896:palmitoyl-CoA 9-desaturase activity (qval1.81E-2)', 'GO:0004768:stearoyl-CoA 9-desaturase activity (qval4.09E-2)', 'GO:0051015:actin filament binding (qval4.72E-2)', 'GO:0019900:kinase binding (qval6.32E-2)', 'GO:0051020:GTPase binding (qval1.22E-1)', 'GO:0005488:binding (qval1.38E-1)', 'GO:0005198:structural molecule activity (qval1.5E-1)']</t>
        </is>
      </c>
      <c r="X50" s="3">
        <f>hyperlink("https://spiral.technion.ac.il/results/MTAwMDAwOA==/49/GOResultsCOMPONENT","link")</f>
        <v/>
      </c>
      <c r="Y50" t="inlineStr">
        <is>
          <t>['GO:0043209:myelin sheath (qval2.45E-13)', 'GO:0016020:membrane (qval4.05E-13)', 'GO:0005886:plasma membrane (qval9.21E-11)', 'GO:0005737:cytoplasm (qval3.82E-6)', 'GO:0044444:cytoplasmic part (qval4.12E-6)', 'GO:0005856:cytoskeleton (qval1.06E-5)', 'GO:0070161:anchoring junction (qval7.6E-5)', 'GO:0005768:endosome (qval1.71E-4)', 'GO:0048471:perinuclear region of cytoplasm (qval2.07E-4)', 'GO:0033270:paranode region of axon (qval2.4E-4)', 'GO:0005912:adherens junction (qval3.19E-4)', 'GO:0030054:cell junction (qval4.08E-4)', 'GO:0044464:cell part (qval4.71E-4)', 'GO:0031982:vesicle (qval5.3E-4)', 'GO:0005911:cell-cell junction (qval5.6E-4)', 'GO:0031410:cytoplasmic vesicle (qval5.82E-4)', 'GO:0097708:intracellular vesicle (qval6.3E-4)', 'GO:0005902:microvillus (qval6.24E-4)', 'GO:0099513:polymeric cytoskeletal fiber (qval8.76E-4)', 'GO:0030139:endocytic vesicle (qval8.35E-4)', 'GO:0098858:actin-based cell projection (qval9.96E-4)', 'GO:0044430:cytoskeletal part (qval9.67E-4)', 'GO:0044440:endosomal part (qval9.57E-4)', 'GO:0042995:cell projection (qval1.07E-3)', 'GO:0010008:endosome membrane (qval2.18E-3)', 'GO:0044424:intracellular part (qval2.26E-3)', 'GO:0099080:supramolecular complex (qval2.27E-3)', 'GO:0099081:supramolecular polymer (qval2.19E-3)', 'GO:0099512:supramolecular fiber (qval2.11E-3)', 'GO:0044433:cytoplasmic vesicle part (qval2.75E-3)', 'GO:0005874:microtubule (qval2.68E-3)', 'GO:0005783:endoplasmic reticulum (qval4.67E-3)', 'GO:0120025:plasma membrane bounded cell projection (qval4.76E-3)', 'GO:0015630:microtubule cytoskeleton (qval4.68E-3)', 'GO:0044459:plasma membrane part (qval5.97E-3)', 'GO:0033010:paranodal junction (qval5.84E-3)', 'GO:0043218:compact myelin (qval5.68E-3)', 'GO:0044425:membrane part (qval6.22E-3)', 'GO:0098562:cytoplasmic side of membrane (qval8.36E-3)', 'GO:0044291:cell-cell contact zone (qval1.59E-2)', 'GO:0009898:cytoplasmic side of plasma membrane (qval1.79E-2)', 'GO:0097458:neuron part (qval1.76E-2)', 'GO:0005921:gap junction (qval1.91E-2)', 'GO:0036186:early phagosome membrane (qval2.21E-2)', 'GO:0016323:basolateral plasma membrane (qval2.31E-2)', 'GO:0030055:cell-substrate junction (qval2.32E-2)', 'GO:0098590:plasma membrane region (qval2.33E-2)', 'GO:0005740:mitochondrial envelope (qval2.41E-2)', 'GO:0045335:phagocytic vesicle (qval2.54E-2)', 'GO:0030424:axon (qval2.86E-2)', 'GO:0005829:cytosol (qval3.05E-2)', 'GO:0051286:cell tip (qval3.18E-2)', 'GO:0035748:myelin sheath abaxonal region (qval3.12E-2)', 'GO:0030670:phagocytic vesicle membrane (qval3.27E-2)', 'GO:0005925:focal adhesion (qval3.51E-2)']</t>
        </is>
      </c>
    </row>
    <row r="51">
      <c r="A51" s="1" t="n">
        <v>50</v>
      </c>
      <c r="B51" t="n">
        <v>18365</v>
      </c>
      <c r="C51" t="n">
        <v>4951</v>
      </c>
      <c r="D51" t="n">
        <v>75</v>
      </c>
      <c r="E51" t="n">
        <v>5550</v>
      </c>
      <c r="F51" t="n">
        <v>336</v>
      </c>
      <c r="G51" t="n">
        <v>3616</v>
      </c>
      <c r="H51" t="n">
        <v>45</v>
      </c>
      <c r="I51" t="n">
        <v>99</v>
      </c>
      <c r="J51" s="2" t="n">
        <v>-1023</v>
      </c>
      <c r="K51" t="n">
        <v>0.477</v>
      </c>
      <c r="L51" t="inlineStr">
        <is>
          <t>1500011B03Rik,1700037H04Rik,2210016L21Rik,AW209491,Actl6b,Actr10,Adamts10,Adar,Adcy3,Adcyap1,Alg2,Ankrd17,Ankrd46,Apc2,Araf,Arhgap26,Arhgef4,Armcx6,Arrb1,Arxes1,Astn1,Ate1,Atmin,Atp13a2,Atp6v1b2,B3galnt1,B4galt6,B9d2,Bbs12,Begain,Bex2,Bex3,Bicral,Blcap,Brd3os,Bscl2,C2cd4c,Cadm3,Caly,Camk1g,Camk2g,Camta1,Caskin1,Castor2,Cbarp,Cbln4,Ccdc116,Ccdc127,Ccdc149,Ccser1,Cdh22,Cdkl2,Celf6,Celsr3,Cep70,Cers1,Cers4,Cgref1,Chchd6,Chid1,Chl1,Chpf2,Cluh,Cmip,Cmtm4,Cntnap4,Cntnap5a,Col4a2,Copg1,Cplane1,Cpsf6,Cryzl1,Csmd3,Csrnp3,Cyb561,Dcaf12l1,Dcaf7,Dcp2,Dmac1,Dmtn,Doc2a,Dync2h1,Dzip3,Eif1a,Eif4a2,Emc1,Emc9,Eml5,Entpd6,Ergic3,Erp29,Ets2,Evl,Faim2,Fam241b,Fbll1,Fbxo3,Fkbp2,Flot2,Flywch1,Fnbp1l,Fndc3a,Foxp4,Frmpd3,Fto,G3bp2,Gabarapl1,Gabrg2,Gabrg3,Gap43,Gdi1,Gm1043,Gm1673,Gmds,Gmps,Gnas,Gprasp1,Grm8,H1fx,Hacd3,Hdac3,Hsf4,Hyou1,Ica1l,Ift22,Il3ra,Impact,Inha,Insyn2a,Jazf1,Jpt1,Kantr,Kiss1r,Klhdc9,Klhl7,Ksr2,L3mbtl1,Lhfpl4,Lnpep,Lonrf2,Lrpap1,Lrrc24,Lrrc3b,Lrrtm4,Lsamp,Ly6h,Maged1,Magee1,Mageh1,Map1s,Map2,Mapk8ip2,Mast1,Matk,Mblac2,Mcfd2,Mcph1,Megf8,Mest,Morf4l2,Mov10,Mrnip,Mtf2,Mttp,N4bp1,N4bp2l1,Naa50,Nalcn,Nanos1,Nap1l2,Ndfip1,Necap1,Nenf,Nexmif,Nicn1,Nisch,Nlgn2,Nomo1,Nop58,Npdc1,Npsr1,Nrarp,Nsg2,Nt5c2,Ntn3,Ntrk3,Nyap1,Ocrl,Odf2,Ogfod1,Oprl1,P4htm,Pacs1,Pak3,Pam,Pced1b,Pck2,Pcsk1,Pdpk1,Pdxp,Pdzd4,Pef1,Pgm3,Pgrmc1,Phf20,Phlpp2,Pianp,Pja1,Pkd1,Pkia,Pld3,Plekhb2,Plppr3,Pnma2,Pnma3,Pnmal1,Pnmal2,Podxl2,Polr2m,Pomgnt2,Prelid3a,Prkacb,Psmd4,Ptprn,Rab27b,Rab9b,Rac3,Radil,Ralyl,Rasgrf1,Rasgrf2,Rcn2,Retreg2,Rfx5,Rgmb,Rgs17,Rgs19,Rgs2,Rhof,Rnf128,Rnf227,Rnmt,Rpusd1,Rrp1,Rtn1,Rundc3b,Rwdd2a,Scamp1,Scn2a,Scn3a,Scrn1,Sema4f,Serp2,Sgsm1,Shc2,Shfl,Shoc2,Slc12a5,Slc1a4,Slc1a6,Slc22a17,Slc25a14,Slc35f3,Slc36a4,Slc6a15,Slc9a6,Slit2,Smim10l2a,Smim18,Snd1,Snhg11,Sntg1,Spred3,Spryd3,Ssbp3,Ssbp4,Ssh3,Sstr1,Stub1,Stx3,Susd4,Svop,Syt4,Syt5,Tbc1d1,Tcea2,Tceal3,Tcerg1l,Timp2,Tmem179,Tmem29,Tmem59l,Tmem63c,Tmem74b,Tmem8b,Tmem9,Tmx1,Tmx4,Tnik,Tnk2,Tomm20,Tra2a,Trim28,Tro,Trp53bp1,Trpc5,Trpv2,Tsc22d1,Tspyl5,Tsr2,Ttc3,Tubg2,Tusc3,Tvp23a,Txndc15,Ube2i,Ubqln2,Uhmk1,Umad1,Usp11,Usp14,Vgf,Vps11,Vps37d,Vstm2a,Wdr18,Ydjc,Zcchc18,Zfp612,Zfp941,Zgpat,Zkscan16,Zmym3,Zranb2,Zscan18,Zwint</t>
        </is>
      </c>
      <c r="M51" t="inlineStr">
        <is>
          <t>[(0, 13), (0, 41), (0, 48), (0, 57), (0, 61), (1, 13), (1, 48), (1, 57), (1, 61), (2, 13), (2, 48), (2, 57), (2, 61), (5, 13), (5, 30), (5, 48), (5, 57), (5, 61), (7, 13), (7, 15), (7, 30), (7, 41), (7, 48), (7, 57), (7, 61), (7, 69), (7, 72), (9, 13), (9, 48), (9, 57), (9, 61), (17, 3), (17, 4), (17, 10), (17, 11), (17, 12), (17, 13), (17, 14), (17, 15), (17, 16), (17, 21), (17, 24), (17, 27), (17, 30), (17, 32), (17, 34), (17, 41), (17, 42), (17, 43), (17, 45), (17, 48), (17, 52), (17, 53), (17, 56), (17, 57), (17, 60), (17, 61), (17, 63), (17, 69), (17, 71), (17, 72), (19, 13), (19, 15), (19, 30), (19, 41), (19, 48), (19, 57), (19, 61), (19, 69), (29, 13), (29, 48), (29, 57), (29, 61), (35, 13), (35, 48), (35, 57), (35, 61), (37, 13), (37, 41), (37, 48), (37, 57), (37, 61), (38, 61), (39, 13), (39, 30), (39, 41), (39, 48), (39, 57), (39, 61), (65, 13), (65, 30), (65, 41), (65, 48), (65, 57), (65, 61), (67, 13), (67, 48), (67, 57), (67, 61)]</t>
        </is>
      </c>
      <c r="N51" t="n">
        <v>3204</v>
      </c>
      <c r="O51" t="n">
        <v>0.75</v>
      </c>
      <c r="P51" t="n">
        <v>0.9</v>
      </c>
      <c r="Q51" t="n">
        <v>3</v>
      </c>
      <c r="R51" t="n">
        <v>10000</v>
      </c>
      <c r="S51" t="inlineStr">
        <is>
          <t>07/05/2024, 14:07:38</t>
        </is>
      </c>
      <c r="T51" s="3">
        <f>hyperlink("https://spiral.technion.ac.il/results/MTAwMDAwOA==/50/GOResultsPROCESS","link")</f>
        <v/>
      </c>
      <c r="U51" t="inlineStr">
        <is>
          <t>['GO:0009306:protein secretion (qval8.45E-1)', 'GO:0002790:peptide secretion (qval1E0)', 'GO:0120036:plasma membrane bounded cell projection organization (qval1E0)', 'GO:0015824:proline transport (qval1E0)', 'GO:0030030:cell projection organization (qval1E0)', 'GO:1904862:inhibitory synapse assembly (qval1E0)']</t>
        </is>
      </c>
      <c r="V51" s="3">
        <f>hyperlink("https://spiral.technion.ac.il/results/MTAwMDAwOA==/50/GOResultsFUNCTION","link")</f>
        <v/>
      </c>
      <c r="W51" t="inlineStr">
        <is>
          <t>['GO:0030276:clathrin binding (qval1E0)']</t>
        </is>
      </c>
      <c r="X51" s="3">
        <f>hyperlink("https://spiral.technion.ac.il/results/MTAwMDAwOA==/50/GOResultsCOMPONENT","link")</f>
        <v/>
      </c>
      <c r="Y51" t="inlineStr">
        <is>
          <t>['GO:0097458:neuron part (qval3.47E-5)', 'GO:0043005:neuron projection (qval2.13E-4)', 'GO:0120025:plasma membrane bounded cell projection (qval2.39E-4)', 'GO:0042995:cell projection (qval3.37E-4)', 'GO:0031410:cytoplasmic vesicle (qval1.44E-3)', 'GO:0097708:intracellular vesicle (qval1.37E-3)', 'GO:0031982:vesicle (qval2.23E-3)', 'GO:0044456:synapse part (qval1.71E-2)', 'GO:0043025:neuronal cell body (qval1.96E-2)', 'GO:0044297:cell body (qval2.71E-2)', 'GO:0016020:membrane (qval2.82E-2)', 'GO:0032585:multivesicular body membrane (qval3.23E-2)', 'GO:0045202:synapse (qval4.65E-2)', 'GO:0030667:secretory granule membrane (qval6.02E-2)', 'GO:0012506:vesicle membrane (qval9.28E-2)', 'GO:0012505:endomembrane system (qval9.74E-2)', 'GO:0099066:integral component of neuronal dense core vesicle membrane (qval1.12E-1)', 'GO:0098675:intrinsic component of neuronal dense core vesicle membrane (qval1.06E-1)', 'GO:0098956:intrinsic component of dense core granule membrane (qval1E-1)']</t>
        </is>
      </c>
    </row>
  </sheetData>
  <conditionalFormatting sqref="F2:F51">
    <cfRule type="colorScale" priority="1">
      <colorScale>
        <cfvo type="percentile" val="10"/>
        <cfvo type="percentile" val="50"/>
        <cfvo type="percentile" val="90"/>
        <color rgb="00FFFFFF"/>
        <color rgb="00FF8080"/>
        <color rgb="00FF0000"/>
      </colorScale>
    </cfRule>
  </conditionalFormatting>
  <conditionalFormatting sqref="G2:G51">
    <cfRule type="colorScale" priority="2">
      <colorScale>
        <cfvo type="percentile" val="10"/>
        <cfvo type="percentile" val="50"/>
        <cfvo type="percentile" val="90"/>
        <color rgb="00FFFFFF"/>
        <color rgb="00FF8080"/>
        <color rgb="00FF0000"/>
      </colorScale>
    </cfRule>
  </conditionalFormatting>
  <conditionalFormatting sqref="K2:K51">
    <cfRule type="colorScale" priority="3">
      <colorScale>
        <cfvo type="percentile" val="10"/>
        <cfvo type="percentile" val="50"/>
        <cfvo type="percentile" val="90"/>
        <color rgb="0000FF00"/>
        <color rgb="00FF6600"/>
        <color rgb="00FF0000"/>
      </colorScale>
    </cfRule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2024-05-07T14:13:31Z</dcterms:created>
  <dcterms:modified xmlns:dcterms="http://purl.org/dc/terms/" xmlns:xsi="http://www.w3.org/2001/XMLSchema-instance" xsi:type="dcterms:W3CDTF">2024-05-07T14:13:31Z</dcterms:modified>
</cp:coreProperties>
</file>