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color rgb="000000FF"/>
      <u val="single"/>
    </font>
  </fonts>
  <fills count="3">
    <fill>
      <patternFill/>
    </fill>
    <fill>
      <patternFill patternType="gray125"/>
    </fill>
    <fill>
      <patternFill patternType="solid">
        <fgColor rgb="0099CC0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0" fillId="2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51"/>
  <sheetViews>
    <sheetView workbookViewId="0">
      <selection activeCell="A1" sqref="A1"/>
    </sheetView>
  </sheetViews>
  <sheetFormatPr baseColWidth="8" defaultRowHeight="15"/>
  <sheetData>
    <row r="1">
      <c r="B1" s="1" t="inlineStr">
        <is>
          <t>num_genes</t>
        </is>
      </c>
      <c r="C1" s="1" t="inlineStr">
        <is>
          <t>num_spots</t>
        </is>
      </c>
      <c r="D1" s="1" t="inlineStr">
        <is>
          <t>num_repcells</t>
        </is>
      </c>
      <c r="E1" s="1" t="inlineStr">
        <is>
          <t>num_genes_in_struct</t>
        </is>
      </c>
      <c r="F1" s="1" t="inlineStr">
        <is>
          <t>num_spots_in_struct</t>
        </is>
      </c>
      <c r="G1" s="1" t="inlineStr">
        <is>
          <t>num_repcells_in_struct</t>
        </is>
      </c>
      <c r="H1" s="1" t="inlineStr">
        <is>
          <t>num_repcell_pairs</t>
        </is>
      </c>
      <c r="I1" s="1" t="inlineStr">
        <is>
          <t>num_repcell_pairs_in_struct</t>
        </is>
      </c>
      <c r="J1" s="1" t="inlineStr">
        <is>
          <t>log10_corrected_pval</t>
        </is>
      </c>
      <c r="K1" s="1" t="inlineStr">
        <is>
          <t>structure_average_std</t>
        </is>
      </c>
      <c r="L1" s="1" t="inlineStr">
        <is>
          <t>genes</t>
        </is>
      </c>
      <c r="M1" s="1" t="inlineStr">
        <is>
          <t>repcell_pairs</t>
        </is>
      </c>
      <c r="N1" s="1" t="inlineStr">
        <is>
          <t>old_struct_num</t>
        </is>
      </c>
      <c r="O1" s="1" t="inlineStr">
        <is>
          <t>num_stds_thresh</t>
        </is>
      </c>
      <c r="P1" s="1" t="inlineStr">
        <is>
          <t>mu</t>
        </is>
      </c>
      <c r="Q1" s="1" t="inlineStr">
        <is>
          <t>path_len</t>
        </is>
      </c>
      <c r="R1" s="1" t="inlineStr">
        <is>
          <t>num_iters</t>
        </is>
      </c>
      <c r="S1" s="1" t="inlineStr">
        <is>
          <t>Gorilla_access_time</t>
        </is>
      </c>
      <c r="T1" s="1" t="inlineStr">
        <is>
          <t>proc_link</t>
        </is>
      </c>
      <c r="U1" s="1" t="inlineStr">
        <is>
          <t>proc_GOterms_below_0.001</t>
        </is>
      </c>
      <c r="V1" s="1" t="inlineStr">
        <is>
          <t>func_link</t>
        </is>
      </c>
      <c r="W1" s="1" t="inlineStr">
        <is>
          <t>func_GOterms_below_0.001</t>
        </is>
      </c>
      <c r="X1" s="1" t="inlineStr">
        <is>
          <t>comp_link</t>
        </is>
      </c>
      <c r="Y1" s="1" t="inlineStr">
        <is>
          <t>comp_GOterms_below_0.001</t>
        </is>
      </c>
      <c r="Z1" s="1" t="inlineStr">
        <is>
          <t>layers</t>
        </is>
      </c>
    </row>
    <row r="2">
      <c r="A2" s="1" t="n">
        <v>1</v>
      </c>
      <c r="B2" t="n">
        <v>16483</v>
      </c>
      <c r="C2" t="n">
        <v>2522</v>
      </c>
      <c r="D2" t="n">
        <v>61</v>
      </c>
      <c r="E2" t="n">
        <v>64</v>
      </c>
      <c r="F2" t="n">
        <v>2271</v>
      </c>
      <c r="G2" t="n">
        <v>53</v>
      </c>
      <c r="H2" t="n">
        <v>3660</v>
      </c>
      <c r="I2" t="n">
        <v>379</v>
      </c>
      <c r="J2" s="2" t="n">
        <v>-19.00516483384376</v>
      </c>
      <c r="K2" t="n">
        <v>0.3107413302466973</v>
      </c>
      <c r="L2" t="inlineStr">
        <is>
          <t>ACTA2,ACTB,ACTG2,ACTN1,ADRA1A,ATP2B4,C3orf70,CACNA1H,CALD1,CFL2,CNN1,DES,DPYSL3,DSTN,DUSP3,EYA1,FERMT2,FLNA,FLNC,FNBP1,HSPB8,HSPG2,ILK,JPH2,KANK2,KCNMB1,LIMS2,LMOD1,MAP1B,MAP3K20,MXRA7,MYL9,MYLK,NEXN,NIBAN1,PALLD,PCP4,PDLIM7,PFN1,PGM5,POPDC2,PPP1R12B,PRUNE2,RBPMS,RGS2,RRAS,SCRG1,SELENOM,SLC8A1,SLMAP,SMTN,SORBS1,SPEG,SVIL,SYNM,SYNPO2,TAGLN,TGFB1I1,TLN1,TNS1,TPM1,TPM2,VCL,ZYX</t>
        </is>
      </c>
      <c r="M2" t="inlineStr">
        <is>
          <t>[(0, 1), (0, 3), (0, 5), (0, 7), (0, 8), (0, 11), (0, 15), (0, 18), (0, 19), (0, 20), (0, 22), (0, 23), (0, 25), (0, 26), (0, 27), (0, 30), (0, 35), (0, 37), (0, 38), (0, 39), (0, 43), (0, 51), (0, 55), (0, 56), (2, 5), (4, 5), (6, 1), (6, 3), (6, 5), (6, 7), (6, 8), (6, 13), (6, 18), (6, 19), (6, 20), (6, 22), (6, 23), (6, 25), (6, 26), (6, 27), (6, 30), (6, 35), (6, 37), (6, 38), (6, 39), (6, 43), (6, 51), (6, 55), (6, 56), (9, 1), (9, 3), (9, 5), (9, 7), (9, 8), (9, 11), (9, 13), (9, 15), (9, 18), (9, 19), (9, 20), (9, 22), (9, 23), (9, 25), (9, 26), (9, 27), (9, 30), (9, 35), (9, 37), (9, 38), (9, 39), (9, 43), (9, 51), (9, 55), (9, 56), (10, 1), (10, 5), (10, 18), (10, 27), (10, 55), (12, 1), (12, 5), (12, 8), (12, 18), (12, 19), (12, 23), (12, 26), (12, 27), (12, 37), (12, 43), (12, 51), (12, 55), (12, 56), (14, 1), (14, 3), (14, 5), (14, 8), (14, 18), (14, 22), (14, 23), (14, 26), (14, 27), (14, 37), (14, 43), (14, 51), (14, 55), (14, 56), (16, 5), (16, 18), (16, 23), (16, 26), (16, 51), (16, 55), (21, 1), (21, 3), (21, 5), (21, 8), (21, 18), (21, 19), (21, 23), (21, 25), (21, 26), (21, 27), (21, 35), (21, 43), (21, 51), (21, 55), (21, 56), (28, 1), (28, 3), (28, 5), (28, 7), (28, 8), (28, 11), (28, 15), (28, 18), (28, 19), (28, 20), (28, 22), (28, 23), (28, 25), (28, 26), (28, 27), (28, 30), (28, 31), (28, 35), (28, 37), (28, 38), (28, 39), (28, 43), (28, 51), (28, 55), (28, 56), (29, 1), (29, 5), (29, 18), (29, 23), (29, 26), (29, 27), (29, 43), (29, 51), (29, 55), (29, 56), (32, 1), (32, 3), (32, 5), (32, 7), (32, 8), (32, 11), (32, 18), (32, 19), (32, 20), (32, 22), (32, 23), (32, 25), (32, 26), (32, 27), (32, 30), (32, 35), (32, 37), (32, 38), (32, 43), (32, 51), (32, 55), (32, 56), (33, 5), (33, 18), (33, 23), (33, 55), (34, 1), (34, 3), (34, 5), (34, 7), (34, 8), (34, 11), (34, 18), (34, 19), (34, 20), (34, 22), (34, 23), (34, 25), (34, 26), (34, 27), (34, 30), (34, 35), (34, 37), (34, 38), (34, 39), (34, 43), (34, 51), (34, 55), (34, 56), (34, 57), (36, 1), (36, 3), (36, 5), (36, 7), (36, 8), (36, 11), (36, 13), (36, 15), (36, 16), (36, 18), (36, 19), (36, 20), (36, 22), (36, 23), (36, 25), (36, 26), (36, 27), (36, 30), (36, 31), (36, 35), (36, 37), (36, 38), (36, 39), (36, 43), (36, 46), (36, 51), (36, 55), (36, 56), (36, 57), (40, 1), (40, 3), (40, 5), (40, 8), (40, 18), (40, 19), (40, 22), (40, 23), (40, 26), (40, 27), (40, 43), (40, 51), (40, 55), (40, 56), (41, 1), (41, 3), (41, 5), (41, 7), (41, 8), (41, 11), (41, 18), (41, 19), (41, 20), (41, 22), (41, 23), (41, 25), (41, 26), (41, 27), (41, 35), (41, 37), (41, 38), (41, 43), (41, 51), (41, 55), (41, 56), (45, 1), (45, 5), (45, 18), (45, 23), (45, 26), (45, 27), (45, 43), (45, 55), (46, 5), (46, 18), (46, 23), (46, 55), (47, 1), (47, 3), (47, 5), (47, 7), (47, 8), (47, 11), (47, 13), (47, 18), (47, 19), (47, 20), (47, 22), (47, 23), (47, 25), (47, 26), (47, 27), (47, 30), (47, 35), (47, 37), (47, 38), (47, 39), (47, 43), (47, 51), (47, 55), (47, 56), (52, 5), (52, 18), (52, 23), (52, 26), (52, 27), (52, 38), (52, 43), (52, 55), (53, 1), (53, 3), (53, 5), (53, 7), (53, 8), (53, 11), (53, 15), (53, 18), (53, 19), (53, 20), (53, 22), (53, 23), (53, 25), (53, 26), (53, 27), (53, 30), (53, 35), (53, 37), (53, 38), (53, 39), (53, 43), (53, 51), (53, 55), (53, 56), (54, 1), (54, 5), (54, 18), (54, 19), (54, 23), (54, 26), (54, 27), (54, 43), (54, 51), (54, 55), (57, 5), (58, 1), (58, 3), (58, 5), (58, 8), (58, 18), (58, 23), (58, 26), (58, 27), (58, 43), (58, 51), (58, 55), (58, 56), (60, 1), (60, 5), (60, 8), (60, 18), (60, 19), (60, 23), (60, 26), (60, 27), (60, 43), (60, 51), (60, 55), (60, 56)]</t>
        </is>
      </c>
      <c r="N2" t="n">
        <v>1142</v>
      </c>
      <c r="O2" t="n">
        <v>0.75</v>
      </c>
      <c r="P2" t="n">
        <v>0.95</v>
      </c>
      <c r="Q2" t="n">
        <v>3</v>
      </c>
      <c r="R2" t="n">
        <v>10000</v>
      </c>
      <c r="S2" t="inlineStr">
        <is>
          <t>11/06/2023, 22:27:11</t>
        </is>
      </c>
      <c r="T2" s="3">
        <f>hyperlink("https://spiral.technion.ac.il/results/MTAwMDAwNQ==/1/GOResultsPROCESS","link")</f>
        <v/>
      </c>
      <c r="U2" t="inlineStr">
        <is>
          <t>['GO:0006936:muscle contraction (qval2.54E-18)', 'GO:0003012:muscle system process (qval1.42E-18)', 'GO:0030029:actin filament-based process (qval1.11E-11)', 'GO:0030036:actin cytoskeleton organization (qval3.88E-8)', 'GO:0003008:system process (qval3.3E-7)', 'GO:0007015:actin filament organization (qval2.81E-7)', 'GO:0097435:supramolecular fiber organization (qval9.89E-7)', 'GO:0034329:cell junction assembly (qval1.56E-6)', 'GO:0007010:cytoskeleton organization (qval8.34E-6)', 'GO:0070527:platelet aggregation (qval8.16E-6)', 'GO:0034330:cell junction organization (qval1.13E-5)', 'GO:0006939:smooth muscle contraction (qval1.32E-5)', 'GO:1902905:positive regulation of supramolecular fiber organization (qval2.61E-5)', 'GO:0034109:homotypic cell-cell adhesion (qval4.02E-5)', 'GO:0032502:developmental process (qval4.36E-5)', 'GO:0051495:positive regulation of cytoskeleton organization (qval4.81E-5)', 'GO:0031032:actomyosin structure organization (qval5.6E-5)', 'GO:0090257:regulation of muscle system process (qval5.61E-5)', 'GO:0006937:regulation of muscle contraction (qval5.74E-5)', 'GO:0008016:regulation of heart contraction (qval1.04E-4)', 'GO:0044057:regulation of system process (qval3.14E-4)', 'GO:0110053:regulation of actin filament organization (qval3.22E-4)', 'GO:0034333:adherens junction assembly (qval3.24E-4)', 'GO:1902903:regulation of supramolecular fiber organization (qval3.51E-4)', 'GO:1903522:regulation of blood circulation (qval3.97E-4)', 'GO:0051017:actin filament bundle assembly (qval1.2E-3)', 'GO:0061572:actin filament bundle organization (qval1.16E-3)', 'GO:0051493:regulation of cytoskeleton organization (qval1.47E-3)', 'GO:0048856:anatomical structure development (qval1.68E-3)', 'GO:0032233:positive regulation of actin filament bundle assembly (qval1.78E-3)', 'GO:0007155:cell adhesion (qval1.77E-3)', 'GO:0032956:regulation of actin cytoskeleton organization (qval1.74E-3)', 'GO:0022610:biological adhesion (qval1.81E-3)', 'GO:0032970:regulation of actin filament-based process (qval3.69E-3)', 'GO:0010810:regulation of cell-substrate adhesion (qval5.2E-3)', 'GO:1900026:positive regulation of substrate adhesion-dependent cell spreading (qval5.64E-3)', 'GO:1901879:regulation of protein depolymerization (qval5.76E-3)', 'GO:0034332:adherens junction organization (qval6.34E-3)', 'GO:0051014:actin filament severing (qval6.4E-3)', 'GO:0034762:regulation of transmembrane transport (qval7.59E-3)', 'GO:0007044:cell-substrate junction assembly (qval9.09E-3)', 'GO:0032501:multicellular organismal process (qval9.97E-3)', 'GO:0032231:regulation of actin filament bundle assembly (qval1.23E-2)', 'GO:0007160:cell-matrix adhesion (qval1.26E-2)', 'GO:1902414:protein localization to cell junction (qval1.3E-2)', 'GO:0030834:regulation of actin filament depolymerization (qval1.37E-2)', 'GO:0051270:regulation of cellular component movement (qval1.34E-2)', 'GO:0016043:cellular component organization (qval1.44E-2)', 'GO:0030043:actin filament fragmentation (qval1.43E-2)', 'GO:1900024:regulation of substrate adhesion-dependent cell spreading (qval1.47E-2)', 'GO:0030334:regulation of cell migration (qval1.47E-2)', 'GO:0071840:cellular component organization or biogenesis (qval1.57E-2)', 'GO:0061061:muscle structure development (qval1.69E-2)', 'GO:0000904:cell morphogenesis involved in differentiation (qval1.74E-2)', 'GO:0032879:regulation of localization (qval1.8E-2)', 'GO:0051239:regulation of multicellular organismal process (qval1.83E-2)', 'GO:0043244:regulation of protein complex disassembly (qval1.88E-2)', 'GO:0090066:regulation of anatomical structure size (qval1.87E-2)', 'GO:0010811:positive regulation of cell-substrate adhesion (qval2.07E-2)', 'GO:0098609:cell-cell adhesion (qval2.06E-2)', 'GO:2000145:regulation of cell motility (qval2.18E-2)', 'GO:0090131:mesenchyme migration (qval2.25E-2)', 'GO:0051130:positive regulation of cellular component organization (qval2.64E-2)', 'GO:0051271:negative regulation of cellular component movement (qval2.69E-2)', 'GO:0055117:regulation of cardiac muscle contraction (qval2.95E-2)', 'GO:0002026:regulation of the force of heart contraction (qval3.31E-2)', 'GO:0042310:vasoconstriction (qval3.26E-2)', 'GO:0097756:negative regulation of blood vessel diameter (qval3.22E-2)', 'GO:0060402:calcium ion transport into cytosol (qval3.31E-2)', 'GO:0040012:regulation of locomotion (qval3.67E-2)', 'GO:1904062:regulation of cation transmembrane transport (qval3.8E-2)', 'GO:0048041:focal adhesion assembly (qval3.81E-2)', 'GO:0007045:cell-substrate adherens junction assembly (qval3.75E-2)', 'GO:0009653:anatomical structure morphogenesis (qval4.27E-2)', 'GO:0014706:striated muscle tissue development (qval4.45E-2)', 'GO:0090130:tissue migration (qval4.56E-2)', 'GO:0010770:positive regulation of cell morphogenesis involved in differentiation (qval4.53E-2)', 'GO:0048522:positive regulation of cellular process (qval4.52E-2)', 'GO:0034765:regulation of ion transmembrane transport (qval4.7E-2)', 'GO:0006942:regulation of striated muscle contraction (qval5.35E-2)', 'GO:0060401:cytosolic calcium ion transport (qval5.29E-2)', 'GO:0033275:actin-myosin filament sliding (qval5.49E-2)', 'GO:0030049:muscle filament sliding (qval5.42E-2)', 'GO:0010638:positive regulation of organelle organization (qval5.37E-2)', 'GO:0010959:regulation of metal ion transport (qval5.57E-2)', 'GO:0030336:negative regulation of cell migration (qval5.54E-2)', 'GO:2001046:positive regulation of integrin-mediated signaling pathway (qval5.57E-2)', 'GO:0044557:relaxation of smooth muscle (qval5.5E-2)', 'GO:0031589:cell-substrate adhesion (qval5.91E-2)', 'GO:0002027:regulation of heart rate (qval6E-2)', 'GO:0007229:integrin-mediated signaling pathway (qval6.21E-2)', 'GO:0045823:positive regulation of heart contraction (qval6.35E-2)', 'GO:0022607:cellular component assembly (qval6.51E-2)', 'GO:2000146:negative regulation of cell motility (qval6.92E-2)', 'GO:0048518:positive regulation of biological process (qval7.2E-2)', 'GO:0060537:muscle tissue development (qval7.3E-2)', 'GO:0008064:regulation of actin polymerization or depolymerization (qval7.24E-2)', 'GO:0030832:regulation of actin filament length (qval7.37E-2)', 'GO:0045597:positive regulation of cell differentiation (qval7.8E-2)', 'GO:0033622:integrin activation (qval8.26E-2)', 'GO:0010720:positive regulation of cell development (qval8.34E-2)', 'GO:0007517:muscle organ development (qval8.41E-2)', 'GO:0043269:regulation of ion transport (qval8.35E-2)', 'GO:0070509:calcium ion import (qval8.88E-2)', 'GO:0000902:cell morphogenesis (qval9.01E-2)', 'GO:0044087:regulation of cellular component biogenesis (qval9.09E-2)', 'GO:0044089:positive regulation of cellular component biogenesis (qval9.03E-2)', 'GO:0070252:actin-mediated cell contraction (qval1.05E-1)', 'GO:0032989:cellular component morphogenesis (qval1.11E-1)', 'GO:0050793:regulation of developmental process (qval1.12E-1)', 'GO:0060452:positive regulation of cardiac muscle contraction (qval1.13E-1)', 'GO:0030042:actin filament depolymerization (qval1.12E-1)', 'GO:0007519:skeletal muscle tissue development (qval1.21E-1)', 'GO:0006928:movement of cell or subcellular component (qval1.22E-1)', 'GO:0002576:platelet degranulation (qval1.24E-1)', 'GO:0006996:organelle organization (qval1.25E-1)', 'GO:0051764:actin crosslink formation (qval1.28E-1)', 'GO:0055119:relaxation of cardiac muscle (qval1.27E-1)', 'GO:0030836:positive regulation of actin filament depolymerization (qval1.26E-1)']</t>
        </is>
      </c>
      <c r="V2" s="3">
        <f>hyperlink("https://spiral.technion.ac.il/results/MTAwMDAwNQ==/1/GOResultsFUNCTION","link")</f>
        <v/>
      </c>
      <c r="W2" t="inlineStr">
        <is>
          <t>['GO:0008092:cytoskeletal protein binding (qval1.06E-21)', 'GO:0003779:actin binding (qval1.06E-20)', 'GO:0051015:actin filament binding (qval3.03E-7)', 'GO:0005198:structural molecule activity (qval2.94E-7)', 'GO:0008307:structural constituent of muscle (qval5.84E-6)', 'GO:0044877:protein-containing complex binding (qval2.55E-3)', 'GO:0005516:calmodulin binding (qval4.99E-3)', 'GO:0017166:vinculin binding (qval5.44E-3)', 'GO:0005200:structural constituent of cytoskeleton (qval6.26E-3)', 'GO:0051371:muscle alpha-actinin binding (qval9.52E-3)', 'GO:0051393:alpha-actinin binding (qval4.68E-2)', 'GO:0042805:actinin binding (qval9.33E-2)', 'GO:0099186:structural constituent of postsynapse (qval1.12E-1)', 'GO:0031005:filamin binding (qval1.77E-1)', 'GO:0098918:structural constituent of synapse (qval3.01E-1)']</t>
        </is>
      </c>
      <c r="X2" s="3">
        <f>hyperlink("https://spiral.technion.ac.il/results/MTAwMDAwNQ==/1/GOResultsCOMPONENT","link")</f>
        <v/>
      </c>
      <c r="Y2" t="inlineStr">
        <is>
          <t>['GO:0044449:contractile fiber part (qval7.09E-29)', 'GO:0005925:focal adhesion (qval1.12E-19)', 'GO:0005924:cell-substrate adherens junction (qval8.52E-20)', 'GO:0030055:cell-substrate junction (qval8.85E-20)', 'GO:0005912:adherens junction (qval9.64E-20)', 'GO:0070161:anchoring junction (qval1.82E-19)', 'GO:0030018:Z disc (qval7.75E-19)', 'GO:0032432:actin filament bundle (qval2.15E-17)', 'GO:0005856:cytoskeleton (qval8.97E-17)', 'GO:0001725:stress fiber (qval3.64E-16)', 'GO:0097517:contractile actin filament bundle (qval3.31E-16)', 'GO:0042641:actomyosin (qval2.21E-15)', 'GO:0030054:cell junction (qval2.3E-15)', 'GO:0015629:actin cytoskeleton (qval1.53E-12)', 'GO:0044430:cytoskeletal part (qval2.5E-12)', 'GO:0043232:intracellular non-membrane-bounded organelle (qval2.82E-8)', 'GO:0043228:non-membrane-bounded organelle (qval2.93E-8)', 'GO:0042383:sarcolemma (qval3.24E-7)', 'GO:0043034:costamere (qval5.07E-7)', 'GO:0005913:cell-cell adherens junction (qval6.65E-7)', 'GO:0005884:actin filament (qval1.47E-6)', 'GO:0099080:supramolecular complex (qval3.61E-5)', 'GO:0099081:supramolecular polymer (qval3.46E-5)', 'GO:0099512:supramolecular fiber (qval3.31E-5)', 'GO:0005829:cytosol (qval3.47E-5)', 'GO:0005886:plasma membrane (qval2E-4)', 'GO:0120025:plasma membrane bounded cell projection (qval2.66E-4)', 'GO:0030027:lamellipodium (qval3.15E-4)', 'GO:0005916:fascia adherens (qval3.28E-4)', 'GO:0005911:cell-cell junction (qval4.44E-4)', 'GO:0099513:polymeric cytoskeletal fiber (qval5.03E-4)', 'GO:0042995:cell projection (qval5.69E-4)', 'GO:0043292:contractile fiber (qval7.89E-4)', 'GO:0005862:muscle thin filament tropomyosin (qval8.81E-4)', 'GO:0044444:cytoplasmic part (qval1.79E-3)', 'GO:0043226:organelle (qval2.71E-3)', 'GO:0045202:synapse (qval4.27E-3)', 'GO:0044291:cell-cell contact zone (qval4.42E-3)', 'GO:0002102:podosome (qval7.19E-3)', 'GO:0031941:filamentous actin (qval1.08E-2)', 'GO:0030016:myofibril (qval1.28E-2)', 'GO:0043229:intracellular organelle (qval1.83E-2)', 'GO:0001726:ruffle (qval2.18E-2)', 'GO:0030017:sarcomere (qval2.16E-2)', 'GO:0030315:T-tubule (qval2.63E-2)', 'GO:0014704:intercalated disc (qval2.95E-2)', 'GO:0005869:dynactin complex (qval3.42E-2)']</t>
        </is>
      </c>
      <c r="Z2" t="inlineStr">
        <is>
          <t>[{0, 6, 9, 10, 12, 14, 21, 28, 29, 32, 34, 36, 40, 41, 45, 47, 52, 53, 54, 58, 60}, {1, 2, 3, 4, 7, 8, 11, 13, 15, 16, 19, 20, 22, 25, 27, 30, 31, 33, 35, 37, 38, 39, 43, 46, 56, 57}, {5, 18, 51, 55, 23, 26}]</t>
        </is>
      </c>
    </row>
    <row r="3">
      <c r="A3" s="1" t="n">
        <v>2</v>
      </c>
      <c r="B3" t="n">
        <v>16483</v>
      </c>
      <c r="C3" t="n">
        <v>2522</v>
      </c>
      <c r="D3" t="n">
        <v>61</v>
      </c>
      <c r="E3" t="n">
        <v>206</v>
      </c>
      <c r="F3" t="n">
        <v>2199</v>
      </c>
      <c r="G3" t="n">
        <v>54</v>
      </c>
      <c r="H3" t="n">
        <v>3660</v>
      </c>
      <c r="I3" t="n">
        <v>373</v>
      </c>
      <c r="J3" s="2" t="n">
        <v>-1066.227696172622</v>
      </c>
      <c r="K3" t="n">
        <v>0.3496578839563136</v>
      </c>
      <c r="L3" t="inlineStr">
        <is>
          <t>ABCC4,ABHD2,ACACA,ACADL,ACADVL,ACPP,ADAM10,ALDH4A1,AMD1,ANKH,ANKRD37,ANO7,ANXA3,ARG2,ASTN2,ATP2C1,ATP2C2,ATP6AP1,ATP8B1,AZGP1,BCAM,BCAS1,BHLHA15,BMPR1B,C19orf48,C1orf116,CACNG4,CALR,CAMSAP3,CD9,CDC42EP5,CDH1,CDYL2,CENPN,CHRNA2,CLDN3,CNDP2,COPG1,CPE,CPLX3,CPNE4,CREB3L4,CRYBG1,CUX2,CWH43,CYB561,CYB5A,CYP3A5,DBI,DCXR,DHCR24,DHRS7,DLG5,DMXL1,DPP4,DSP,EFCAB12,ELK4,EPCAM,ESRP1,FAAH,FAM135A,FAM210B,FAM3B,FASN,FKBP5,FLNB,FOXA1,FURIN,FXYD3,GCNT2,GLO1,GMNN,GMPR,GOLM1,GOLPH3,GP2,GPT2,GREB1,GRHL2,GTF3C6,H1F0,H2AFJ,HDLBP,HERPUD1,HGD,HID1,HIST1H2AC,HMG20B,HMGCS2,HOMER2,HOXB13,HSP90AA1,HSPA5,ICA1,IGF1R,IL1R1,INPP4B,JPT2,KCNN2,KDELR2,KIAA1324,KIAA1522,KIF5C,KLK11,KLK2,KLK3,KLK4,KRT18,KRT8,LMAN1L,LPAR3,LRRC26,MALT1,MAP7,MBOAT2,MCCC2,MESP1,MLPH,MME,MPC2,MSMB,MT1F,MT1G,NANS,NCAPD3,NDRG1,NEDD4L,NEFH,NIPAL3,NKX3-1,NPDC1,ODC1,PAK1IP1,PASK,PDIA4,PDIA5,PGM3,PICK1,PKP1,PLPP1,PLPP5,PMEPA1,PPDPF,PRAC1,PTPRF,RAB25,RAB27A,RAB27B,RAB3B,RBM47,RCAN3,RDH11,REEP5,RHOU,RHPN2,RPN2,SCNN1G,SEC11C,SELENOH,SEMA4A,SERF2,SERINC2,SERINC5,SGK1,SH3BP4,SH3YL1,SLC15A2,SLC22A23,SLC25A37,SLC30A4,SLC39A6,SLC44A4,SLC45A3,SMCO4,SPDEF,SPINT2,SRPRA,STEAP1,STEAP2,SULT2B1,SYT7,TBC1D8,TBX3,TMBIM6,TMC4,TMED2,TMEM141,TMEM238,TMEM87B,TMPRSS2,TPD52,TRIM36,TSC22D3,TSPAN1,TSPAN8,TTC39A,UPK3A,VAMP8,VEGFA,XBP1,ZC3H12A,ZG16B,ZNF613,ZNF761,ZNF827</t>
        </is>
      </c>
      <c r="M3" t="inlineStr">
        <is>
          <t>[(1, 0), (1, 6), (1, 9), (1, 32), (1, 40), (1, 47), (1, 53), (1, 54), (1, 58), (1, 60), (3, 0), (3, 6), (3, 9), (3, 32), (3, 40), (3, 41), (3, 47), (3, 53), (3, 54), (3, 58), (3, 60), (4, 0), (4, 6), (4, 9), (4, 32), (4, 40), (4, 47), (4, 53), (4, 54), (4, 58), (4, 60), (5, 0), (5, 6), (5, 9), (5, 32), (5, 40), (5, 47), (5, 53), (5, 54), (5, 58), (5, 60), (7, 0), (7, 6), (7, 9), (7, 32), (7, 40), (7, 47), (7, 53), (7, 54), (7, 58), (7, 60), (8, 0), (8, 6), (8, 9), (8, 32), (8, 40), (8, 41), (8, 47), (8, 53), (8, 54), (8, 58), (8, 60), (10, 0), (10, 6), (10, 9), (10, 47), (11, 0), (11, 6), (11, 9), (11, 32), (11, 40), (11, 47), (11, 53), (11, 54), (11, 58), (11, 60), (13, 0), (13, 6), (13, 9), (14, 0), (14, 6), (14, 9), (14, 32), (14, 47), (14, 54), (15, 0), (15, 6), (15, 9), (15, 32), (15, 40), (15, 47), (15, 53), (15, 54), (15, 58), (15, 60), (16, 0), (16, 6), (16, 9), (16, 32), (16, 47), (18, 0), (18, 6), (18, 9), (18, 32), (18, 40), (18, 41), (18, 47), (18, 53), (18, 54), (18, 58), (18, 60), (19, 0), (19, 6), (19, 9), (19, 32), (19, 40), (19, 47), (19, 53), (19, 54), (19, 58), (19, 60), (20, 0), (20, 6), (20, 9), (20, 32), (20, 40), (20, 47), (20, 53), (20, 54), (20, 58), (20, 60), (22, 0), (22, 6), (22, 9), (22, 32), (22, 40), (22, 47), (22, 54), (22, 60), (23, 0), (23, 6), (23, 9), (23, 32), (23, 40), (23, 41), (23, 47), (23, 53), (23, 54), (23, 58), (23, 60), (24, 0), (24, 6), (24, 9), (24, 32), (24, 40), (24, 47), (24, 53), (24, 54), (24, 58), (24, 60), (25, 0), (25, 6), (25, 9), (25, 32), (25, 40), (25, 41), (25, 47), (25, 53), (25, 54), (25, 58), (25, 60), (26, 0), (26, 6), (26, 9), (26, 32), (26, 40), (26, 41), (26, 47), (26, 53), (26, 54), (26, 58), (26, 60), (27, 0), (27, 6), (27, 9), (27, 32), (27, 40), (27, 41), (27, 47), (27, 53), (27, 54), (27, 58), (27, 60), (29, 0), (29, 6), (29, 9), (29, 32), (29, 40), (29, 47), (29, 53), (29, 54), (29, 58), (29, 60), (30, 0), (30, 6), (30, 9), (31, 0), (31, 6), (31, 9), (31, 32), (31, 40), (31, 47), (31, 53), (31, 54), (31, 58), (31, 60), (33, 0), (33, 6), (33, 9), (33, 32), (33, 40), (33, 47), (33, 53), (33, 54), (33, 58), (33, 60), (35, 0), (35, 6), (35, 9), (35, 32), (35, 40), (35, 47), (35, 53), (35, 54), (35, 58), (35, 60), (37, 0), (37, 6), (37, 9), (37, 32), (37, 40), (37, 41), (37, 47), (37, 53), (37, 54), (37, 58), (37, 60), (38, 0), (38, 6), (38, 9), (38, 32), (38, 40), (38, 41), (38, 47), (38, 53), (38, 54), (38, 58), (38, 60), (39, 0), (39, 6), (39, 9), (39, 32), (39, 40), (39, 47), (42, 0), (42, 6), (42, 9), (42, 32), (42, 40), (42, 47), (42, 54), (43, 0), (43, 6), (43, 9), (43, 32), (43, 40), (43, 47), (43, 54), (44, 0), (44, 6), (44, 9), (44, 32), (44, 40), (44, 47), (44, 53), (44, 54), (44, 58), (44, 60), (45, 0), (45, 6), (45, 9), (46, 0), (46, 6), (46, 9), (46, 32), (46, 40), (46, 47), (46, 53), (46, 54), (46, 58), (46, 60), (48, 0), (48, 6), (48, 9), (48, 32), (48, 40), (48, 47), (48, 53), (48, 54), (48, 58), (48, 60), (49, 0), (49, 9), (50, 0), (50, 6), (50, 9), (50, 32), (50, 40), (50, 41), (50, 47), (50, 53), (50, 54), (50, 58), (50, 60), (51, 0), (51, 6), (51, 9), (51, 32), (51, 40), (51, 41), (51, 47), (51, 53), (51, 54), (51, 58), (51, 60), (52, 0), (52, 6), (52, 9), (52, 32), (55, 0), (55, 6), (55, 9), (55, 32), (55, 40), (55, 41), (55, 47), (55, 53), (55, 54), (55, 58), (55, 60), (56, 0), (56, 6), (56, 9), (56, 32), (56, 47), (57, 0), (57, 6), (57, 9), (57, 32), (57, 40), (57, 47), (57, 53), (57, 54), (59, 0), (59, 6), (59, 9), (59, 32), (59, 40), (59, 47), (59, 53), (59, 54), (59, 58), (59, 60)]</t>
        </is>
      </c>
      <c r="N3" t="n">
        <v>2433</v>
      </c>
      <c r="O3" t="n">
        <v>0.5</v>
      </c>
      <c r="P3" t="n">
        <v>0.95</v>
      </c>
      <c r="Q3" t="n">
        <v>3</v>
      </c>
      <c r="R3" t="n">
        <v>10000</v>
      </c>
      <c r="S3" t="inlineStr">
        <is>
          <t>11/06/2023, 22:27:34</t>
        </is>
      </c>
      <c r="T3" s="3">
        <f>hyperlink("https://spiral.technion.ac.il/results/MTAwMDAwNQ==/2/GOResultsPROCESS","link")</f>
        <v/>
      </c>
      <c r="U3" t="inlineStr">
        <is>
          <t>['GO:0065008:regulation of biological quality (qval3.52E-4)', 'GO:0006810:transport (qval1.13E-3)', 'GO:0051234:establishment of localization (qval3.67E-3)', 'GO:0034220:ion transmembrane transport (qval7.9E-3)', 'GO:0030968:endoplasmic reticulum unfolded protein response (qval9.75E-3)', 'GO:0051179:localization (qval1.68E-2)', 'GO:0055085:transmembrane transport (qval2.05E-2)', 'GO:0032879:regulation of localization (qval6.44E-2)', 'GO:0032940:secretion by cell (qval7.52E-2)', 'GO:0006811:ion transport (qval8.35E-2)', 'GO:0055076:transition metal ion homeostasis (qval1.18E-1)', 'GO:0046903:secretion (qval1.28E-1)', 'GO:0006984:ER-nucleus signaling pathway (qval1.25E-1)', 'GO:0010817:regulation of hormone levels (qval1.22E-1)', 'GO:0042592:homeostatic process (qval1.4E-1)', 'GO:0036500:ATF6-mediated unfolded protein response (qval1.6E-1)', 'GO:0051050:positive regulation of transport (qval1.63E-1)', 'GO:0048878:chemical homeostasis (qval1.68E-1)', 'GO:0034976:response to endoplasmic reticulum stress (qval1.65E-1)', 'GO:0000041:transition metal ion transport (qval1.64E-1)', 'GO:0042149:cellular response to glucose starvation (qval1.61E-1)', 'GO:0051049:regulation of transport (qval1.61E-1)', 'GO:0042886:amide transport (qval1.78E-1)', 'GO:0015031:protein transport (qval1.71E-1)', 'GO:0042221:response to chemical (qval1.74E-1)', 'GO:0043603:cellular amide metabolic process (qval1.74E-1)', 'GO:0003382:epithelial cell morphogenesis (qval1.82E-1)', 'GO:0015833:peptide transport (qval2.1E-1)', 'GO:1903573:negative regulation of response to endoplasmic reticulum stress (qval2.17E-1)', 'GO:0030855:epithelial cell differentiation (qval2.14E-1)', 'GO:0036499:PERK-mediated unfolded protein response (qval2.1E-1)', 'GO:0006084:acetyl-CoA metabolic process (qval2.07E-1)', 'GO:0060672:epithelial cell morphogenesis involved in placental branching (qval2.27E-1)', 'GO:0060743:epithelial cell maturation involved in prostate gland development (qval2.2E-1)', 'GO:1904217:regulation of CDP-diacylglycerol-serine O-phosphatidyltransferase activity (qval2.14E-1)', 'GO:1904219:positive regulation of CDP-diacylglycerol-serine O-phosphatidyltransferase activity (qval2.08E-1)', 'GO:1904222:positive regulation of serine C-palmitoyltransferase activity (qval2.02E-1)', 'GO:1904045:cellular response to aldosterone (qval1.97E-1)', 'GO:0048869:cellular developmental process (qval1.96E-1)', 'GO:0055065:metal ion homeostasis (qval2.07E-1)', 'GO:0055069:zinc ion homeostasis (qval2.11E-1)', 'GO:0009306:protein secretion (qval2.28E-1)', 'GO:0016485:protein processing (qval2.32E-1)', 'GO:0098660:inorganic ion transmembrane transport (qval2.37E-1)', 'GO:1903131:mononuclear cell differentiation (qval2.35E-1)', 'GO:0030224:monocyte differentiation (qval2.3E-1)', 'GO:0033875:ribonucleoside bisphosphate metabolic process (qval2.38E-1)', 'GO:0033865:nucleoside bisphosphate metabolic process (qval2.33E-1)', 'GO:0034032:purine nucleoside bisphosphate metabolic process (qval2.29E-1)', 'GO:0045184:establishment of protein localization (qval2.51E-1)', 'GO:0016054:organic acid catabolic process (qval2.51E-1)', 'GO:0046395:carboxylic acid catabolic process (qval2.46E-1)', 'GO:0055080:cation homeostasis (qval2.58E-1)', 'GO:0022408:negative regulation of cell-cell adhesion (qval2.73E-1)', 'GO:0110096:cellular response to aldehyde (qval2.7E-1)', 'GO:1904044:response to aldosterone (qval2.65E-1)']</t>
        </is>
      </c>
      <c r="V3" s="3">
        <f>hyperlink("https://spiral.technion.ac.il/results/MTAwMDAwNQ==/2/GOResultsFUNCTION","link")</f>
        <v/>
      </c>
      <c r="W3" t="inlineStr">
        <is>
          <t>['GO:0031489:myosin V binding (qval1.12E-1)', 'GO:0046915:transition metal ion transmembrane transporter activity (qval2.45E-1)', 'GO:0004252:serine-type endopeptidase activity (qval5.67E-1)', 'GO:0015410:manganese-transporting ATPase activity (qval5.62E-1)', 'GO:0140090:membrane curvature sensor activity (qval4.49E-1)', 'GO:0022857:transmembrane transporter activity (qval3.94E-1)', 'GO:0050839:cell adhesion molecule binding (qval5.1E-1)', 'GO:0008236:serine-type peptidase activity (qval4.47E-1)', 'GO:0017171:serine hydrolase activity (qval4.33E-1)', 'GO:0005215:transporter activity (qval4.4E-1)', 'GO:0004466:long-chain-acyl-CoA dehydrogenase activity (qval4.05E-1)']</t>
        </is>
      </c>
      <c r="X3" s="3">
        <f>hyperlink("https://spiral.technion.ac.il/results/MTAwMDAwNQ==/2/GOResultsCOMPONENT","link")</f>
        <v/>
      </c>
      <c r="Y3" t="inlineStr">
        <is>
          <t>['GO:0070062:extracellular exosome (qval2.08E-13)', 'GO:1903561:extracellular vesicle (qval1.69E-13)', 'GO:0043230:extracellular organelle (qval1.13E-13)', 'GO:0031982:vesicle (qval3.43E-12)', 'GO:0044421:extracellular region part (qval1.73E-7)', 'GO:0031224:intrinsic component of membrane (qval7.45E-5)', 'GO:0016021:integral component of membrane (qval2.69E-4)', 'GO:0031410:cytoplasmic vesicle (qval2.4E-4)', 'GO:0097708:intracellular vesicle (qval2.4E-4)', 'GO:0099503:secretory vesicle (qval2.35E-4)', 'GO:0044425:membrane part (qval2.97E-4)', 'GO:0043227:membrane-bounded organelle (qval3E-4)', 'GO:0043226:organelle (qval4.88E-4)', 'GO:0030141:secretory granule (qval7.07E-4)', 'GO:0098588:bounding membrane of organelle (qval2.78E-3)', 'GO:0030133:transport vesicle (qval4.37E-3)', 'GO:0098805:whole membrane (qval6.6E-3)', 'GO:0030135:coated vesicle (qval8.86E-3)', 'GO:0016020:membrane (qval1.09E-2)', 'GO:0031984:organelle subcompartment (qval1.42E-2)', 'GO:0030136:clathrin-coated vesicle (qval1.75E-2)', 'GO:0030667:secretory granule membrane (qval1.69E-2)', 'GO:0098791:Golgi subcompartment (qval2.39E-2)', 'GO:0005886:plasma membrane (qval2.46E-2)', 'GO:0030659:cytoplasmic vesicle membrane (qval2.36E-2)', 'GO:0044433:cytoplasmic vesicle part (qval2.61E-2)', 'GO:0031090:organelle membrane (qval2.9E-2)', 'GO:0005798:Golgi-associated vesicle (qval2.9E-2)', 'GO:0005912:adherens junction (qval2.87E-2)', 'GO:0012506:vesicle membrane (qval2.9E-2)', 'GO:0044431:Golgi apparatus part (qval2.91E-2)', 'GO:0005789:endoplasmic reticulum membrane (qval2.86E-2)', 'GO:0030054:cell junction (qval2.8E-2)', 'GO:0098993:anchored component of synaptic vesicle membrane (qval3.16E-2)', 'GO:0070161:anchoring junction (qval3.41E-2)', 'GO:0005802:trans-Golgi network (qval4.82E-2)', 'GO:0042470:melanosome (qval5.14E-2)', 'GO:0048770:pigment granule (qval5.01E-2)']</t>
        </is>
      </c>
      <c r="Z3" t="inlineStr">
        <is>
          <t>[{1, 3, 4, 5, 7, 8, 10, 11, 13, 14, 15, 16, 18, 19, 20, 22, 23, 24, 25, 26, 27, 29, 30, 31, 33, 35, 37, 38, 39, 42, 43, 44, 45, 46, 48, 49, 50, 51, 52, 55, 56, 57, 59}, {0, 32, 6, 40, 9, 41, 47, 53, 54, 58, 60}]</t>
        </is>
      </c>
    </row>
    <row r="4">
      <c r="A4" s="1" t="n">
        <v>3</v>
      </c>
      <c r="B4" t="n">
        <v>16483</v>
      </c>
      <c r="C4" t="n">
        <v>2522</v>
      </c>
      <c r="D4" t="n">
        <v>61</v>
      </c>
      <c r="E4" t="n">
        <v>197</v>
      </c>
      <c r="F4" t="n">
        <v>2115</v>
      </c>
      <c r="G4" t="n">
        <v>46</v>
      </c>
      <c r="H4" t="n">
        <v>3660</v>
      </c>
      <c r="I4" t="n">
        <v>237</v>
      </c>
      <c r="J4" s="2" t="n">
        <v>-800.0336536990679</v>
      </c>
      <c r="K4" t="n">
        <v>0.3680331221494773</v>
      </c>
      <c r="L4" t="inlineStr">
        <is>
          <t>ABCC3,ABCC4,ABHD2,ACSM3,ACVR1B,ADGRG1,AFDN,AFMID,ANPEP,ARFGEF3,ARHGAP8,ARRDC1,ATP1A1,ATP2C2,ATP8B1,AZGP1,B2M,B4GALT1,BAIAP2L1,BCL11A,BICDL2,C1orf116,C6orf132,CAMSAP3,CANT1,CBLC,CCSER1,CD9,CDC42EP5,CDCP1,CDH1,CGN,CLDN3,CNDP2,CNKSR1,COMT,COPG1,COPZ1,CPAMD8,CRYBG1,CTNND1,CXADR,DCXR,DDIT4,DDR1,DHCR24,DLG5,DSG2,DSP,DUOXA1,EEF1G,EFNA1,EGFR,EHF,EPCAM,ERBB3,ESRP1,F11R,FAAH,FAAH2,FAM189A2,FAM3B,FAM83F,FNBP1L,FOXA1,FOXO3,FXYD3,GALNT3,GMNN,GNL3,GOLM1,GPR87,GPRC5C,GPT2,GRHL1,GRHL2,HERPUD1,HID1,HIST1H2BD,HOMER2,HOXB13,HSD11B2,HSP90AB1,ICA1,IL1R1,IRF6,IRX3,ITM2B,JUP,KCNK1,KIAA1522,KLK11,KRT18,KRT5,KRT8,KRTCAP3,LAMB3,LPAR3,LRATD1,MAL2,MALT1,MAP7,MAPK13,MBOAT2,MCTP2,MEGF6,MLPH,MPZL2,MYO5C,NANS,NECTIN1,NEDD4L,NFIB,NIBAN2,OCIAD2,OR2A7,OS9,OVOL2,PASK,PIM3,PKP1,PKP3,PLA2G2A,PLCH2,PPP1CA,PRAC1,PROM2,PRRG4,PSCA,PSD4,PTPRF,RAB25,RAB27B,RAB3IP,RACK1,RBM47,RNF165,RORC,S100A11,SCNN1G,SDC1,SELENOH,SERINC2,SFPQ,SGK1,SH3BP4,SH3YL1,SIM2,SLC15A2,SLC39A6,SLC3A2,SLC44A4,SORL1,SPDEF,SPINT1,SPINT2,SRGAP3,ST14,ST6GAL1,STXBP2,SULT2B1,SYTL1,TACSTD2,TBC1D8,TBX3,TFAP2A,TFAP2C,TFCP2L1,THSD4,TMBIM6,TMC4,TMED2,TMEM184A,TMEM238,TMEM30B,TMEM59,TMEM87B,TMEM9B,TNS4,TP63,TRIM29,TSC22D3,TSPAN1,TSPAN8,TSTD1,TTC39A,TUT7,UBE2E3,UPK1A,UPK3A,VAMP8,WWC1,XBP1,ZBTB16,ZG16B,ZKSCAN1,ZNF888</t>
        </is>
      </c>
      <c r="M4" t="inlineStr">
        <is>
          <t>[(1, 0), (1, 6), (1, 9), (1, 21), (1, 28), (1, 32), (1, 34), (1, 36), (1, 40), (1, 41), (1, 47), (1, 53), (3, 0), (3, 6), (3, 28), (3, 32), (3, 34), (3, 36), (3, 41), (3, 47), (3, 53), (4, 28), (4, 47), (4, 53), (5, 0), (5, 6), (5, 28), (5, 32), (5, 34), (5, 36), (5, 41), (5, 47), (5, 53), (7, 0), (7, 6), (7, 9), (7, 28), (7, 32), (7, 34), (7, 36), (7, 41), (7, 47), (7, 53), (8, 6), (8, 28), (8, 34), (8, 36), (8, 47), (8, 53), (11, 6), (11, 28), (11, 36), (11, 41), (11, 47), (11, 53), (15, 0), (15, 6), (15, 28), (15, 34), (15, 36), (15, 41), (15, 47), (15, 53), (18, 0), (18, 6), (18, 9), (18, 21), (18, 28), (18, 32), (18, 34), (18, 36), (18, 40), (18, 41), (18, 47), (18, 53), (19, 0), (19, 6), (19, 28), (19, 34), (19, 36), (19, 41), (19, 47), (19, 53), (20, 28), (20, 36), (20, 47), (22, 47), (23, 0), (23, 6), (23, 9), (23, 21), (23, 28), (23, 32), (23, 34), (23, 36), (23, 40), (23, 41), (23, 47), (23, 53), (24, 28), (25, 28), (25, 34), (25, 36), (25, 47), (25, 53), (26, 0), (26, 6), (26, 9), (26, 21), (26, 28), (26, 34), (26, 36), (26, 41), (26, 47), (26, 53), (27, 0), (27, 6), (27, 9), (27, 21), (27, 28), (27, 32), (27, 34), (27, 36), (27, 40), (27, 41), (27, 47), (27, 53), (29, 28), (31, 28), (31, 34), (31, 36), (31, 47), (31, 53), (33, 6), (33, 28), (33, 34), (33, 36), (33, 41), (33, 47), (33, 53), (35, 0), (35, 28), (35, 47), (35, 53), (37, 0), (37, 6), (37, 21), (37, 28), (37, 32), (37, 34), (37, 36), (37, 40), (37, 41), (37, 47), (37, 53), (38, 0), (38, 6), (38, 9), (38, 28), (38, 32), (38, 34), (38, 36), (38, 40), (38, 41), (38, 47), (38, 53), (39, 28), (39, 47), (43, 0), (43, 6), (43, 9), (43, 28), (43, 32), (43, 34), (43, 36), (43, 41), (43, 47), (43, 53), (44, 6), (44, 9), (44, 28), (44, 34), (44, 36), (44, 41), (44, 47), (44, 53), (46, 6), (46, 28), (46, 36), (46, 47), (46, 53), (48, 6), (48, 28), (48, 34), (48, 36), (48, 41), (48, 47), (48, 53), (50, 28), (50, 36), (50, 47), (50, 53), (51, 0), (51, 6), (51, 21), (51, 28), (51, 32), (51, 34), (51, 36), (51, 41), (51, 47), (51, 53), (55, 0), (55, 6), (55, 9), (55, 21), (55, 28), (55, 32), (55, 34), (55, 36), (55, 40), (55, 41), (55, 47), (55, 53), (56, 47), (57, 28), (59, 0), (59, 6), (59, 9), (59, 21), (59, 28), (59, 32), (59, 34), (59, 36), (59, 41), (59, 47), (59, 53)]</t>
        </is>
      </c>
      <c r="N4" t="n">
        <v>5595</v>
      </c>
      <c r="O4" t="n">
        <v>0.5</v>
      </c>
      <c r="P4" t="n">
        <v>0.95</v>
      </c>
      <c r="Q4" t="n">
        <v>3</v>
      </c>
      <c r="R4" t="n">
        <v>10000</v>
      </c>
      <c r="S4" t="inlineStr">
        <is>
          <t>11/06/2023, 22:27:57</t>
        </is>
      </c>
      <c r="T4" s="3">
        <f>hyperlink("https://spiral.technion.ac.il/results/MTAwMDAwNQ==/3/GOResultsPROCESS","link")</f>
        <v/>
      </c>
      <c r="U4" t="inlineStr">
        <is>
          <t>['GO:0034330:cell junction organization (qval9.21E-6)', 'GO:0045216:cell-cell junction organization (qval7.17E-6)', 'GO:0002934:desmosome organization (qval1.5E-4)', 'GO:0098609:cell-cell adhesion (qval7.79E-4)', 'GO:0022610:biological adhesion (qval9.64E-4)', 'GO:0030855:epithelial cell differentiation (qval9.83E-4)', 'GO:0070268:cornification (qval9.88E-4)', 'GO:0086042:cardiac muscle cell-cardiac muscle cell adhesion (qval1.33E-3)', 'GO:0007155:cell adhesion (qval1.53E-3)', 'GO:0060672:epithelial cell morphogenesis involved in placental branching (qval2.63E-3)', 'GO:0048523:negative regulation of cellular process (qval5.83E-3)', 'GO:0007043:cell-cell junction assembly (qval5.93E-3)', 'GO:0034329:cell junction assembly (qval5.84E-3)', 'GO:0003382:epithelial cell morphogenesis (qval1.42E-2)', 'GO:0031424:keratinization (qval1.56E-2)', 'GO:0009653:anatomical structure morphogenesis (qval1.83E-2)', 'GO:1903573:negative regulation of response to endoplasmic reticulum stress (qval2.34E-2)', 'GO:0086073:bundle of His cell-Purkinje myocyte adhesion involved in cell communication (qval2.85E-2)', 'GO:0045604:regulation of epidermal cell differentiation (qval3.3E-2)', 'GO:0032879:regulation of localization (qval3.26E-2)', 'GO:0060487:lung epithelial cell differentiation (qval3.14E-2)', 'GO:0060479:lung cell differentiation (qval3E-2)', 'GO:0035136:forelimb morphogenesis (qval2.91E-2)', 'GO:0051270:regulation of cellular component movement (qval5.53E-2)', 'GO:0003006:developmental process involved in reproduction (qval5.36E-2)', 'GO:0048519:negative regulation of biological process (qval5.35E-2)', 'GO:0048869:cellular developmental process (qval5.17E-2)', 'GO:0030260:entry into host cell (qval5.48E-2)', 'GO:0051806:entry into cell of other organism involved in symbiotic interaction (qval5.29E-2)', 'GO:0051828:entry into other organism involved in symbiotic interaction (qval5.12E-2)', 'GO:0044409:entry into host (qval4.95E-2)', 'GO:0012501:programmed cell death (qval5.12E-2)', 'GO:0065008:regulation of biological quality (qval5.86E-2)', 'GO:0008544:epidermis development (qval6.98E-2)', 'GO:0030856:regulation of epithelial cell differentiation (qval7.11E-2)', 'GO:0008219:cell death (qval8.95E-2)', 'GO:0046903:secretion (qval9.13E-2)', 'GO:0032502:developmental process (qval8.99E-2)', 'GO:0031324:negative regulation of cellular metabolic process (qval9.56E-2)', 'GO:0010605:negative regulation of macromolecule metabolic process (qval1.02E-1)', 'GO:0000902:cell morphogenesis (qval9.99E-2)', 'GO:0055078:sodium ion homeostasis (qval1.05E-1)', 'GO:0000904:cell morphogenesis involved in differentiation (qval1.06E-1)', 'GO:0045682:regulation of epidermis development (qval1.08E-1)', 'GO:0009892:negative regulation of metabolic process (qval1.12E-1)', 'GO:0006810:transport (qval1.24E-1)', 'GO:0086004:regulation of cardiac muscle cell contraction (qval1.25E-1)', 'GO:0034332:adherens junction organization (qval1.31E-1)', 'GO:0051172:negative regulation of nitrogen compound metabolic process (qval1.29E-1)', 'GO:0048646:anatomical structure formation involved in morphogenesis (qval1.3E-1)', 'GO:0060743:epithelial cell maturation involved in prostate gland development (qval1.28E-1)', 'GO:1904045:cellular response to aldosterone (qval1.26E-1)', 'GO:0098901:regulation of cardiac muscle cell action potential (qval1.27E-1)', 'GO:0002070:epithelial cell maturation (qval1.27E-1)', 'GO:0048729:tissue morphogenesis (qval1.28E-1)', 'GO:0048545:response to steroid hormone (qval1.34E-1)', 'GO:0008104:protein localization (qval1.41E-1)', 'GO:0000122:negative regulation of transcription by RNA polymerase II (qval1.38E-1)', 'GO:0051234:establishment of localization (qval1.54E-1)', 'GO:1903115:regulation of actin filament-based movement (qval1.63E-1)', 'GO:1905897:regulation of response to endoplasmic reticulum stress (qval1.61E-1)', 'GO:0031327:negative regulation of cellular biosynthetic process (qval1.6E-1)', 'GO:0032501:multicellular organismal process (qval1.6E-1)', 'GO:0033036:macromolecule localization (qval1.58E-1)', 'GO:0098911:regulation of ventricular cardiac muscle cell action potential (qval1.66E-1)', 'GO:0034113:heterotypic cell-cell adhesion (qval1.66E-1)', 'GO:0045595:regulation of cell differentiation (qval1.64E-1)', 'GO:0051179:localization (qval1.68E-1)', 'GO:0032940:secretion by cell (qval1.66E-1)', 'GO:0061138:morphogenesis of a branching epithelium (qval1.68E-1)', 'GO:0032989:cellular component morphogenesis (qval1.79E-1)', 'GO:0051239:regulation of multicellular organismal process (qval1.77E-1)', 'GO:0009913:epidermal cell differentiation (qval1.75E-1)', 'GO:0110096:cellular response to aldehyde (qval1.75E-1)', 'GO:0002159:desmosome assembly (qval1.73E-1)', 'GO:1904044:response to aldosterone (qval1.71E-1)', 'GO:0090136:epithelial cell-cell adhesion (qval1.7E-1)', 'GO:0099118:microtubule-based protein transport (qval1.68E-1)', 'GO:0098840:protein transport along microtubule (qval1.66E-1)', 'GO:1902236:negative regulation of endoplasmic reticulum stress-induced intrinsic apoptotic signaling pathway (qval1.64E-1)', 'GO:0032091:negative regulation of protein binding (qval1.63E-1)', 'GO:0009890:negative regulation of biosynthetic process (qval1.62E-1)', 'GO:0006970:response to osmotic stress (qval1.66E-1)']</t>
        </is>
      </c>
      <c r="V4" s="3">
        <f>hyperlink("https://spiral.technion.ac.il/results/MTAwMDAwNQ==/3/GOResultsFUNCTION","link")</f>
        <v/>
      </c>
      <c r="W4" t="inlineStr">
        <is>
          <t>['GO:0098632:cell-cell adhesion mediator activity (qval4.24E-8)', 'GO:0098631:cell adhesion mediator activity (qval1.28E-7)', 'GO:0098641:cadherin binding involved in cell-cell adhesion (qval9.05E-7)', 'GO:0050839:cell adhesion molecule binding (qval1.25E-6)', 'GO:0045296:cadherin binding (qval1.95E-6)', 'GO:0086080:protein binding involved in heterotypic cell-cell adhesion (qval4.85E-3)', 'GO:0086083:cell adhesive protein binding involved in bundle of His cell-Purkinje myocyte communication (qval1.11E-2)', 'GO:0102077:oleamide hydrolase activity (qval8.25E-2)', 'GO:0103073:anandamide amidohydrolase activity (qval7.33E-2)', 'GO:0001228:DNA-binding transcription activator activity, RNA polymerase II-specific (qval3E-1)', 'GO:0017064:fatty acid amide hydrolase activity (qval3.54E-1)']</t>
        </is>
      </c>
      <c r="X4" s="3">
        <f>hyperlink("https://spiral.technion.ac.il/results/MTAwMDAwNQ==/3/GOResultsCOMPONENT","link")</f>
        <v/>
      </c>
      <c r="Y4" t="inlineStr">
        <is>
          <t>['GO:0070062:extracellular exosome (qval7.67E-18)', 'GO:1903561:extracellular vesicle (qval6.64E-18)', 'GO:0043230:extracellular organelle (qval4.42E-18)', 'GO:0031982:vesicle (qval2.82E-14)', 'GO:0044421:extracellular region part (qval4.47E-11)', 'GO:0005886:plasma membrane (qval3.57E-6)', 'GO:0030054:cell junction (qval5.32E-6)', 'GO:0016020:membrane (qval1.82E-5)', 'GO:0005911:cell-cell junction (qval3.34E-5)', 'GO:0044425:membrane part (qval4.32E-5)', 'GO:0030057:desmosome (qval7.48E-5)', 'GO:0016328:lateral plasma membrane (qval8.39E-5)', 'GO:0098590:plasma membrane region (qval8.27E-5)', 'GO:0016324:apical plasma membrane (qval1.02E-4)', 'GO:0016323:basolateral plasma membrane (qval9.99E-5)', 'GO:0070161:anchoring junction (qval2.33E-4)', 'GO:0044459:plasma membrane part (qval2.48E-4)', 'GO:0043227:membrane-bounded organelle (qval7.23E-4)', 'GO:0043226:organelle (qval6.96E-4)', 'GO:0031224:intrinsic component of membrane (qval1.26E-3)', 'GO:0005912:adherens junction (qval1.58E-3)', 'GO:0016021:integral component of membrane (qval2.35E-3)', 'GO:0001533:cornified envelope (qval4.34E-3)', 'GO:0016327:apicolateral plasma membrane (qval4.49E-3)', 'GO:0005913:cell-cell adherens junction (qval4.31E-3)', 'GO:0005915:zonula adherens (qval4.38E-3)', 'GO:0000138:Golgi trans cisterna (qval1.41E-2)', 'GO:0031410:cytoplasmic vesicle (qval2.28E-2)', 'GO:0097708:intracellular vesicle (qval2.38E-2)', 'GO:0030667:secretory granule membrane (qval2.69E-2)', 'GO:0120001:apical plasma membrane urothelial plaque (qval2.7E-2)', 'GO:0031985:Golgi cisterna (qval2.69E-2)', 'GO:0005887:integral component of plasma membrane (qval5.63E-2)']</t>
        </is>
      </c>
      <c r="Z4" t="inlineStr">
        <is>
          <t>[{1, 3, 4, 5, 7, 8, 11, 15, 18, 19, 20, 22, 23, 24, 25, 26, 27, 29, 31, 33, 35, 37, 38, 39, 43, 44, 46, 48, 50, 51, 55, 56, 57, 59}, {0, 32, 34, 36, 6, 40, 9, 41, 47, 21, 53, 28}]</t>
        </is>
      </c>
    </row>
    <row r="5">
      <c r="A5" s="1" t="n">
        <v>4</v>
      </c>
      <c r="B5" t="n">
        <v>16483</v>
      </c>
      <c r="C5" t="n">
        <v>2522</v>
      </c>
      <c r="D5" t="n">
        <v>61</v>
      </c>
      <c r="E5" t="n">
        <v>177</v>
      </c>
      <c r="F5" t="n">
        <v>1656</v>
      </c>
      <c r="G5" t="n">
        <v>36</v>
      </c>
      <c r="H5" t="n">
        <v>3660</v>
      </c>
      <c r="I5" t="n">
        <v>186</v>
      </c>
      <c r="J5" s="2" t="n">
        <v>-740.006399072545</v>
      </c>
      <c r="K5" t="n">
        <v>0.3749590489067245</v>
      </c>
      <c r="L5" t="inlineStr">
        <is>
          <t>ACTA2,ACTB,ACTG2,ACTN1,ADAM33,ADGRA2,ADRA1A,ALDH1B1,ANXA6,ARHGAP10,ARHGEF25,ATP1A2,ATP2B4,B3GALT2,BAG2,BNC2,C12orf75,C3orf70,CACNA1H,CACNB2,CALD1,CALM3,CAP2,CAV1,CAVIN1,CCDC107,CCDC69,CD99,CDC42BPA,CFL2,CHRDL1,CLIC4,CLU,CNN1,COL4A1,COL4A2,COL6A1,COL6A2,COL6A3,CORO1C,COX7A1,CRTAP,CYP1B1,DAB1,DAPK3,DES,DPYSL3,DSTN,DTNA,DUSP3,ECRG4,EDNRA,EHBP1L1,EHD2,EMILIN1,EYA1,FBXL22,FERMT2,FHOD3,FLNA,FLNC,FNBP1,FOXF1,GEM,GNA11,HIF3A,HMCN2,HSPB6,HSPB8,HSPG2,IGSF9B,ILK,INMT,ITGA1,ITGA5,ITGA7,ITPR1,JAM3,JPH2,KANK2,KCNMB1,KLHL5,LAMA4,LDB3,LGALS1,LIMS2,LMO4,LMOD1,LPP,MACF1,MAP1B,MAP3K20,MBNL1,MCAM,MEIS1,MFN2,MRGPRF,MRVI1,MSRB3,MXRA7,MYADM,MYL9,MYLK,MYOCD,NACC2,NCS1,NEXN,NIBAN1,NKD1,NPNT,NR2F1,NR2F2,NRP2,PALLD,PARVA,PCP4,PDE5A,PDLIM3,PDLIM7,PFN1,PGM5,PLEKHO1,PLN,PLPP3,POPDC2,PPP1R12A,PPP1R12B,PPP1R12C,PPP1R14A,PRUNE2,PTGIS,RAB23,RAP1A,RARRES2,RASL12,RBFOX3,RBPMS,RBPMS2,RGS2,RRAS,SCRG1,SDC3,SELENOM,SH3BGRL,SH3D19,SLC16A9,SLC25A4,SLC2A4,SLC8A1,SLMAP,SMOC1,SMTN,SORBS1,SPARCL1,SPEG,SRF,SVIL,SYNM,SYNPO2,TACC1,TAGLN,TBL1X,TCEAL1,TCEAL4,TGFB1I1,TLN1,TMEM158,TNS1,TP53INP2,TPM1,TPM2,TUBB6,VCL,VWA1,WDR1,ZCCHC24,ZYX</t>
        </is>
      </c>
      <c r="M5" t="inlineStr">
        <is>
          <t>[(0, 1), (0, 3), (0, 5), (0, 7), (0, 8), (0, 18), (0, 19), (0, 22), (0, 23), (0, 25), (0, 26), (0, 27), (0, 37), (0, 38), (0, 39), (0, 51), (0, 55), (0, 56), (6, 1), (6, 3), (6, 5), (6, 7), (6, 8), (6, 18), (6, 19), (6, 23), (6, 26), (6, 27), (6, 37), (6, 38), (6, 51), (6, 55), (6, 56), (9, 1), (9, 3), (9, 5), (9, 7), (9, 8), (9, 18), (9, 19), (9, 22), (9, 23), (9, 25), (9, 26), (9, 27), (9, 37), (9, 38), (9, 39), (9, 51), (9, 55), (9, 56), (12, 23), (12, 55), (21, 1), (21, 18), (21, 23), (21, 26), (21, 51), (21, 55), (28, 1), (28, 3), (28, 5), (28, 7), (28, 8), (28, 18), (28, 19), (28, 23), (28, 25), (28, 26), (28, 27), (28, 37), (28, 38), (28, 51), (28, 55), (28, 56), (32, 1), (32, 3), (32, 5), (32, 8), (32, 18), (32, 23), (32, 26), (32, 27), (32, 37), (32, 38), (32, 51), (32, 55), (34, 1), (34, 3), (34, 5), (34, 7), (34, 8), (34, 18), (34, 19), (34, 23), (34, 25), (34, 26), (34, 27), (34, 37), (34, 38), (34, 51), (34, 55), (34, 56), (36, 1), (36, 3), (36, 5), (36, 7), (36, 8), (36, 13), (36, 18), (36, 19), (36, 22), (36, 23), (36, 25), (36, 26), (36, 27), (36, 31), (36, 37), (36, 38), (36, 39), (36, 43), (36, 51), (36, 55), (36, 56), (40, 1), (40, 18), (40, 23), (40, 27), (40, 51), (40, 55), (41, 1), (41, 3), (41, 5), (41, 8), (41, 18), (41, 19), (41, 23), (41, 25), (41, 26), (41, 27), (41, 37), (41, 38), (41, 51), (41, 55), (47, 1), (47, 3), (47, 5), (47, 7), (47, 8), (47, 18), (47, 19), (47, 23), (47, 26), (47, 27), (47, 37), (47, 38), (47, 51), (47, 55), (47, 56), (53, 1), (53, 3), (53, 5), (53, 7), (53, 8), (53, 18), (53, 19), (53, 23), (53, 25), (53, 26), (53, 27), (53, 37), (53, 38), (53, 51), (53, 55), (53, 56), (58, 1), (58, 18), (58, 23), (58, 27), (58, 55), (60, 1), (60, 18), (60, 23), (60, 27), (60, 51), (60, 55)]</t>
        </is>
      </c>
      <c r="N5" t="n">
        <v>3764</v>
      </c>
      <c r="O5" t="n">
        <v>0.75</v>
      </c>
      <c r="P5" t="n">
        <v>0.95</v>
      </c>
      <c r="Q5" t="n">
        <v>3</v>
      </c>
      <c r="R5" t="n">
        <v>10000</v>
      </c>
      <c r="S5" t="inlineStr">
        <is>
          <t>11/06/2023, 22:28:22</t>
        </is>
      </c>
      <c r="T5" s="3">
        <f>hyperlink("https://spiral.technion.ac.il/results/MTAwMDAwNQ==/4/GOResultsPROCESS","link")</f>
        <v/>
      </c>
      <c r="U5" t="inlineStr">
        <is>
          <t>['GO:0003012:muscle system process (qval3.01E-14)', 'GO:0006936:muscle contraction (qval3.37E-14)', 'GO:0030029:actin filament-based process (qval2.88E-11)', 'GO:0032502:developmental process (qval5.22E-11)', 'GO:0006937:regulation of muscle contraction (qval7.12E-10)', 'GO:0030036:actin cytoskeleton organization (qval9.8E-10)', 'GO:0051270:regulation of cellular component movement (qval6.47E-9)', 'GO:0090257:regulation of muscle system process (qval1.03E-8)', 'GO:0007155:cell adhesion (qval1.27E-8)', 'GO:0022610:biological adhesion (qval1.4E-8)', 'GO:0032879:regulation of localization (qval2.64E-8)', 'GO:2000145:regulation of cell motility (qval4E-8)', 'GO:0007010:cytoskeleton organization (qval1.19E-7)', 'GO:0030334:regulation of cell migration (qval1.48E-7)', 'GO:0040012:regulation of locomotion (qval2.07E-7)', 'GO:0031032:actomyosin structure organization (qval3E-7)', 'GO:0010810:regulation of cell-substrate adhesion (qval5.23E-7)', 'GO:0003008:system process (qval1.27E-6)', 'GO:0016043:cellular component organization (qval2.03E-6)', 'GO:0030198:extracellular matrix organization (qval2.62E-6)', 'GO:0071840:cellular component organization or biogenesis (qval2.78E-6)', 'GO:0034329:cell junction assembly (qval2.81E-6)', 'GO:0097435:supramolecular fiber organization (qval3.09E-6)', 'GO:0044057:regulation of system process (qval3.87E-6)', 'GO:0007015:actin filament organization (qval4.96E-6)', 'GO:0007160:cell-matrix adhesion (qval4.77E-6)', 'GO:0048856:anatomical structure development (qval6.03E-6)', 'GO:0008016:regulation of heart contraction (qval7.41E-6)', 'GO:0048869:cellular developmental process (qval7.21E-6)', 'GO:0031589:cell-substrate adhesion (qval7.98E-6)', 'GO:0043062:extracellular structure organization (qval1.46E-5)', 'GO:0009653:anatomical structure morphogenesis (qval1.72E-5)', 'GO:0098609:cell-cell adhesion (qval2.2E-5)', 'GO:0048646:anatomical structure formation involved in morphogenesis (qval3.06E-5)', 'GO:0006940:regulation of smooth muscle contraction (qval3.11E-5)', 'GO:0034330:cell junction organization (qval3.55E-5)', 'GO:0050793:regulation of developmental process (qval4.2E-5)', 'GO:0001525:angiogenesis (qval4.43E-5)', 'GO:1903522:regulation of blood circulation (qval6.21E-5)', 'GO:0030155:regulation of cell adhesion (qval8.21E-5)', 'GO:0006939:smooth muscle contraction (qval9.44E-5)', 'GO:0061061:muscle structure development (qval9.38E-5)', 'GO:0022603:regulation of anatomical structure morphogenesis (qval9.5E-5)', 'GO:0032970:regulation of actin filament-based process (qval1.12E-4)', 'GO:0002026:regulation of the force of heart contraction (qval1.12E-4)', 'GO:0051239:regulation of multicellular organismal process (qval1.14E-4)', 'GO:0010811:positive regulation of cell-substrate adhesion (qval1.54E-4)', 'GO:0034762:regulation of transmembrane transport (qval1.64E-4)', 'GO:0055117:regulation of cardiac muscle contraction (qval1.81E-4)', 'GO:0045214:sarcomere organization (qval2.02E-4)', 'GO:0034109:homotypic cell-cell adhesion (qval3.21E-4)', 'GO:0040011:locomotion (qval3.61E-4)', 'GO:0030043:actin filament fragmentation (qval3.85E-4)', 'GO:0030336:negative regulation of cell migration (qval5.85E-4)', 'GO:0048870:cell motility (qval6.01E-4)', 'GO:0070527:platelet aggregation (qval6.94E-4)', 'GO:0051271:negative regulation of cellular component movement (qval7.75E-4)', 'GO:0006942:regulation of striated muscle contraction (qval7.64E-4)', 'GO:1902905:positive regulation of supramolecular fiber organization (qval8.56E-4)', 'GO:1902903:regulation of supramolecular fiber organization (qval9.37E-4)', 'GO:2000146:negative regulation of cell motility (qval9.85E-4)', 'GO:0002027:regulation of heart rate (qval1.13E-3)', 'GO:0034333:adherens junction assembly (qval1.17E-3)', 'GO:0090131:mesenchyme migration (qval1.27E-3)', 'GO:1903779:regulation of cardiac conduction (qval1.58E-3)', 'GO:0055119:relaxation of cardiac muscle (qval1.56E-3)', 'GO:0060537:muscle tissue development (qval1.75E-3)', 'GO:0050794:regulation of cellular process (qval1.83E-3)', 'GO:0042310:vasoconstriction (qval1.92E-3)', 'GO:0097756:negative regulation of blood vessel diameter (qval1.89E-3)', 'GO:0090066:regulation of anatomical structure size (qval2E-3)', 'GO:0022604:regulation of cell morphogenesis (qval2.2E-3)', 'GO:1901888:regulation of cell junction assembly (qval2.21E-3)', 'GO:0032956:regulation of actin cytoskeleton organization (qval2.23E-3)', 'GO:0050789:regulation of biological process (qval2.46E-3)', 'GO:0006928:movement of cell or subcellular component (qval2.73E-3)', 'GO:0110053:regulation of actin filament organization (qval3.66E-3)', 'GO:0034765:regulation of ion transmembrane transport (qval3.78E-3)', 'GO:0014706:striated muscle tissue development (qval3.76E-3)', 'GO:1900024:regulation of substrate adhesion-dependent cell spreading (qval3.91E-3)', 'GO:0040013:negative regulation of locomotion (qval4.15E-3)', 'GO:0006816:calcium ion transport (qval4.14E-3)', 'GO:0051017:actin filament bundle assembly (qval4.72E-3)', 'GO:0061572:actin filament bundle organization (qval4.66E-3)', 'GO:0090130:tissue migration (qval4.69E-3)', 'GO:0030154:cell differentiation (qval4.75E-3)', 'GO:0048513:animal organ development (qval4.9E-3)', 'GO:0051493:regulation of cytoskeleton organization (qval5E-3)', 'GO:1902414:protein localization to cell junction (qval5.34E-3)', 'GO:0010881:regulation of cardiac muscle contraction by regulation of the release of sequestered calcium ion (qval5.28E-3)', 'GO:1904062:regulation of cation transmembrane transport (qval5.26E-3)', 'GO:2000147:positive regulation of cell motility (qval5.3E-3)', 'GO:0032501:multicellular organismal process (qval5.33E-3)', 'GO:0016477:cell migration (qval6.19E-3)', 'GO:0006996:organelle organization (qval6.2E-3)', 'GO:0051272:positive regulation of cellular component movement (qval7.24E-3)', 'GO:0007229:integrin-mediated signaling pathway (qval7.48E-3)', 'GO:0051495:positive regulation of cytoskeleton organization (qval7.52E-3)', 'GO:0001505:regulation of neurotransmitter levels (qval7.68E-3)', 'GO:0051128:regulation of cellular component organization (qval7.93E-3)', 'GO:1900026:positive regulation of substrate adhesion-dependent cell spreading (qval7.86E-3)', 'GO:0048522:positive regulation of cellular process (qval8.33E-3)', 'GO:0090075:relaxation of muscle (qval9.15E-3)', 'GO:0040017:positive regulation of locomotion (qval9.17E-3)', 'GO:0090109:regulation of cell-substrate junction assembly (qval9.19E-3)', 'GO:0051893:regulation of focal adhesion assembly (qval9.1E-3)', 'GO:0031333:negative regulation of protein complex assembly (qval9.26E-3)', 'GO:0051480:regulation of cytosolic calcium ion concentration (qval9.99E-3)', 'GO:0030335:positive regulation of cell migration (qval1.12E-2)', 'GO:0010959:regulation of metal ion transport (qval1.12E-2)', 'GO:0010882:regulation of cardiac muscle contraction by calcium ion signaling (qval1.26E-2)', 'GO:1902803:regulation of synaptic vesicle transport (qval1.34E-2)', 'GO:1903391:regulation of adherens junction organization (qval1.44E-2)', 'GO:0003084:positive regulation of systemic arterial blood pressure (qval1.43E-2)', 'GO:0003018:vascular process in circulatory system (qval1.42E-2)', 'GO:0007044:cell-substrate junction assembly (qval1.43E-2)', 'GO:0060341:regulation of cellular localization (qval1.46E-2)', 'GO:0044087:regulation of cellular component biogenesis (qval1.61E-2)', 'GO:1904063:negative regulation of cation transmembrane transport (qval1.61E-2)', 'GO:0065008:regulation of biological quality (qval1.62E-2)', 'GO:0070838:divalent metal ion transport (qval1.63E-2)', 'GO:0010880:regulation of release of sequestered calcium ion into cytosol by sarcoplasmic reticulum (qval1.64E-2)', 'GO:1901019:regulation of calcium ion transmembrane transporter activity (qval1.68E-2)', 'GO:0051899:membrane depolarization (qval1.67E-2)', 'GO:0051282:regulation of sequestering of calcium ion (qval1.72E-2)', 'GO:0003013:circulatory system process (qval1.73E-2)', 'GO:0000902:cell morphogenesis (qval1.72E-2)', 'GO:0072511:divalent inorganic cation transport (qval1.71E-2)', 'GO:1902904:negative regulation of supramolecular fiber organization (qval1.73E-2)', 'GO:0035987:endodermal cell differentiation (qval1.81E-2)', 'GO:0050880:regulation of blood vessel size (qval1.97E-2)', 'GO:0035296:regulation of tube diameter (qval1.95E-2)', 'GO:0097746:regulation of blood vessel diameter (qval1.94E-2)', 'GO:0010770:positive regulation of cell morphogenesis involved in differentiation (qval1.94E-2)', 'GO:0035150:regulation of tube size (qval2.02E-2)', 'GO:0000904:cell morphogenesis involved in differentiation (qval2.01E-2)', 'GO:1901020:negative regulation of calcium ion transmembrane transporter activity (qval2.01E-2)', 'GO:0030239:myofibril assembly (qval2E-2)', 'GO:0007519:skeletal muscle tissue development (qval2.03E-2)', 'GO:0007507:heart development (qval2.1E-2)', 'GO:0048514:blood vessel morphogenesis (qval2.14E-2)', 'GO:0030834:regulation of actin filament depolymerization (qval2.2E-2)', 'GO:0030042:actin filament depolymerization (qval2.21E-2)', 'GO:0061299:retina vasculature morphogenesis in camera-type eye (qval2.19E-2)', 'GO:0086010:membrane depolarization during action potential (qval2.21E-2)', 'GO:0048729:tissue morphogenesis (qval2.23E-2)', 'GO:0007163:establishment or maintenance of cell polarity (qval2.25E-2)', 'GO:0098900:regulation of action potential (qval2.32E-2)', 'GO:0002576:platelet degranulation (qval2.31E-2)', 'GO:1901879:regulation of protein depolymerization (qval2.32E-2)', 'GO:0034766:negative regulation of ion transmembrane transport (qval2.47E-2)', 'GO:0006874:cellular calcium ion homeostasis (qval2.58E-2)', 'GO:0032386:regulation of intracellular transport (qval2.57E-2)', 'GO:0034332:adherens junction organization (qval2.6E-2)', 'GO:0051588:regulation of neurotransmitter transport (qval2.62E-2)', 'GO:0051049:regulation of transport (qval2.63E-2)', 'GO:1901841:regulation of high voltage-gated calcium channel activity (qval2.66E-2)', 'GO:0030836:positive regulation of actin filament depolymerization (qval2.64E-2)', 'GO:0010649:regulation of cell communication by electrical coupling (qval2.62E-2)', 'GO:1903170:negative regulation of calcium ion transmembrane transport (qval2.67E-2)', 'GO:0086004:regulation of cardiac muscle cell contraction (qval2.65E-2)', 'GO:0001952:regulation of cell-matrix adhesion (qval2.64E-2)', 'GO:0042391:regulation of membrane potential (qval2.67E-2)', 'GO:0030837:negative regulation of actin filament polymerization (qval2.76E-2)', 'GO:0045595:regulation of cell differentiation (qval2.9E-2)', 'GO:2000026:regulation of multicellular organismal development (qval2.91E-2)', 'GO:0098901:regulation of cardiac muscle cell action potential (qval2.93E-2)', 'GO:0055074:calcium ion homeostasis (qval3.1E-2)', 'GO:0051014:actin filament severing (qval3.18E-2)', 'GO:0032387:negative regulation of intracellular transport (qval3.17E-2)', 'GO:0003257:positive regulation of transcription from RNA polymerase II promoter involved in myocardial precursor cell differentiation (qval3.23E-2)', 'GO:0010522:regulation of calcium ion transport into cytosol (qval3.23E-2)', 'GO:0065007:biological regulation (qval3.28E-2)', 'GO:0044092:negative regulation of molecular function (qval3.29E-2)', 'GO:0032989:cellular component morphogenesis (qval3.28E-2)', 'GO:0043269:regulation of ion transport (qval3.39E-2)', 'GO:0045785:positive regulation of cell adhesion (qval3.58E-2)', 'GO:0032413:negative regulation of ion transmembrane transporter activity (qval3.58E-2)', 'GO:0009987:cellular process (qval3.63E-2)', 'GO:0071310:cellular response to organic substance (qval3.62E-2)', 'GO:0048518:positive regulation of biological process (qval3.61E-2)', 'GO:0045019:negative regulation of nitric oxide biosynthetic process (qval3.73E-2)', 'GO:1904406:negative regulation of nitric oxide metabolic process (qval3.71E-2)', 'GO:0014829:vascular smooth muscle contraction (qval3.69E-2)', 'GO:0051924:regulation of calcium ion transport (qval3.84E-2)', 'GO:1903115:regulation of actin filament-based movement (qval3.82E-2)', 'GO:0017158:regulation of calcium ion-dependent exocytosis (qval3.81E-2)', 'GO:0008064:regulation of actin polymerization or depolymerization (qval3.87E-2)', 'GO:0032233:positive regulation of actin filament bundle assembly (qval3.96E-2)', 'GO:0030832:regulation of actin filament length (qval3.99E-2)', 'GO:0072503:cellular divalent inorganic cation homeostasis (qval4.02E-2)', 'GO:1903169:regulation of calcium ion transmembrane transport (qval4.09E-2)', 'GO:0034113:heterotypic cell-cell adhesion (qval4.14E-2)', 'GO:0098693:regulation of synaptic vesicle cycle (qval4.14E-2)', 'GO:0009888:tissue development (qval4.19E-2)', 'GO:0043149:stress fiber assembly (qval4.3E-2)', 'GO:0030038:contractile actin filament bundle assembly (qval4.27E-2)', 'GO:0030220:platelet formation (qval4.25E-2)', 'GO:1901342:regulation of vasculature development (qval4.25E-2)', 'GO:0045933:positive regulation of muscle contraction (qval4.47E-2)', 'GO:1903524:positive regulation of blood circulation (qval4.69E-2)', 'GO:2000300:regulation of synaptic vesicle exocytosis (qval4.67E-2)', 'GO:0045823:positive regulation of heart contraction (qval4.91E-2)', 'GO:0032410:negative regulation of transporter activity (qval4.97E-2)', 'GO:0090136:epithelial cell-cell adhesion (qval5.01E-2)', 'GO:0086012:membrane depolarization during cardiac muscle cell action potential (qval4.99E-2)', 'GO:1903305:regulation of regulated secretory pathway (qval5.01E-2)', 'GO:0034763:negative regulation of transmembrane transport (qval5.12E-2)', 'GO:0007517:muscle organ development (qval5.1E-2)', 'GO:0051094:positive regulation of developmental process (qval5.18E-2)', 'GO:1901228:positive regulation of transcription from RNA polymerase II promoter involved in heart development (qval5.2E-2)', 'GO:1901842:negative regulation of high voltage-gated calcium channel activity (qval5.17E-2)', 'GO:0060284:regulation of cell development (qval5.23E-2)', 'GO:0051130:positive regulation of cellular component organization (qval5.44E-2)', 'GO:0032272:negative regulation of protein polymerization (qval5.45E-2)', 'GO:0072507:divalent inorganic cation homeostasis (qval5.49E-2)', 'GO:0048519:negative regulation of biological process (qval5.5E-2)', 'GO:0009636:response to toxic substance (qval5.5E-2)', 'GO:1900221:regulation of amyloid-beta clearance (qval5.65E-2)', 'GO:0032516:positive regulation of phosphoprotein phosphatase activity (qval5.63E-2)', 'GO:0051279:regulation of release of sequestered calcium ion into cytosol (qval6.09E-2)', 'GO:0008360:regulation of cell shape (qval6.08E-2)', 'GO:0031400:negative regulation of protein modification process (qval6.35E-2)', 'GO:0060402:calcium ion transport into cytosol (qval6.42E-2)', 'GO:1901881:positive regulation of protein depolymerization (qval6.55E-2)', 'GO:1904706:negative regulation of vascular smooth muscle cell proliferation (qval6.52E-2)']</t>
        </is>
      </c>
      <c r="V5" s="3">
        <f>hyperlink("https://spiral.technion.ac.il/results/MTAwMDAwNQ==/4/GOResultsFUNCTION","link")</f>
        <v/>
      </c>
      <c r="W5" t="inlineStr">
        <is>
          <t>['GO:0003779:actin binding (qval4.94E-19)', 'GO:0008092:cytoskeletal protein binding (qval1.52E-17)', 'GO:0005198:structural molecule activity (qval3.89E-10)', 'GO:0051015:actin filament binding (qval4.8E-8)', 'GO:0044877:protein-containing complex binding (qval2.2E-6)', 'GO:0051371:muscle alpha-actinin binding (qval2.25E-4)', 'GO:0005201:extracellular matrix structural constituent (qval6.39E-4)', 'GO:0008307:structural constituent of muscle (qval1.72E-3)', 'GO:0051393:alpha-actinin binding (qval2.91E-3)', 'GO:0050998:nitric-oxide synthase binding (qval4.44E-3)', 'GO:0042805:actinin binding (qval8.92E-3)', 'GO:0030020:extracellular matrix structural constituent conferring tensile strength (qval2.92E-2)', 'GO:0005200:structural constituent of cytoskeleton (qval6.97E-2)', 'GO:0017166:vinculin binding (qval6.77E-2)', 'GO:0015085:calcium ion transmembrane transporter activity (qval1.01E-1)', 'GO:0098631:cell adhesion mediator activity (qval1.1E-1)', 'GO:0005518:collagen binding (qval1.54E-1)', 'GO:0005178:integrin binding (qval1.81E-1)', 'GO:0099626:voltage-gated calcium channel activity involved in regulation of presynaptic cytosolic calcium levels (qval1.73E-1)', 'GO:0099511:voltage-gated calcium channel activity involved in regulation of cytosolic calcium levels (qval1.65E-1)', 'GO:0005515:protein binding (qval1.62E-1)']</t>
        </is>
      </c>
      <c r="X5" s="3">
        <f>hyperlink("https://spiral.technion.ac.il/results/MTAwMDAwNQ==/4/GOResultsCOMPONENT","link")</f>
        <v/>
      </c>
      <c r="Y5" t="inlineStr">
        <is>
          <t>['GO:0044449:contractile fiber part (qval4.52E-28)', 'GO:0030054:cell junction (qval5.73E-19)', 'GO:0070161:anchoring junction (qval5.74E-19)', 'GO:0030018:Z disc (qval5.28E-19)', 'GO:0005925:focal adhesion (qval5.15E-19)', 'GO:0005924:cell-substrate adherens junction (qval5.15E-19)', 'GO:0030055:cell-substrate junction (qval6.9E-19)', 'GO:0005912:adherens junction (qval6.39E-19)', 'GO:0032432:actin filament bundle (qval7.74E-16)', 'GO:0042641:actomyosin (qval1.63E-15)', 'GO:0005856:cytoskeleton (qval2.23E-15)', 'GO:0001725:stress fiber (qval3.51E-15)', 'GO:0097517:contractile actin filament bundle (qval3.24E-15)', 'GO:0044430:cytoskeletal part (qval2.79E-11)', 'GO:0015629:actin cytoskeleton (qval1.58E-10)', 'GO:0042383:sarcolemma (qval2.2E-10)', 'GO:0062023:collagen-containing extracellular matrix (qval6.07E-7)', 'GO:0043232:intracellular non-membrane-bounded organelle (qval2.22E-6)', 'GO:0043228:non-membrane-bounded organelle (qval2.41E-6)', 'GO:0031941:filamentous actin (qval2.97E-6)', 'GO:0005886:plasma membrane (qval5.94E-6)', 'GO:0120025:plasma membrane bounded cell projection (qval2.77E-5)', 'GO:0031012:extracellular matrix (qval4.52E-5)', 'GO:0042995:cell projection (qval4.59E-5)', 'GO:0043034:costamere (qval6.92E-5)', 'GO:0005911:cell-cell junction (qval8.95E-5)', 'GO:0005913:cell-cell adherens junction (qval8.8E-5)', 'GO:0005884:actin filament (qval1.12E-4)', 'GO:0045202:synapse (qval1.97E-4)', 'GO:0043292:contractile fiber (qval1.96E-4)', 'GO:0030017:sarcomere (qval2.62E-4)', 'GO:0099080:supramolecular complex (qval5.51E-4)', 'GO:0099081:supramolecular polymer (qval5.34E-4)', 'GO:0099512:supramolecular fiber (qval5.18E-4)', 'GO:0005901:caveola (qval5.13E-4)', 'GO:0043226:organelle (qval5.69E-4)', 'GO:0030027:lamellipodium (qval1.02E-3)', 'GO:0098636:protein complex involved in cell adhesion (qval2.34E-3)', 'GO:0044291:cell-cell contact zone (qval2.39E-3)', 'GO:0098857:membrane microdomain (qval3.83E-3)', 'GO:0045121:membrane raft (qval3.73E-3)', 'GO:0044853:plasma membrane raft (qval4.47E-3)', 'GO:0030315:T-tubule (qval4.42E-3)', 'GO:0005916:fascia adherens (qval4.76E-3)', 'GO:0098589:membrane region (qval4.88E-3)', 'GO:0005862:muscle thin filament tropomyosin (qval5.17E-3)', 'GO:0044444:cytoplasmic part (qval5.26E-3)', 'GO:0002102:podosome (qval7.37E-3)', 'GO:0005581:collagen trimer (qval1.05E-2)', 'GO:0005604:basement membrane (qval1.1E-2)', 'GO:0005788:endoplasmic reticulum lumen (qval1.12E-2)', 'GO:0005589:collagen type VI trimer (qval1.36E-2)', 'GO:0008305:integrin complex (qval1.34E-2)', 'GO:0099513:polymeric cytoskeletal fiber (qval1.32E-2)', 'GO:0005737:cytoplasm (qval1.39E-2)', 'GO:0030016:myofibril (qval1.44E-2)', 'GO:0032587:ruffle membrane (qval1.51E-2)', 'GO:0044421:extracellular region part (qval1.51E-2)', 'GO:0005615:extracellular space (qval1.61E-2)', 'GO:0005829:cytosol (qval1.77E-2)', 'GO:0097440:apical dendrite (qval1.77E-2)', 'GO:0001726:ruffle (qval1.76E-2)', 'GO:1903561:extracellular vesicle (qval1.92E-2)', 'GO:0043230:extracellular organelle (qval1.89E-2)', 'GO:0016020:membrane (qval1.86E-2)', 'GO:0043229:intracellular organelle (qval1.91E-2)', 'GO:0044422:organelle part (qval2.15E-2)']</t>
        </is>
      </c>
      <c r="Z5" t="inlineStr">
        <is>
          <t>[{0, 32, 34, 36, 6, 40, 9, 41, 12, 60, 47, 21, 53, 58, 28}, {1, 3, 5, 7, 8, 13, 18, 19, 22, 23, 25, 26, 27, 31, 37, 38, 39, 43, 51, 55, 56}]</t>
        </is>
      </c>
    </row>
    <row r="6">
      <c r="A6" s="1" t="n">
        <v>5</v>
      </c>
      <c r="B6" t="n">
        <v>16483</v>
      </c>
      <c r="C6" t="n">
        <v>2522</v>
      </c>
      <c r="D6" t="n">
        <v>61</v>
      </c>
      <c r="E6" t="n">
        <v>77</v>
      </c>
      <c r="F6" t="n">
        <v>2312</v>
      </c>
      <c r="G6" t="n">
        <v>53</v>
      </c>
      <c r="H6" t="n">
        <v>3660</v>
      </c>
      <c r="I6" t="n">
        <v>169</v>
      </c>
      <c r="J6" s="2" t="n">
        <v>-66.79382259294215</v>
      </c>
      <c r="K6" t="n">
        <v>0.414539168949988</v>
      </c>
      <c r="L6" t="inlineStr">
        <is>
          <t>AEBP1,BMPER,C1R,C1S,CAMK2N1,CCDC80,CLU,CMTM3,COL14A1,COL18A1,COL1A1,COL1A2,COL5A2,COL6A1,COL6A3,COL8A1,CXCL12,CYB5R3,CYBRD1,DCN,FAIM2,FAM107A,FBLN1,FBLN5,FGFR1,FKBP10,FN1,FOXF1,FSTL1,GFPT2,GREM1,GSN,HEYL,HTRA1,ID3,IGFBP2,IGFBP4,IGFBP5,IGFBP6,IRAK3,LAMC1,LIX1L,LRP1,LTBP3,LTBP4,LYVE1,MFAP4,MFGE8,MGP,NFASC,OGN,PCDH10,PCOLCE,PCOLCE2,PDGFRA,PDGFRB,PLAC9,PLPP3,PLTP,PODN,PRRX1,RNASE1,S100A4,SERPINF1,SERPING1,SETBP1,SH3BP5,SLIT2,SPARC,SPARCL1,TCF12,TGFBI,THY1,TIMP2,TMOD1,TNXB,USP2</t>
        </is>
      </c>
      <c r="M6" t="inlineStr">
        <is>
          <t>[(0, 3), (0, 4), (0, 8), (0, 15), (0, 25), (0, 31), (0, 33), (0, 38), (0, 46), (0, 48), (0, 50), (0, 51), (0, 57), (0, 59), (1, 4), (1, 59), (2, 4), (3, 59), (5, 4), (5, 33), (5, 59), (6, 3), (6, 4), (6, 14), (6, 15), (6, 25), (6, 31), (6, 33), (6, 38), (6, 44), (6, 46), (6, 50), (6, 51), (6, 57), (6, 59), (7, 4), (7, 59), (8, 4), (8, 59), (9, 1), (9, 3), (9, 4), (9, 8), (9, 11), (9, 14), (9, 15), (9, 16), (9, 19), (9, 25), (9, 26), (9, 31), (9, 33), (9, 38), (9, 39), (9, 42), (9, 44), (9, 46), (9, 48), (9, 50), (9, 51), (9, 57), (9, 59), (10, 4), (12, 4), (12, 59), (13, 4), (13, 59), (16, 4), (18, 4), (18, 59), (19, 4), (19, 59), (21, 4), (21, 59), (22, 4), (22, 59), (23, 4), (23, 59), (25, 59), (26, 4), (26, 59), (28, 4), (28, 15), (28, 33), (28, 38), (28, 46), (28, 50), (28, 57), (28, 59), (30, 4), (32, 4), (32, 15), (32, 33), (32, 50), (32, 59), (34, 4), (34, 15), (34, 33), (34, 50), (34, 59), (35, 4), (36, 3), (36, 4), (36, 8), (36, 11), (36, 14), (36, 15), (36, 25), (36, 31), (36, 33), (36, 38), (36, 44), (36, 46), (36, 48), (36, 50), (36, 51), (36, 57), (36, 59), (39, 4), (39, 59), (40, 4), (40, 15), (40, 33), (40, 59), (41, 4), (41, 33), (41, 59), (43, 4), (43, 59), (45, 4), (45, 59), (47, 3), (47, 4), (47, 15), (47, 25), (47, 31), (47, 33), (47, 38), (47, 46), (47, 50), (47, 57), (47, 59), (51, 4), (51, 59), (53, 4), (53, 15), (53, 33), (53, 38), (53, 46), (53, 50), (53, 59), (54, 4), (54, 15), (54, 33), (54, 59), (55, 4), (55, 59), (56, 4), (56, 59), (58, 4), (58, 15), (58, 33), (58, 38), (58, 59), (60, 4), (60, 15), (60, 33), (60, 50), (60, 59)]</t>
        </is>
      </c>
      <c r="N6" t="n">
        <v>5266</v>
      </c>
      <c r="O6" t="n">
        <v>0.5</v>
      </c>
      <c r="P6" t="n">
        <v>0.95</v>
      </c>
      <c r="Q6" t="n">
        <v>3</v>
      </c>
      <c r="R6" t="n">
        <v>10000</v>
      </c>
      <c r="S6" t="inlineStr">
        <is>
          <t>11/06/2023, 22:28:49</t>
        </is>
      </c>
      <c r="T6" s="3">
        <f>hyperlink("https://spiral.technion.ac.il/results/MTAwMDAwNQ==/5/GOResultsPROCESS","link")</f>
        <v/>
      </c>
      <c r="U6" t="inlineStr">
        <is>
          <t>['GO:0030198:extracellular matrix organization (qval2.1E-19)', 'GO:0043062:extracellular structure organization (qval1.28E-19)', 'GO:0032502:developmental process (qval1.3E-6)', 'GO:0085029:extracellular matrix assembly (qval1.66E-6)', 'GO:0097435:supramolecular fiber organization (qval3.17E-6)', 'GO:0030199:collagen fibril organization (qval3.23E-6)', 'GO:0009653:anatomical structure morphogenesis (qval3.57E-6)', 'GO:0048856:anatomical structure development (qval3.93E-6)', 'GO:0007155:cell adhesion (qval4.12E-6)', 'GO:0022610:biological adhesion (qval4.2E-6)', 'GO:0009887:animal organ morphogenesis (qval4.07E-6)', 'GO:2000145:regulation of cell motility (qval1.84E-5)', 'GO:0001101:response to acid chemical (qval1.72E-5)', 'GO:0009611:response to wounding (qval1.9E-5)', 'GO:0030334:regulation of cell migration (qval3.52E-5)', 'GO:0010810:regulation of cell-substrate adhesion (qval3.95E-5)', 'GO:0040012:regulation of locomotion (qval3.95E-5)', 'GO:0051270:regulation of cellular component movement (qval4.3E-5)', 'GO:0048251:elastic fiber assembly (qval5.43E-5)', 'GO:0032501:multicellular organismal process (qval6.44E-5)', 'GO:0042127:regulation of cell proliferation (qval8.45E-5)', 'GO:0048523:negative regulation of cellular process (qval8.37E-5)', 'GO:0072376:protein activation cascade (qval1.02E-4)', 'GO:0048585:negative regulation of response to stimulus (qval1.74E-4)', 'GO:2000146:negative regulation of cell motility (qval2.19E-4)', 'GO:0048519:negative regulation of biological process (qval3.96E-4)', 'GO:0030162:regulation of proteolysis (qval3.87E-4)', 'GO:0051271:negative regulation of cellular component movement (qval5.96E-4)', 'GO:0040017:positive regulation of locomotion (qval6.71E-4)', 'GO:0009968:negative regulation of signal transduction (qval6.86E-4)', 'GO:0040013:negative regulation of locomotion (qval7.64E-4)', 'GO:0043567:regulation of insulin-like growth factor receptor signaling pathway (qval7.57E-4)', 'GO:0030336:negative regulation of cell migration (qval9.82E-4)', 'GO:0071310:cellular response to organic substance (qval1.02E-3)', 'GO:0048583:regulation of response to stimulus (qval1.01E-3)', 'GO:0048584:positive regulation of response to stimulus (qval1.04E-3)', 'GO:0030155:regulation of cell adhesion (qval1.2E-3)', 'GO:0030335:positive regulation of cell migration (qval1.33E-3)', 'GO:0042060:wound healing (qval1.49E-3)', 'GO:0010648:negative regulation of cell communication (qval1.46E-3)', 'GO:0010033:response to organic substance (qval1.44E-3)', 'GO:0023057:negative regulation of signaling (qval1.44E-3)', 'GO:2000147:positive regulation of cell motility (qval1.59E-3)', 'GO:0048844:artery morphogenesis (qval1.75E-3)', 'GO:0051246:regulation of protein metabolic process (qval1.94E-3)', 'GO:0009719:response to endogenous stimulus (qval1.91E-3)', 'GO:0051272:positive regulation of cellular component movement (qval1.94E-3)', 'GO:0071230:cellular response to amino acid stimulus (qval1.94E-3)', 'GO:0007568:aging (qval2.03E-3)', 'GO:0048518:positive regulation of biological process (qval2.13E-3)', 'GO:0048646:anatomical structure formation involved in morphogenesis (qval2.35E-3)', 'GO:0071495:cellular response to endogenous stimulus (qval2.79E-3)', 'GO:0048731:system development (qval2.89E-3)', 'GO:1901700:response to oxygen-containing compound (qval2.95E-3)', 'GO:0006956:complement activation (qval3.14E-3)', 'GO:0052547:regulation of peptidase activity (qval3.24E-3)', 'GO:0050793:regulation of developmental process (qval4.2E-3)', 'GO:0042221:response to chemical (qval4.44E-3)', 'GO:0032101:regulation of response to external stimulus (qval4.66E-3)', 'GO:0009966:regulation of signal transduction (qval5.09E-3)', 'GO:0050896:response to stimulus (qval5.2E-3)', 'GO:0071229:cellular response to acid chemical (qval5.85E-3)', 'GO:0045666:positive regulation of neuron differentiation (qval6.78E-3)', 'GO:0001525:angiogenesis (qval6.91E-3)', 'GO:0090287:regulation of cellular response to growth factor stimulus (qval7.01E-3)', 'GO:0048514:blood vessel morphogenesis (qval8.33E-3)', 'GO:0040011:locomotion (qval9.04E-3)', 'GO:0010243:response to organonitrogen compound (qval9.73E-3)', 'GO:0031960:response to corticosteroid (qval1.14E-2)', 'GO:0014068:positive regulation of phosphatidylinositol 3-kinase signaling (qval1.13E-2)', 'GO:0032268:regulation of cellular protein metabolic process (qval1.13E-2)', 'GO:0070887:cellular response to chemical stimulus (qval1.18E-2)', 'GO:0001558:regulation of cell growth (qval1.28E-2)', 'GO:0043408:regulation of MAPK cascade (qval1.28E-2)', 'GO:0010646:regulation of cell communication (qval1.29E-2)', 'GO:0014070:response to organic cyclic compound (qval1.28E-2)', 'GO:0045595:regulation of cell differentiation (qval1.3E-2)', 'GO:0038091:positive regulation of cell proliferation by VEGF-activated platelet derived growth factor receptor signaling pathway (qval1.39E-2)', 'GO:0038086:VEGF-activated platelet-derived growth factor receptor signaling pathway (qval1.38E-2)', 'GO:0072277:metanephric glomerular capillary formation (qval1.36E-2)', 'GO:0048513:animal organ development (qval1.34E-2)', 'GO:0043200:response to amino acid (qval1.36E-2)', 'GO:0006958:complement activation, classical pathway (qval1.4E-2)', 'GO:0048869:cellular developmental process (qval1.41E-2)', 'GO:0023051:regulation of signaling (qval1.45E-2)', 'GO:1901698:response to nitrogen compound (qval1.57E-2)', 'GO:0008284:positive regulation of cell proliferation (qval1.58E-2)', 'GO:0030449:regulation of complement activation (qval1.84E-2)', 'GO:0045664:regulation of neuron differentiation (qval1.85E-2)', 'GO:2000257:regulation of protein activation cascade (qval1.94E-2)', 'GO:0010594:regulation of endothelial cell migration (qval1.94E-2)', 'GO:0001932:regulation of protein phosphorylation (qval1.93E-2)', 'GO:2000026:regulation of multicellular organismal development (qval1.95E-2)', 'GO:0014912:negative regulation of smooth muscle cell migration (qval2E-2)', 'GO:0051241:negative regulation of multicellular organismal process (qval2.19E-2)', 'GO:0035909:aorta morphogenesis (qval2.28E-2)', 'GO:0070613:regulation of protein processing (qval2.31E-2)', 'GO:0032956:regulation of actin cytoskeleton organization (qval2.37E-2)', 'GO:0014910:regulation of smooth muscle cell migration (qval2.37E-2)', 'GO:1903317:regulation of protein maturation (qval2.46E-2)', 'GO:0010812:negative regulation of cell-substrate adhesion (qval2.5E-2)', 'GO:0050769:positive regulation of neurogenesis (qval2.49E-2)', 'GO:0008285:negative regulation of cell proliferation (qval2.54E-2)', 'GO:0051248:negative regulation of protein metabolic process (qval2.66E-2)', 'GO:0009888:tissue development (qval2.69E-2)', 'GO:0051094:positive regulation of developmental process (qval2.85E-2)', 'GO:0014066:regulation of phosphatidylinositol 3-kinase signaling (qval2.99E-2)', 'GO:0048870:cell motility (qval3.2E-2)', 'GO:0010811:positive regulation of cell-substrate adhesion (qval3.19E-2)', 'GO:0072104:glomerular capillary formation (qval3.28E-2)', 'GO:0072378:blood coagulation, fibrin clot formation (qval3.25E-2)', 'GO:0070372:regulation of ERK1 and ERK2 cascade (qval3.23E-2)', 'GO:0050789:regulation of biological process (qval3.28E-2)', 'GO:0090025:regulation of monocyte chemotaxis (qval3.27E-2)', 'GO:0035987:endodermal cell differentiation (qval3.24E-2)', 'GO:0090109:regulation of cell-substrate junction assembly (qval3.23E-2)', 'GO:0030279:negative regulation of ossification (qval3.2E-2)', 'GO:0051893:regulation of focal adhesion assembly (qval3.17E-2)', 'GO:0030239:myofibril assembly (qval3.53E-2)', 'GO:0010517:regulation of phospholipase activity (qval3.53E-2)', 'GO:0006928:movement of cell or subcellular component (qval3.57E-2)', 'GO:0016043:cellular component organization (qval3.66E-2)', 'GO:0051336:regulation of hydrolase activity (qval3.68E-2)', 'GO:0032970:regulation of actin filament-based process (qval3.7E-2)', 'GO:0051384:response to glucocorticoid (qval3.69E-2)', 'GO:0032879:regulation of localization (qval3.98E-2)', 'GO:0016477:cell migration (qval3.99E-2)', 'GO:0048545:response to steroid hormone (qval4.04E-2)', 'GO:0001944:vasculature development (qval4.07E-2)', 'GO:0070570:regulation of neuron projection regeneration (qval4.04E-2)', 'GO:0071840:cellular component organization or biogenesis (qval4.03E-2)', 'GO:1903391:regulation of adherens junction organization (qval4.05E-2)', 'GO:0090027:negative regulation of monocyte chemotaxis (qval4.05E-2)', 'GO:2000739:regulation of mesenchymal stem cell differentiation (qval4.02E-2)', 'GO:0002920:regulation of humoral immune response (qval4.19E-2)', 'GO:1902531:regulation of intracellular signal transduction (qval4.29E-2)', 'GO:0065007:biological regulation (qval4.26E-2)', 'GO:0032269:negative regulation of cellular protein metabolic process (qval4.24E-2)', 'GO:0040008:regulation of growth (qval4.25E-2)', 'GO:0051962:positive regulation of nervous system development (qval4.36E-2)', 'GO:0002682:regulation of immune system process (qval4.37E-2)', 'GO:0051128:regulation of cellular component organization (qval4.44E-2)', 'GO:0048015:phosphatidylinositol-mediated signaling (qval4.65E-2)', 'GO:0042325:regulation of phosphorylation (qval4.76E-2)', 'GO:0050920:regulation of chemotaxis (qval4.95E-2)', 'GO:0051239:regulation of multicellular organismal process (qval5.06E-2)', 'GO:0071417:cellular response to organonitrogen compound (qval5.06E-2)', 'GO:1905049:negative regulation of metallopeptidase activity (qval5.08E-2)', 'GO:0061298:retina vasculature development in camera-type eye (qval5.05E-2)', 'GO:0009725:response to hormone (qval5.12E-2)', 'GO:0034097:response to cytokine (qval5.35E-2)', 'GO:0048017:inositol lipid-mediated signaling (qval5.38E-2)', 'GO:0050772:positive regulation of axonogenesis (qval5.34E-2)', 'GO:0030510:regulation of BMP signaling pathway (qval5.31E-2)', 'GO:0048522:positive regulation of cellular process (qval5.34E-2)', 'GO:0010720:positive regulation of cell development (qval5.34E-2)', 'GO:0008015:blood circulation (qval5.48E-2)', 'GO:0051093:negative regulation of developmental process (qval5.61E-2)', 'GO:0050673:epithelial cell proliferation (qval5.67E-2)', 'GO:0060284:regulation of cell development (qval5.79E-2)', 'GO:0051171:regulation of nitrogen compound metabolic process (qval5.8E-2)', 'GO:0014911:positive regulation of smooth muscle cell migration (qval5.8E-2)', 'GO:0030154:cell differentiation (qval5.79E-2)', 'GO:0032102:negative regulation of response to external stimulus (qval5.94E-2)', 'GO:0050767:regulation of neurogenesis (qval5.92E-2)', 'GO:0010632:regulation of epithelial cell migration (qval6.02E-2)', 'GO:0071676:negative regulation of mononuclear cell migration (qval5.98E-2)', 'GO:0044342:type B pancreatic cell proliferation (qval5.95E-2)', 'GO:0008283:cell proliferation (qval6.1E-2)', 'GO:0090288:negative regulation of cellular response to growth factor stimulus (qval6.28E-2)', 'GO:0048839:inner ear development (qval6.51E-2)', 'GO:0031399:regulation of protein modification process (qval6.69E-2)', 'GO:0045773:positive regulation of axon extension (qval6.98E-2)', 'GO:0060191:regulation of lipase activity (qval7.17E-2)', 'GO:0042476:odontogenesis (qval7.13E-2)', 'GO:1902533:positive regulation of intracellular signal transduction (qval7.2E-2)', 'GO:0002683:negative regulation of immune system process (qval7.2E-2)', 'GO:0043568:positive regulation of insulin-like growth factor receptor signaling pathway (qval7.19E-2)', 'GO:0033622:integrin activation (qval7.15E-2)', 'GO:1901699:cellular response to nitrogen compound (qval7.43E-2)', 'GO:0051240:positive regulation of multicellular organismal process (qval8.12E-2)', 'GO:0002673:regulation of acute inflammatory response (qval8.14E-2)']</t>
        </is>
      </c>
      <c r="V6" s="3">
        <f>hyperlink("https://spiral.technion.ac.il/results/MTAwMDAwNQ==/5/GOResultsFUNCTION","link")</f>
        <v/>
      </c>
      <c r="W6" t="inlineStr">
        <is>
          <t>['GO:0005201:extracellular matrix structural constituent (qval1.11E-26)', 'GO:0005198:structural molecule activity (qval3.92E-15)', 'GO:0005518:collagen binding (qval1.06E-11)', 'GO:0019838:growth factor binding (qval5.59E-11)', 'GO:0030020:extracellular matrix structural constituent conferring tensile strength (qval1.51E-8)', 'GO:0044877:protein-containing complex binding (qval2.33E-8)', 'GO:0048407:platelet-derived growth factor binding (qval7.58E-7)', 'GO:0005539:glycosaminoglycan binding (qval1.74E-6)', 'GO:0005178:integrin binding (qval9.16E-6)', 'GO:0031995:insulin-like growth factor II binding (qval1.73E-5)', 'GO:0005509:calcium ion binding (qval1.76E-5)', 'GO:0005102:signaling receptor binding (qval2.67E-5)', 'GO:0005520:insulin-like growth factor binding (qval6.7E-5)', 'GO:0031994:insulin-like growth factor I binding (qval1.24E-4)', 'GO:0008201:heparin binding (qval1.63E-4)', 'GO:1901681:sulfur compound binding (qval4.08E-4)', 'GO:0061134:peptidase regulator activity (qval8.43E-4)', 'GO:0050840:extracellular matrix binding (qval1.16E-3)', 'GO:0001968:fibronectin binding (qval2.47E-3)', 'GO:0016504:peptidase activator activity (qval8.14E-3)', 'GO:0005017:platelet-derived growth factor-activated receptor activity (qval1.56E-2)', 'GO:0030021:extracellular matrix structural constituent conferring compression resistance (qval2.19E-2)', 'GO:0038085:vascular endothelial growth factor binding (qval4.71E-2)', 'GO:0002020:protease binding (qval5.77E-2)', 'GO:0050839:cell adhesion molecule binding (qval6.66E-2)', 'GO:0030234:enzyme regulator activity (qval9.36E-2)', 'GO:0019199:transmembrane receptor protein kinase activity (qval9.09E-2)', 'GO:0043394:proteoglycan binding (qval1.01E-1)', 'GO:0030023:extracellular matrix constituent conferring elasticity (qval1.33E-1)', 'GO:0004857:enzyme inhibitor activity (qval1.4E-1)']</t>
        </is>
      </c>
      <c r="X6" s="3">
        <f>hyperlink("https://spiral.technion.ac.il/results/MTAwMDAwNQ==/5/GOResultsCOMPONENT","link")</f>
        <v/>
      </c>
      <c r="Y6" t="inlineStr">
        <is>
          <t>['GO:0062023:collagen-containing extracellular matrix (qval1.83E-33)', 'GO:0031012:extracellular matrix (qval6.7E-31)', 'GO:0005576:extracellular region (qval1.97E-25)', 'GO:0005615:extracellular space (qval4.39E-25)', 'GO:0044421:extracellular region part (qval8.28E-18)', 'GO:0005788:endoplasmic reticulum lumen (qval7.42E-12)', 'GO:0044420:extracellular matrix component (qval2.17E-11)', 'GO:0031974:membrane-enclosed lumen (qval8.07E-9)', 'GO:0070013:intracellular organelle lumen (qval7.18E-9)', 'GO:0043233:organelle lumen (qval6.46E-9)', 'GO:0070062:extracellular exosome (qval1.27E-8)', 'GO:1903561:extracellular vesicle (qval1.49E-8)', 'GO:0043230:extracellular organelle (qval1.38E-8)', 'GO:0005581:collagen trimer (qval2.64E-8)', 'GO:0031982:vesicle (qval1.59E-7)', 'GO:0005589:collagen type VI trimer (qval1.4E-5)', 'GO:0005604:basement membrane (qval1.62E-5)', 'GO:0071953:elastic fiber (qval1.24E-4)', 'GO:0072562:blood microparticle (qval8.45E-4)', 'GO:0044432:endoplasmic reticulum part (qval2.31E-3)', 'GO:0005584:collagen type I trimer (qval2.22E-3)', 'GO:0005583:fibrillar collagen trimer (qval2.18E-3)', 'GO:0031093:platelet alpha granule lumen (qval1.4E-2)', 'GO:0016942:insulin-like growth factor binding protein complex (qval1.92E-2)', 'GO:0036454:growth factor complex (qval1.85E-2)', 'GO:0034774:secretory granule lumen (qval3.38E-2)', 'GO:0060205:cytoplasmic vesicle lumen (qval4.44E-2)', 'GO:0031983:vesicle lumen (qval4.37E-2)', 'GO:0005614:interstitial matrix (qval5.66E-2)']</t>
        </is>
      </c>
      <c r="Z6" t="inlineStr">
        <is>
          <t>[{0, 32, 34, 36, 5, 6, 40, 9, 41, 60, 47, 53, 54, 58, 28}, {1, 2, 3, 7, 8, 10, 11, 12, 13, 14, 15, 16, 18, 19, 21, 22, 23, 25, 26, 30, 31, 33, 35, 38, 39, 42, 43, 44, 45, 46, 48, 50, 51, 55, 56, 57}, {59, 4}]</t>
        </is>
      </c>
    </row>
    <row r="7">
      <c r="A7" s="1" t="n">
        <v>6</v>
      </c>
      <c r="B7" t="n">
        <v>16483</v>
      </c>
      <c r="C7" t="n">
        <v>2522</v>
      </c>
      <c r="D7" t="n">
        <v>61</v>
      </c>
      <c r="E7" t="n">
        <v>58</v>
      </c>
      <c r="F7" t="n">
        <v>2014</v>
      </c>
      <c r="G7" t="n">
        <v>46</v>
      </c>
      <c r="H7" t="n">
        <v>3660</v>
      </c>
      <c r="I7" t="n">
        <v>117</v>
      </c>
      <c r="J7" s="2" t="n">
        <v>-37.12043385698064</v>
      </c>
      <c r="K7" t="n">
        <v>0.445593517871353</v>
      </c>
      <c r="L7" t="inlineStr">
        <is>
          <t>ADRA2C,AEBP1,ATP8B2,BMPER,C1QTNF7,C1R,C1S,CCND2,CLU,COL1A1,COL1A2,COL6A1,COL6A2,COL6A3,CREM,DPT,DYNC1I1,ESR1,FAM107A,FBN1,FGFR1,FN1,FOXF1,GFPT2,GREM1,GSN,HTRA1,ID3,JAZF1,LGALS1,LIX1L,LRP1,LTBP3,LYVE1,MAN1C1,MBNL1,MFAP4,MFGE8,MGP,MXRA8,OGN,OLFML3,OPTN,PCOLCE,PCOLCE2,PDGFRB,PHLDB2,PLPP3,PODN,PTGIS,SERPINF1,SERPING1,SLIT2,SPARCL1,TIMP2,TMOD1,WWTR1,ZCCHC24</t>
        </is>
      </c>
      <c r="M7" t="inlineStr">
        <is>
          <t>[(0, 3), (0, 4), (0, 8), (0, 15), (0, 25), (0, 26), (0, 31), (0, 33), (0, 35), (0, 38), (0, 44), (0, 46), (0, 51), (0, 57), (0, 59), (1, 4), (2, 4), (5, 4), (6, 3), (6, 4), (6, 8), (6, 15), (6, 25), (6, 31), (6, 33), (6, 38), (6, 51), (6, 59), (8, 4), (9, 1), (9, 3), (9, 4), (9, 8), (9, 15), (9, 25), (9, 26), (9, 31), (9, 33), (9, 38), (9, 44), (9, 51), (9, 57), (9, 59), (10, 4), (12, 4), (14, 4), (16, 4), (18, 4), (19, 4), (21, 4), (26, 4), (28, 3), (28, 4), (28, 8), (28, 15), (28, 25), (28, 31), (28, 33), (28, 38), (28, 51), (28, 59), (30, 4), (32, 4), (32, 15), (32, 31), (34, 4), (34, 31), (36, 1), (36, 3), (36, 4), (36, 8), (36, 14), (36, 15), (36, 19), (36, 23), (36, 25), (36, 26), (36, 27), (36, 31), (36, 33), (36, 35), (36, 38), (36, 44), (36, 46), (36, 48), (36, 51), (36, 57), (36, 59), (40, 4), (40, 31), (40, 33), (41, 4), (41, 31), (45, 4), (47, 3), (47, 4), (47, 15), (47, 25), (47, 31), (47, 33), (47, 35), (47, 38), (47, 51), (47, 59), (51, 4), (53, 3), (53, 4), (53, 15), (53, 31), (53, 33), (53, 59), (54, 4), (54, 33), (55, 4), (56, 4), (58, 4), (60, 4)]</t>
        </is>
      </c>
      <c r="N7" t="n">
        <v>1654</v>
      </c>
      <c r="O7" t="n">
        <v>0.75</v>
      </c>
      <c r="P7" t="n">
        <v>0.95</v>
      </c>
      <c r="Q7" t="n">
        <v>3</v>
      </c>
      <c r="R7" t="n">
        <v>10000</v>
      </c>
      <c r="S7" t="inlineStr">
        <is>
          <t>11/06/2023, 22:29:12</t>
        </is>
      </c>
      <c r="T7" s="3">
        <f>hyperlink("https://spiral.technion.ac.il/results/MTAwMDAwNQ==/6/GOResultsPROCESS","link")</f>
        <v/>
      </c>
      <c r="U7" t="inlineStr">
        <is>
          <t>['GO:0030198:extracellular matrix organization (qval1.29E-7)', 'GO:0043062:extracellular structure organization (qval3.81E-7)', 'GO:0032101:regulation of response to external stimulus (qval4.71E-5)', 'GO:0071310:cellular response to organic substance (qval3.53E-4)', 'GO:0009653:anatomical structure morphogenesis (qval5.43E-4)', 'GO:0072376:protein activation cascade (qval1.41E-3)', 'GO:0010810:regulation of cell-substrate adhesion (qval1.27E-3)', 'GO:0048856:anatomical structure development (qval1.17E-3)', 'GO:0048523:negative regulation of cellular process (qval1.08E-3)', 'GO:0010033:response to organic substance (qval1.41E-3)', 'GO:0032502:developmental process (qval1.44E-3)', 'GO:0048519:negative regulation of biological process (qval2.43E-3)', 'GO:0010812:negative regulation of cell-substrate adhesion (qval2.26E-3)', 'GO:0097435:supramolecular fiber organization (qval2.24E-3)', 'GO:0070887:cellular response to chemical stimulus (qval2.59E-3)', 'GO:0006956:complement activation (qval2.59E-3)', 'GO:0009887:animal organ morphogenesis (qval3.63E-3)', 'GO:0009611:response to wounding (qval3.52E-3)', 'GO:0030334:regulation of cell migration (qval3.49E-3)', 'GO:0030162:regulation of proteolysis (qval3.34E-3)', 'GO:0052547:regulation of peptidase activity (qval5.17E-3)', 'GO:2000145:regulation of cell motility (qval5.75E-3)', 'GO:0032102:negative regulation of response to external stimulus (qval8.27E-3)', 'GO:2000026:regulation of multicellular organismal development (qval9.03E-3)', 'GO:0048731:system development (qval8.97E-3)', 'GO:0030199:collagen fibril organization (qval9.95E-3)', 'GO:0040012:regulation of locomotion (qval9.87E-3)', 'GO:0030514:negative regulation of BMP signaling pathway (qval1.02E-2)', 'GO:0051270:regulation of cellular component movement (qval1.01E-2)', 'GO:0051094:positive regulation of developmental process (qval1.02E-2)', 'GO:0048584:positive regulation of response to stimulus (qval1.12E-2)', 'GO:0006958:complement activation, classical pathway (qval1.17E-2)', 'GO:0042127:regulation of cell proliferation (qval1.28E-2)', 'GO:0042221:response to chemical (qval1.36E-2)', 'GO:0030449:regulation of complement activation (qval1.49E-2)', 'GO:0070613:regulation of protein processing (qval1.56E-2)', 'GO:2000257:regulation of protein activation cascade (qval1.52E-2)', 'GO:0051895:negative regulation of focal adhesion assembly (qval1.51E-2)', 'GO:1903317:regulation of protein maturation (qval1.58E-2)', 'GO:0007155:cell adhesion (qval1.71E-2)', 'GO:0022610:biological adhesion (qval1.78E-2)', 'GO:0048585:negative regulation of response to stimulus (qval1.8E-2)', 'GO:0085029:extracellular matrix assembly (qval1.85E-2)', 'GO:1903392:negative regulation of adherens junction organization (qval1.81E-2)', 'GO:0050727:regulation of inflammatory response (qval1.96E-2)', 'GO:0032501:multicellular organismal process (qval2.52E-2)', 'GO:0090109:regulation of cell-substrate junction assembly (qval2.6E-2)', 'GO:0051893:regulation of focal adhesion assembly (qval2.54E-2)', 'GO:0071495:cellular response to endogenous stimulus (qval2.52E-2)', 'GO:0051246:regulation of protein metabolic process (qval2.5E-2)', 'GO:0051240:positive regulation of multicellular organismal process (qval2.51E-2)', 'GO:0001101:response to acid chemical (qval2.49E-2)', 'GO:0010517:regulation of phospholipase activity (qval2.61E-2)', 'GO:1901889:negative regulation of cell junction assembly (qval2.59E-2)', 'GO:0048583:regulation of response to stimulus (qval2.65E-2)', 'GO:0050793:regulation of developmental process (qval2.66E-2)', 'GO:0014070:response to organic cyclic compound (qval2.79E-2)', 'GO:1903391:regulation of adherens junction organization (qval3.02E-2)', 'GO:0002920:regulation of humoral immune response (qval3.14E-2)', 'GO:0002682:regulation of immune system process (qval3.32E-2)', 'GO:0032956:regulation of actin cytoskeleton organization (qval3.72E-2)', 'GO:1902904:negative regulation of supramolecular fiber organization (qval3.68E-2)', 'GO:0051336:regulation of hydrolase activity (qval3.99E-2)', 'GO:0045666:positive regulation of neuron differentiation (qval4.15E-2)', 'GO:0030510:regulation of BMP signaling pathway (qval4.16E-2)', 'GO:0090288:negative regulation of cellular response to growth factor stimulus (qval4.23E-2)', 'GO:0071407:cellular response to organic cyclic compound (qval4.19E-2)', 'GO:0051239:regulation of multicellular organismal process (qval4.16E-2)', 'GO:0060255:regulation of macromolecule metabolic process (qval4.24E-2)', 'GO:0090027:negative regulation of monocyte chemotaxis (qval4.32E-2)', 'GO:1903011:negative regulation of bone development (qval4.26E-2)', 'GO:0030336:negative regulation of cell migration (qval4.55E-2)', 'GO:0051171:regulation of nitrogen compound metabolic process (qval4.81E-2)', 'GO:1901700:response to oxygen-containing compound (qval5.34E-2)', 'GO:0010717:regulation of epithelial to mesenchymal transition (qval5.3E-2)', 'GO:0001953:negative regulation of cell-matrix adhesion (qval5.3E-2)', 'GO:0060191:regulation of lipase activity (qval5.4E-2)', 'GO:0045597:positive regulation of cell differentiation (qval5.36E-2)', 'GO:0032970:regulation of actin filament-based process (qval5.31E-2)', 'GO:1905049:negative regulation of metallopeptidase activity (qval5.28E-2)', 'GO:1901701:cellular response to oxygen-containing compound (qval5.3E-2)', 'GO:2000146:negative regulation of cell motility (qval5.47E-2)', 'GO:0090287:regulation of cellular response to growth factor stimulus (qval5.52E-2)', 'GO:0002673:regulation of acute inflammatory response (qval5.9E-2)', 'GO:0032268:regulation of cellular protein metabolic process (qval5.97E-2)', 'GO:0031347:regulation of defense response (qval5.95E-2)', 'GO:0009719:response to endogenous stimulus (qval6.45E-2)', 'GO:0071676:negative regulation of mononuclear cell migration (qval6.39E-2)', 'GO:0030278:regulation of ossification (qval6.43E-2)', 'GO:0001568:blood vessel development (qval7.07E-2)', 'GO:1901888:regulation of cell junction assembly (qval6.99E-2)', 'GO:0032270:positive regulation of cellular protein metabolic process (qval7.31E-2)', 'GO:0080090:regulation of primary metabolic process (qval7.35E-2)', 'GO:0071229:cellular response to acid chemical (qval7.35E-2)', 'GO:0010863:positive regulation of phospholipase C activity (qval7.41E-2)', 'GO:0008284:positive regulation of cell proliferation (qval7.38E-2)', 'GO:0048251:elastic fiber assembly (qval7.44E-2)', 'GO:1903053:regulation of extracellular matrix organization (qval7.72E-2)', 'GO:0019222:regulation of metabolic process (qval7.83E-2)', 'GO:0045595:regulation of cell differentiation (qval7.94E-2)', 'GO:1900274:regulation of phospholipase C activity (qval8.03E-2)', 'GO:0050790:regulation of catalytic activity (qval8.24E-2)', 'GO:0048518:positive regulation of biological process (qval8.16E-2)', 'GO:0051271:negative regulation of cellular component movement (qval8.23E-2)', 'GO:0030155:regulation of cell adhesion (qval8.34E-2)', 'GO:0040017:positive regulation of locomotion (qval8.38E-2)', 'GO:0006959:humoral immune response (qval8.32E-2)', 'GO:0035581:sequestering of extracellular ligand from receptor (qval8.33E-2)', 'GO:0048146:positive regulation of fibroblast proliferation (qval8.51E-2)', 'GO:0040013:negative regulation of locomotion (qval9.53E-2)', 'GO:0090183:regulation of kidney development (qval9.5E-2)', 'GO:0031348:negative regulation of defense response (qval9.42E-2)', 'GO:0051093:negative regulation of developmental process (qval9.5E-2)', 'GO:0050769:positive regulation of neurogenesis (qval9.44E-2)', 'GO:0043589:skin morphogenesis (qval9.54E-2)', 'GO:0051247:positive regulation of protein metabolic process (qval9.62E-2)', 'GO:0010466:negative regulation of peptidase activity (qval9.9E-2)', 'GO:0051130:positive regulation of cellular component organization (qval9.92E-2)', 'GO:0001952:regulation of cell-matrix adhesion (qval1.06E-1)', 'GO:0090101:negative regulation of transmembrane receptor protein serine/threonine kinase signaling pathway (qval1.09E-1)', 'GO:1900115:extracellular regulation of signal transduction (qval1.09E-1)', 'GO:1900116:extracellular negative regulation of signal transduction (qval1.08E-1)', 'GO:0007568:aging (qval1.08E-1)', 'GO:0048844:artery morphogenesis (qval1.08E-1)', 'GO:0030837:negative regulation of actin filament polymerization (qval1.2E-1)', 'GO:0071230:cellular response to amino acid stimulus (qval1.19E-1)']</t>
        </is>
      </c>
      <c r="V7" s="3">
        <f>hyperlink("https://spiral.technion.ac.il/results/MTAwMDAwNQ==/6/GOResultsFUNCTION","link")</f>
        <v/>
      </c>
      <c r="W7" t="inlineStr">
        <is>
          <t>['GO:0005201:extracellular matrix structural constituent (qval2.68E-14)', 'GO:0005518:collagen binding (qval1.24E-7)', 'GO:0005198:structural molecule activity (qval1.37E-7)', 'GO:0048407:platelet-derived growth factor binding (qval6.24E-5)', 'GO:0030020:extracellular matrix structural constituent conferring tensile strength (qval3.18E-4)', 'GO:0019838:growth factor binding (qval3.34E-4)', 'GO:0061134:peptidase regulator activity (qval3.03E-3)', 'GO:0044877:protein-containing complex binding (qval3.69E-3)', 'GO:0005539:glycosaminoglycan binding (qval3.84E-3)', 'GO:0008201:heparin binding (qval6.78E-3)', 'GO:1901681:sulfur compound binding (qval7.07E-3)', 'GO:0002020:protease binding (qval2.94E-2)', 'GO:0005509:calcium ion binding (qval2.74E-2)', 'GO:0043394:proteoglycan binding (qval8.64E-2)', 'GO:0005102:signaling receptor binding (qval9.26E-2)', 'GO:0016504:peptidase activator activity (qval1.05E-1)', 'GO:0030234:enzyme regulator activity (qval1.31E-1)', 'GO:0050840:extracellular matrix binding (qval2.11E-1)']</t>
        </is>
      </c>
      <c r="X7" s="3">
        <f>hyperlink("https://spiral.technion.ac.il/results/MTAwMDAwNQ==/6/GOResultsCOMPONENT","link")</f>
        <v/>
      </c>
      <c r="Y7" t="inlineStr">
        <is>
          <t>['GO:0062023:collagen-containing extracellular matrix (qval4.61E-21)', 'GO:0031012:extracellular matrix (qval7.69E-20)', 'GO:0005615:extracellular space (qval1.43E-13)', 'GO:0005576:extracellular region (qval7.21E-11)', 'GO:0044421:extracellular region part (qval2.76E-9)', 'GO:0005788:endoplasmic reticulum lumen (qval1.12E-7)', 'GO:0031982:vesicle (qval5.91E-6)', 'GO:1903561:extracellular vesicle (qval7.53E-6)', 'GO:0043230:extracellular organelle (qval6.69E-6)', 'GO:0070062:extracellular exosome (qval2.59E-5)', 'GO:0031974:membrane-enclosed lumen (qval4.17E-5)', 'GO:0070013:intracellular organelle lumen (qval3.82E-5)', 'GO:0043233:organelle lumen (qval3.53E-5)', 'GO:0005581:collagen trimer (qval6.69E-5)', 'GO:0072562:blood microparticle (qval1.96E-4)', 'GO:0005584:collagen type I trimer (qval1.63E-3)', 'GO:0005589:collagen type VI trimer (qval4.6E-3)', 'GO:0044420:extracellular matrix component (qval4.68E-3)', 'GO:0044432:endoplasmic reticulum part (qval1.26E-2)', 'GO:0001527:microfibril (qval8.41E-2)', 'GO:0005583:fibrillar collagen trimer (qval8.01E-2)']</t>
        </is>
      </c>
      <c r="Z7" t="inlineStr">
        <is>
          <t>[{0, 32, 34, 36, 6, 40, 9, 41, 47, 53, 54, 28}, {1, 2, 3, 5, 8, 10, 12, 14, 15, 16, 18, 19, 21, 23, 25, 26, 27, 30, 31, 33, 35, 38, 44, 45, 46, 48, 51, 55, 56, 57, 58, 59, 60}, {4}]</t>
        </is>
      </c>
    </row>
    <row r="8">
      <c r="A8" s="1" t="n">
        <v>7</v>
      </c>
      <c r="B8" t="n">
        <v>16483</v>
      </c>
      <c r="C8" t="n">
        <v>2522</v>
      </c>
      <c r="D8" t="n">
        <v>61</v>
      </c>
      <c r="E8" t="n">
        <v>283</v>
      </c>
      <c r="F8" t="n">
        <v>2009</v>
      </c>
      <c r="G8" t="n">
        <v>45</v>
      </c>
      <c r="H8" t="n">
        <v>3660</v>
      </c>
      <c r="I8" t="n">
        <v>185</v>
      </c>
      <c r="J8" s="2" t="n">
        <v>-1176.467360384931</v>
      </c>
      <c r="K8" t="n">
        <v>0.4578349660077773</v>
      </c>
      <c r="L8" t="inlineStr">
        <is>
          <t>ABCC4,ABHD11,ABHD2,ACACA,ACAD8,ACADL,ACADVL,ACLY,ACOXL,ACPP,ACSM3,ADAM10,ADI1,ALDH4A1,AMD1,ANKH,ANKRD37,ANO7,ANOS1,ANXA3,ARFGEF3,ARG2,ASTN2,ATP11B,ATP2C1,ATP2C2,ATP6AP1,ATP8B1,AZGP1,BCAM,BCAS1,BCL11A,BHLHA15,BMPR1B,C19orf48,C1orf116,C9orf152,CACNG4,CALR,CANT1,CCDC86,CD9,CDC42EP5,CDH1,CDYL2,CENPN,CFAP69,CHRM1,CHRNA2,CIAO2A,CIB1,CLDN3,CNDP2,COL17A1,COPG1,COPZ1,CPE,CPLX3,CPNE4,CREB3L4,CRYBG1,CSGALNACT1,CUX2,CWH43,CYB561,CYB5A,CYP3A5,DBI,DCXR,DHCR24,DHRS7,DLG5,DMXL1,DPP4,DPYS,DSC2,DSP,EFCAB12,ELK4,EPCAM,EPHX2,ERP29,ESRP1,FAAH,FAM210B,FAM3B,FAM83F,FASN,FBXL8,FDFT1,FKBP5,FNBP1L,FOXA1,FURIN,FXYD3,G3BP2,GADD45G,GCNT2,GLO1,GMNN,GMPR,GOLGA4,GOLM1,GOLPH3,GP2,GPR160,GPR176,GPT2,GREB1,GRHL1,GRHL2,GTF3C1,GTF3C6,H1F0,H2AFJ,HDLBP,HERPUD1,HGD,HID1,HINT1,HIST1H2AC,HMG20B,HMGCS2,HOMER2,HOXB13,HSP90AA1,HSPA5,IGF1R,IL1R1,IRF6,JADE1,JPT2,KCNN2,KDELR2,KIAA1324,KIAA1324L,KIAA1522,KIF5C,KLK11,KLK2,KLK3,KLK4,KRT18,KRT8,LCP1,LMAN1,LMAN1L,LPAR3,LRRC26,MAGT1,MALT1,MAP7,MBOAT2,MCCC2,MEAF6,MLPH,MME,MON1B,MPC2,MSMB,MT1G,MTERF4,MYDGF,NAAA,NANS,NCAPD3,NCOA4,NDRG1,NDRG3,NDUFA7,NEDD4L,NEFH,NIPAL3,NKX3-1,NPDC1,NWD1,OAZ3,ODC1,PABPC1L2A,PAK1IP1,PASK,PCCA,PDE11A,PDIA4,PDIA5,PEBP4,PET100,PGM3,PICK1,PKP1,PKP3,PLIN5,PLPP1,PLPP5,PM20D2,PMEPA1,PPM1H,PRAC1,PRKCI,PSD4,PTPRF,PYCR1,RAB25,RAB27A,RAB27B,RAB3B,RAB3D,RAB3IP,RBM47,RCAN3,RDH11,REEP5,REEP6,RHOU,RHPN2,RPN2,RSRP1,SEC11C,SEC14L2,SELENOH,SEMA4A,SERF2,SERINC2,SERINC5,SERP1,SGK1,SH3BP4,SHTN1,SLC15A2,SLC22A23,SLC25A37,SLC30A4,SLC31A1,SLC39A6,SLC39A7,SLC44A4,SLC45A3,SLC7A8,SMCO4,SMS,SPDEF,SPINT2,SRPRA,SRSF5,SSR4,STEAP1,STEAP2,STXBP2,STYK1,SULT2B1,SYT7,SYTL1,TBC1D8,TBX3,TMBIM6,TMED2,TMEM121B,TMEM141,TMEM238,TMEM59,TMEM79,TMEM87B,TMPRSS2,TPD52,TRIM36,TRPM4,TSC22D3,TSPAN1,TSPAN8,TSTD1,TTC39A,TUT7,UPK3A,USP43,VAMP8,VEGFA,WWC1,XBP1,ZC3H12A,ZG16B,ZNF613,ZNF761,ZNF827</t>
        </is>
      </c>
      <c r="M8" t="inlineStr">
        <is>
          <t>[(1, 0), (1, 6), (1, 9), (1, 32), (1, 40), (1, 47), (3, 0), (3, 6), (3, 9), (3, 32), (3, 40), (3, 47), (4, 0), (4, 6), (4, 9), (5, 0), (5, 6), (5, 9), (5, 32), (5, 47), (7, 0), (7, 6), (7, 9), (7, 32), (7, 47), (8, 0), (8, 6), (8, 9), (8, 32), (8, 40), (8, 47), (11, 0), (11, 6), (11, 9), (11, 32), (11, 47), (13, 0), (13, 6), (13, 9), (14, 0), (14, 6), (14, 9), (14, 32), (15, 0), (15, 6), (15, 9), (15, 32), (15, 47), (16, 0), (16, 6), (16, 9), (18, 0), (18, 6), (18, 9), (18, 32), (18, 40), (18, 47), (19, 0), (19, 6), (19, 9), (19, 32), (19, 47), (20, 0), (20, 6), (20, 9), (20, 32), (20, 47), (22, 0), (22, 6), (22, 9), (23, 0), (23, 6), (23, 9), (23, 32), (23, 40), (23, 47), (24, 0), (24, 6), (24, 9), (24, 32), (25, 0), (25, 6), (25, 9), (25, 32), (25, 47), (26, 0), (26, 6), (26, 9), (26, 32), (26, 40), (26, 47), (27, 0), (27, 6), (27, 9), (27, 32), (27, 40), (27, 47), (29, 0), (29, 6), (29, 9), (29, 32), (29, 47), (31, 0), (31, 6), (31, 9), (31, 32), (31, 47), (33, 0), (33, 6), (33, 9), (33, 32), (33, 47), (35, 0), (35, 6), (35, 9), (35, 32), (35, 47), (37, 0), (37, 6), (37, 9), (37, 32), (37, 47), (38, 0), (38, 6), (38, 9), (38, 32), (38, 40), (38, 47), (39, 0), (39, 6), (39, 9), (42, 0), (42, 6), (42, 9), (43, 0), (43, 6), (43, 9), (44, 0), (44, 6), (44, 9), (44, 32), (44, 40), (44, 47), (46, 0), (46, 6), (46, 9), (46, 32), (46, 47), (48, 0), (48, 6), (48, 9), (48, 32), (48, 47), (50, 0), (50, 6), (50, 9), (50, 32), (50, 47), (51, 0), (51, 6), (51, 9), (51, 32), (51, 40), (51, 47), (52, 0), (52, 6), (52, 9), (55, 0), (55, 6), (55, 9), (55, 32), (55, 40), (55, 47), (56, 9), (57, 0), (57, 6), (57, 9), (57, 32), (57, 47), (59, 0), (59, 6), (59, 9), (59, 32), (59, 40), (59, 47)]</t>
        </is>
      </c>
      <c r="N8" t="n">
        <v>5666</v>
      </c>
      <c r="O8" t="n">
        <v>0.75</v>
      </c>
      <c r="P8" t="n">
        <v>0.95</v>
      </c>
      <c r="Q8" t="n">
        <v>3</v>
      </c>
      <c r="R8" t="n">
        <v>10000</v>
      </c>
      <c r="S8" t="inlineStr">
        <is>
          <t>11/06/2023, 22:29:37</t>
        </is>
      </c>
      <c r="T8" s="3">
        <f>hyperlink("https://spiral.technion.ac.il/results/MTAwMDAwNQ==/7/GOResultsPROCESS","link")</f>
        <v/>
      </c>
      <c r="U8" t="inlineStr">
        <is>
          <t>['GO:0006810:transport (qval1.82E-4)', 'GO:0065008:regulation of biological quality (qval1.23E-4)', 'GO:0051234:establishment of localization (qval4.43E-4)', 'GO:0046903:secretion (qval4.8E-4)', 'GO:0032940:secretion by cell (qval5.95E-4)', 'GO:0051179:localization (qval2.31E-3)', 'GO:0019752:carboxylic acid metabolic process (qval7.17E-3)', 'GO:0015031:protein transport (qval6.61E-3)', 'GO:0042886:amide transport (qval8.21E-3)', 'GO:0030968:endoplasmic reticulum unfolded protein response (qval7.55E-3)', 'GO:0015833:peptide transport (qval8.22E-3)', 'GO:0071705:nitrogen compound transport (qval1.33E-2)', 'GO:0034220:ion transmembrane transport (qval1.29E-2)', 'GO:0043436:oxoacid metabolic process (qval1.25E-2)', 'GO:0006790:sulfur compound metabolic process (qval1.21E-2)', 'GO:0006082:organic acid metabolic process (qval1.69E-2)', 'GO:0045184:establishment of protein localization (qval1.65E-2)', 'GO:0071702:organic substance transport (qval1.61E-2)', 'GO:0055076:transition metal ion homeostasis (qval1.64E-2)', 'GO:0090181:regulation of cholesterol metabolic process (qval2.67E-2)', 'GO:0043603:cellular amide metabolic process (qval2.57E-2)', 'GO:0000041:transition metal ion transport (qval2.62E-2)', 'GO:0006596:polyamine biosynthetic process (qval2.63E-2)', 'GO:0048878:chemical homeostasis (qval2.6E-2)', 'GO:0016192:vesicle-mediated transport (qval3.03E-2)', 'GO:0032879:regulation of localization (qval3.45E-2)', 'GO:0051049:regulation of transport (qval3.53E-2)', 'GO:0070268:cornification (qval3.73E-2)', 'GO:0032787:monocarboxylic acid metabolic process (qval3.61E-2)', 'GO:0042592:homeostatic process (qval3.57E-2)', 'GO:0009306:protein secretion (qval4.03E-2)', 'GO:0006084:acetyl-CoA metabolic process (qval5.19E-2)', 'GO:0006887:exocytosis (qval5.76E-2)', 'GO:0006595:polyamine metabolic process (qval6.2E-2)', 'GO:0044281:small molecule metabolic process (qval6.11E-2)', 'GO:0055085:transmembrane transport (qval5.95E-2)', 'GO:0033875:ribonucleoside bisphosphate metabolic process (qval7.5E-2)', 'GO:0033865:nucleoside bisphosphate metabolic process (qval7.31E-2)', 'GO:0034032:purine nucleoside bisphosphate metabolic process (qval7.12E-2)', 'GO:0008104:protein localization (qval7.2E-2)', 'GO:0016054:organic acid catabolic process (qval7.6E-2)', 'GO:0046395:carboxylic acid catabolic process (qval7.42E-2)', 'GO:0051050:positive regulation of transport (qval7.79E-2)', 'GO:0002790:peptide secretion (qval8.7E-2)', 'GO:0033036:macromolecule localization (qval8.63E-2)', 'GO:0042401:cellular biogenic amine biosynthetic process (qval9.36E-2)', 'GO:0034330:cell junction organization (qval9.61E-2)', 'GO:0006597:spermine biosynthetic process (qval9.52E-2)', 'GO:0045055:regulated exocytosis (qval1.07E-1)', 'GO:0009309:amine biosynthetic process (qval1.06E-1)', 'GO:0036500:ATF6-mediated unfolded protein response (qval1.21E-1)', 'GO:0002934:desmosome organization (qval1.18E-1)', 'GO:0006984:ER-nucleus signaling pathway (qval1.22E-1)', 'GO:1901605:alpha-amino acid metabolic process (qval1.32E-1)', 'GO:0006811:ion transport (qval1.52E-1)', 'GO:0045216:cell-cell junction organization (qval1.63E-1)', 'GO:0006637:acyl-CoA metabolic process (qval1.62E-1)', 'GO:0035383:thioester metabolic process (qval1.59E-1)', 'GO:0034976:response to endoplasmic reticulum stress (qval1.88E-1)', 'GO:0046322:negative regulation of fatty acid oxidation (qval1.96E-1)', 'GO:0042149:cellular response to glucose starvation (qval2.16E-1)', 'GO:0043335:protein unfolding (qval2.18E-1)', 'GO:0060672:epithelial cell morphogenesis involved in placental branching (qval2.15E-1)', 'GO:0060743:epithelial cell maturation involved in prostate gland development (qval2.12E-1)', 'GO:1904217:regulation of CDP-diacylglycerol-serine O-phosphatidyltransferase activity (qval2.08E-1)', 'GO:1904219:positive regulation of CDP-diacylglycerol-serine O-phosphatidyltransferase activity (qval2.05E-1)', 'GO:1904222:positive regulation of serine C-palmitoyltransferase activity (qval2.02E-1)', 'GO:0006886:intracellular protein transport (qval2.08E-1)', 'GO:0006631:fatty acid metabolic process (qval2.14E-1)']</t>
        </is>
      </c>
      <c r="V8" s="3">
        <f>hyperlink("https://spiral.technion.ac.il/results/MTAwMDAwNQ==/7/GOResultsFUNCTION","link")</f>
        <v/>
      </c>
      <c r="W8" t="inlineStr">
        <is>
          <t>['GO:0031489:myosin V binding (qval1.24E-2)', 'GO:0046915:transition metal ion transmembrane transporter activity (qval6.79E-3)', 'GO:0016421:CoA carboxylase activity (qval1.52E-1)', 'GO:0016885:ligase activity, forming carbon-carbon bonds (qval1.97E-1)', 'GO:0016627:oxidoreductase activity, acting on the CH-CH group of donors (qval2.79E-1)', 'GO:0098631:cell adhesion mediator activity (qval3.15E-1)', 'GO:0016491:oxidoreductase activity (qval3.79E-1)', 'GO:0003995:acyl-CoA dehydrogenase activity (qval4.42E-1)', 'GO:0015075:ion transmembrane transporter activity (qval4.09E-1)', 'GO:0052642:lysophosphatidic acid phosphatase activity (qval4.07E-1)', 'GO:0015410:manganese-transporting ATPase activity (qval3.7E-1)', 'GO:0017022:myosin binding (qval3.51E-1)']</t>
        </is>
      </c>
      <c r="X8" s="3">
        <f>hyperlink("https://spiral.technion.ac.il/results/MTAwMDAwNQ==/7/GOResultsCOMPONENT","link")</f>
        <v/>
      </c>
      <c r="Y8" t="inlineStr">
        <is>
          <t>['GO:0070062:extracellular exosome (qval7.88E-17)', 'GO:1903561:extracellular vesicle (qval7.36E-17)', 'GO:0043230:extracellular organelle (qval4.91E-17)', 'GO:0031982:vesicle (qval1.86E-15)', 'GO:0044421:extracellular region part (qval5.58E-9)', 'GO:0031410:cytoplasmic vesicle (qval5.32E-6)', 'GO:0097708:intracellular vesicle (qval5.32E-6)', 'GO:0043226:organelle (qval8.12E-6)', 'GO:0043227:membrane-bounded organelle (qval1.7E-5)', 'GO:0099503:secretory vesicle (qval5.56E-5)', 'GO:0030133:transport vesicle (qval7.36E-5)', 'GO:0031224:intrinsic component of membrane (qval2.02E-4)', 'GO:0044425:membrane part (qval4.01E-4)', 'GO:0016021:integral component of membrane (qval3.75E-4)', 'GO:0044444:cytoplasmic part (qval4.19E-4)', 'GO:0030141:secretory granule (qval7.75E-4)', 'GO:0098588:bounding membrane of organelle (qval1.2E-3)', 'GO:0016020:membrane (qval2.22E-3)', 'GO:0031984:organelle subcompartment (qval3.53E-3)', 'GO:0005886:plasma membrane (qval4.21E-3)', 'GO:0098791:Golgi subcompartment (qval4.66E-3)', 'GO:0005783:endoplasmic reticulum (qval4.49E-3)', 'GO:0044431:Golgi apparatus part (qval5.86E-3)', 'GO:0044432:endoplasmic reticulum part (qval7.97E-3)', 'GO:0044433:cytoplasmic vesicle part (qval8.19E-3)', 'GO:0098805:whole membrane (qval8.6E-3)', 'GO:0042470:melanosome (qval1.07E-2)', 'GO:0048770:pigment granule (qval1.03E-2)', 'GO:0030135:coated vesicle (qval1.09E-2)', 'GO:0005789:endoplasmic reticulum membrane (qval1.06E-2)', 'GO:0030659:cytoplasmic vesicle membrane (qval1.17E-2)', 'GO:0030667:secretory granule membrane (qval1.56E-2)', 'GO:0043229:intracellular organelle (qval1.57E-2)', 'GO:0012506:vesicle membrane (qval1.68E-2)', 'GO:0005798:Golgi-associated vesicle (qval1.81E-2)', 'GO:0005802:trans-Golgi network (qval2.01E-2)', 'GO:0000139:Golgi membrane (qval2.43E-2)', 'GO:0031090:organelle membrane (qval2.39E-2)', 'GO:0070382:exocytic vesicle (qval2.55E-2)', 'GO:0030057:desmosome (qval4.15E-2)']</t>
        </is>
      </c>
      <c r="Z8" t="inlineStr">
        <is>
          <t>[{1, 3, 4, 5, 7, 8, 11, 13, 14, 15, 16, 18, 19, 20, 22, 23, 24, 25, 26, 27, 29, 31, 33, 35, 37, 38, 39, 42, 43, 44, 46, 48, 50, 51, 52, 55, 56, 57, 59}, {0, 32, 6, 40, 9, 47}]</t>
        </is>
      </c>
    </row>
    <row r="9">
      <c r="A9" s="1" t="n">
        <v>8</v>
      </c>
      <c r="B9" t="n">
        <v>16483</v>
      </c>
      <c r="C9" t="n">
        <v>2522</v>
      </c>
      <c r="D9" t="n">
        <v>61</v>
      </c>
      <c r="E9" t="n">
        <v>145</v>
      </c>
      <c r="F9" t="n">
        <v>1998</v>
      </c>
      <c r="G9" t="n">
        <v>44</v>
      </c>
      <c r="H9" t="n">
        <v>3660</v>
      </c>
      <c r="I9" t="n">
        <v>158</v>
      </c>
      <c r="J9" s="2" t="n">
        <v>-473.5959147243443</v>
      </c>
      <c r="K9" t="n">
        <v>0.4607664486886405</v>
      </c>
      <c r="L9" t="inlineStr">
        <is>
          <t>ABCC3,AFMID,AGR2,ANPEP,AQP3,ARHGAP8,ATP1A1,ATP8B1,B4GALT1,BICDL2,C6orf132,CD9,CDCP1,CDH1,CEACAM1,CGN,CIRBP,CLDN1,CLDN3,CNDP2,CNKSR1,COMT,CTNND1,CTSH,CXADR,CYP4B1,DDIT4,DDR1,DEF6,DEFB1,DHCR24,DMKN,DSG2,DSP,DUOX1,EEF1G,EFNA1,EGFR,EHF,EPCAM,ERBB3,ERRFI1,ESRP1,EXPH5,F11R,FAM189A2,FAM83F,FOXA1,FXYD3,GNPTAB,GPRC5C,HERPUD1,HIST1H2AE,HIST1H2BD,HIST1H2BG,HOMER2,HSP90AB1,IRF6,IRX3,IRX5,JPT2,JUP,KCNK1,KCTD1,KIAA1217,KIAA1522,KLK10,KRT18,KRT5,KRT8,KRTCAP3,LAMB3,LCN2,LSR,MAL2,MAPK13,MEGF6,MPZL2,MUC12,MYO10,MYO5C,NOP53,NTN4,OCIAD2,PABPC1,PATJ,PGGHG,PKP3,PLA2G2A,PLCH2,PPL,PPP1R1B,PRAC1,PRR15L,PRRG4,PTPN3,PTPRF,RAB25,RACK1,RIPK4,RNF145,RORC,RUNX1,S100A11,SATB1,SCNN1A,SCNN1G,SCUBE2,SDC1,SERINC2,SH2D3A,SH3BP4,SH3YL1,SLPI,SORL1,SOX9,SPINT1,SPINT2,SRGAP3,ST6GAL1,STXBP2,SULT2B1,SYNE2,TACSTD2,TBC1D8,TENT5C,TFAP2A,TFAP2C,TFCP2L1,THSD4,TMC4,TMC5,TMEM238,TMEM30B,TMEM63A,TNFSF10,TNS4,TP63,TRIM29,TSPAN1,TSPAN14,TSPAN8,VAMP8,ZKSCAN1,ZNF552</t>
        </is>
      </c>
      <c r="M9" t="inlineStr">
        <is>
          <t>[(1, 21), (1, 28), (1, 34), (1, 36), (1, 41), (1, 53), (3, 21), (3, 28), (3, 34), (3, 36), (3, 41), (3, 53), (4, 28), (4, 34), (4, 36), (4, 53), (5, 28), (5, 34), (5, 36), (5, 53), (7, 21), (7, 28), (7, 34), (7, 36), (7, 41), (7, 53), (8, 21), (8, 28), (8, 34), (8, 36), (8, 53), (11, 28), (11, 34), (11, 36), (11, 41), (11, 53), (13, 28), (13, 36), (14, 28), (14, 34), (14, 36), (15, 21), (15, 28), (15, 34), (15, 36), (15, 41), (15, 53), (17, 28), (17, 36), (18, 21), (18, 28), (18, 34), (18, 36), (18, 41), (18, 47), (18, 53), (19, 28), (19, 34), (19, 36), (19, 41), (19, 53), (20, 28), (20, 34), (20, 36), (23, 21), (23, 28), (23, 34), (23, 36), (23, 41), (23, 53), (24, 28), (24, 34), (24, 36), (25, 28), (25, 34), (25, 36), (26, 21), (26, 28), (26, 34), (26, 36), (26, 41), (26, 53), (27, 28), (27, 34), (27, 36), (27, 41), (27, 53), (29, 28), (29, 34), (29, 36), (31, 28), (31, 34), (31, 36), (31, 53), (33, 21), (33, 28), (33, 34), (33, 36), (33, 53), (35, 28), (35, 34), (35, 36), (37, 21), (37, 28), (37, 34), (37, 36), (37, 41), (37, 47), (37, 53), (38, 21), (38, 28), (38, 34), (38, 36), (38, 41), (38, 53), (39, 28), (39, 34), (43, 36), (44, 28), (44, 34), (44, 36), (44, 53), (46, 28), (46, 34), (46, 36), (48, 28), (48, 34), (48, 36), (48, 53), (50, 28), (50, 34), (50, 36), (51, 21), (51, 28), (51, 34), (51, 36), (51, 41), (51, 53), (52, 28), (52, 34), (52, 36), (55, 21), (55, 28), (55, 34), (55, 36), (55, 41), (55, 47), (55, 53), (56, 28), (56, 34), (57, 28), (57, 34), (59, 21), (59, 28), (59, 34), (59, 36), (59, 41), (59, 53)]</t>
        </is>
      </c>
      <c r="N9" t="n">
        <v>1834</v>
      </c>
      <c r="O9" t="n">
        <v>0.75</v>
      </c>
      <c r="P9" t="n">
        <v>0.95</v>
      </c>
      <c r="Q9" t="n">
        <v>3</v>
      </c>
      <c r="R9" t="n">
        <v>10000</v>
      </c>
      <c r="S9" t="inlineStr">
        <is>
          <t>11/06/2023, 22:30:00</t>
        </is>
      </c>
      <c r="T9" s="3">
        <f>hyperlink("https://spiral.technion.ac.il/results/MTAwMDAwNQ==/8/GOResultsPROCESS","link")</f>
        <v/>
      </c>
      <c r="U9" t="inlineStr">
        <is>
          <t>['GO:0034330:cell junction organization (qval7.83E-6)', 'GO:0045216:cell-cell junction organization (qval2.14E-5)', 'GO:0022610:biological adhesion (qval1.15E-4)', 'GO:0098609:cell-cell adhesion (qval1.1E-4)', 'GO:0007155:cell adhesion (qval2.5E-4)', 'GO:0086042:cardiac muscle cell-cardiac muscle cell adhesion (qval5.22E-4)', 'GO:0034329:cell junction assembly (qval5.27E-4)', 'GO:0007043:cell-cell junction assembly (qval6.95E-4)', 'GO:0070268:cornification (qval8.38E-4)', 'GO:0002934:desmosome organization (qval1.11E-3)', 'GO:0030260:entry into host cell (qval1.72E-3)', 'GO:0051806:entry into cell of other organism involved in symbiotic interaction (qval1.58E-3)', 'GO:0051828:entry into other organism involved in symbiotic interaction (qval1.46E-3)', 'GO:0044409:entry into host (qval1.35E-3)', 'GO:0051270:regulation of cellular component movement (qval1.28E-3)', 'GO:0030856:regulation of epithelial cell differentiation (qval2.01E-3)', 'GO:0002064:epithelial cell development (qval3.14E-3)', 'GO:0050878:regulation of body fluid levels (qval5E-3)', 'GO:0045604:regulation of epidermal cell differentiation (qval5.83E-3)', 'GO:0097327:response to antineoplastic agent (qval5.83E-3)', 'GO:0050891:multicellular organismal water homeostasis (qval5.89E-3)', 'GO:1901700:response to oxygen-containing compound (qval7.28E-3)', 'GO:0086073:bundle of His cell-Purkinje myocyte adhesion involved in cell communication (qval8.92E-3)', 'GO:0030104:water homeostasis (qval1.05E-2)', 'GO:0031424:keratinization (qval1.08E-2)', 'GO:0009653:anatomical structure morphogenesis (qval1.16E-2)', 'GO:0043312:neutrophil degranulation (qval1.7E-2)', 'GO:0051701:interaction with host (qval1.67E-2)', 'GO:0002283:neutrophil activation involved in immune response (qval1.75E-2)', 'GO:0042119:neutrophil activation (qval2.06E-2)', 'GO:0032502:developmental process (qval2.14E-2)', 'GO:0036230:granulocyte activation (qval2.08E-2)', 'GO:0046903:secretion (qval2.11E-2)', 'GO:2000810:regulation of bicellular tight junction assembly (qval2.08E-2)', 'GO:2000145:regulation of cell motility (qval2.07E-2)', 'GO:0043299:leukocyte degranulation (qval2.04E-2)', 'GO:0045682:regulation of epidermis development (qval2.41E-2)', 'GO:0048871:multicellular organismal homeostasis (qval2.69E-2)', 'GO:0048468:cell development (qval2.76E-2)', 'GO:0002275:myeloid cell activation involved in immune response (qval2.73E-2)', 'GO:0120192:tight junction assembly (qval2.68E-2)', 'GO:0070254:mucus secretion (qval2.83E-2)', 'GO:0098900:regulation of action potential (qval2.82E-2)', 'GO:0120193:tight junction organization (qval2.76E-2)', 'GO:0046718:viral entry into host cell (qval2.83E-2)', 'GO:0048856:anatomical structure development (qval2.88E-2)', 'GO:0019730:antimicrobial humoral response (qval3.11E-2)', 'GO:0052547:regulation of peptidase activity (qval3.29E-2)', 'GO:0035633:maintenance of permeability of blood-brain barrier (qval3.23E-2)', 'GO:1903034:regulation of response to wounding (qval3.35E-2)', 'GO:0002366:leukocyte activation involved in immune response (qval3.33E-2)', 'GO:0002263:cell activation involved in immune response (qval3.46E-2)', 'GO:0086004:regulation of cardiac muscle cell contraction (qval3.44E-2)', 'GO:0009719:response to endogenous stimulus (qval3.44E-2)', 'GO:0040012:regulation of locomotion (qval3.43E-2)', 'GO:0098901:regulation of cardiac muscle cell action potential (qval3.73E-2)', 'GO:0009888:tissue development (qval4.55E-2)', 'GO:0014070:response to organic cyclic compound (qval4.7E-2)', 'GO:1903115:regulation of actin filament-based movement (qval5.18E-2)', 'GO:0048523:negative regulation of cellular process (qval5.15E-2)', 'GO:0061041:regulation of wound healing (qval5.11E-2)', 'GO:0006970:response to osmotic stress (qval5.49E-2)', 'GO:0034113:heterotypic cell-cell adhesion (qval5.46E-2)', 'GO:0071548:response to dexamethasone (qval5.37E-2)', 'GO:0052548:regulation of endopeptidase activity (qval5.33E-2)', 'GO:0002274:myeloid leukocyte activation (qval5.31E-2)', 'GO:0048513:animal organ development (qval5.9E-2)', 'GO:0098911:regulation of ventricular cardiac muscle cell action potential (qval6.47E-2)', 'GO:0048545:response to steroid hormone (qval6.41E-2)', 'GO:0045055:regulated exocytosis (qval6.36E-2)', 'GO:0006887:exocytosis (qval6.88E-2)', 'GO:0045616:regulation of keratinocyte differentiation (qval7.4E-2)', 'GO:0032879:regulation of localization (qval7.56E-2)', 'GO:0000904:cell morphogenesis involved in differentiation (qval7.55E-2)', 'GO:0071383:cellular response to steroid hormone stimulus (qval7.5E-2)', 'GO:0019731:antibacterial humoral response (qval7.75E-2)', 'GO:0071495:cellular response to endogenous stimulus (qval8.18E-2)', 'GO:0090330:regulation of platelet aggregation (qval8.32E-2)', 'GO:0061436:establishment of skin barrier (qval8.21E-2)', 'GO:0065008:regulation of biological quality (qval8.64E-2)', 'GO:0002159:desmosome assembly (qval8.71E-2)', 'GO:0060856:establishment of blood-brain barrier (qval8.6E-2)', 'GO:0043062:extracellular structure organization (qval8.57E-2)', 'GO:0012501:programmed cell death (qval8.55E-2)', 'GO:0042127:regulation of cell proliferation (qval8.63E-2)', 'GO:0010033:response to organic substance (qval1E-1)', 'GO:0033561:regulation of water loss via skin (qval1.05E-1)', 'GO:0042493:response to drug (qval1.08E-1)', 'GO:0030198:extracellular matrix organization (qval1.08E-1)', 'GO:0030155:regulation of cell adhesion (qval1.11E-1)', 'GO:0009895:negative regulation of catabolic process (qval1.12E-1)', 'GO:0021603:cranial nerve formation (qval1.27E-1)', 'GO:0071680:response to indole-3-methanol (qval1.26E-1)', 'GO:0071681:cellular response to indole-3-methanol (qval1.24E-1)', 'GO:0008219:cell death (qval1.28E-1)', 'GO:0051336:regulation of hydrolase activity (qval1.28E-1)', 'GO:0032940:secretion by cell (qval1.28E-1)', 'GO:0030162:regulation of proteolysis (qval1.28E-1)', 'GO:0070830:bicellular tight junction assembly (qval1.32E-1)', 'GO:0045861:negative regulation of proteolysis (qval1.32E-1)', 'GO:0001775:cell activation (qval1.36E-1)', 'GO:0034109:homotypic cell-cell adhesion (qval1.39E-1)', 'GO:0000902:cell morphogenesis (qval1.39E-1)', 'GO:0042060:wound healing (qval1.41E-1)']</t>
        </is>
      </c>
      <c r="V9" s="3">
        <f>hyperlink("https://spiral.technion.ac.il/results/MTAwMDAwNQ==/8/GOResultsFUNCTION","link")</f>
        <v/>
      </c>
      <c r="W9" t="inlineStr">
        <is>
          <t>['GO:0098632:cell-cell adhesion mediator activity (qval1.55E-6)', 'GO:0098631:cell adhesion mediator activity (qval3.3E-6)', 'GO:0050839:cell adhesion molecule binding (qval4.76E-6)', 'GO:0045296:cadherin binding (qval4.91E-5)', 'GO:0098641:cadherin binding involved in cell-cell adhesion (qval2.7E-4)', 'GO:0086080:protein binding involved in heterotypic cell-cell adhesion (qval1.44E-3)', 'GO:0086083:cell adhesive protein binding involved in bundle of His cell-Purkinje myocyte communication (qval4.43E-3)', 'GO:0050699:WW domain binding (qval6.85E-2)', 'GO:0001618:virus receptor activity (qval1.42E-1)', 'GO:0104005:hijacked molecular function (qval1.28E-1)', 'GO:0008381:mechanosensitive ion channel activity (qval1.47E-1)']</t>
        </is>
      </c>
      <c r="X9" s="3">
        <f>hyperlink("https://spiral.technion.ac.il/results/MTAwMDAwNQ==/8/GOResultsCOMPONENT","link")</f>
        <v/>
      </c>
      <c r="Y9" t="inlineStr">
        <is>
          <t>['GO:0070062:extracellular exosome (qval2.49E-18)', 'GO:1903561:extracellular vesicle (qval2.02E-18)', 'GO:0043230:extracellular organelle (qval1.35E-18)', 'GO:0044421:extracellular region part (qval7.26E-14)', 'GO:0031982:vesicle (qval3.31E-13)', 'GO:0005911:cell-cell junction (qval7.77E-10)', 'GO:0030054:cell junction (qval1.84E-9)', 'GO:0016328:lateral plasma membrane (qval2.4E-8)', 'GO:0030057:desmosome (qval1.49E-5)', 'GO:0016324:apical plasma membrane (qval1.37E-5)', 'GO:0044459:plasma membrane part (qval1.44E-5)', 'GO:0098590:plasma membrane region (qval1.49E-5)', 'GO:0070161:anchoring junction (qval4.92E-5)', 'GO:0005886:plasma membrane (qval5.29E-4)', 'GO:0070160:tight junction (qval9.18E-4)', 'GO:0016323:basolateral plasma membrane (qval1.24E-3)', 'GO:0001533:cornified envelope (qval1.35E-3)', 'GO:0016327:apicolateral plasma membrane (qval1.8E-3)', 'GO:0005912:adherens junction (qval2.05E-3)', 'GO:0044425:membrane part (qval2.33E-3)', 'GO:0043227:membrane-bounded organelle (qval2.6E-3)', 'GO:0005923:bicellular tight junction (qval3.96E-3)', 'GO:0031226:intrinsic component of plasma membrane (qval1.82E-2)', 'GO:0005887:integral component of plasma membrane (qval1.88E-2)', 'GO:0043226:organelle (qval2.2E-2)', 'GO:0016021:integral component of membrane (qval3.01E-2)', 'GO:0031253:cell projection membrane (qval3.41E-2)', 'GO:0005913:cell-cell adherens junction (qval3.54E-2)', 'GO:0031224:intrinsic component of membrane (qval3.53E-2)', 'GO:0014704:intercalated disc (qval4.01E-2)', 'GO:0009925:basal plasma membrane (qval5.86E-2)', 'GO:0005882:intermediate filament (qval5.83E-2)']</t>
        </is>
      </c>
      <c r="Z9" t="inlineStr">
        <is>
          <t>[{1, 3, 4, 5, 7, 8, 11, 13, 14, 15, 17, 18, 19, 20, 23, 24, 25, 26, 27, 29, 31, 33, 35, 37, 38, 39, 43, 44, 46, 48, 50, 51, 52, 55, 56, 57, 59}, {34, 36, 21, 53, 41, 28, 47}]</t>
        </is>
      </c>
    </row>
    <row r="10">
      <c r="A10" s="1" t="n">
        <v>9</v>
      </c>
      <c r="B10" t="n">
        <v>16483</v>
      </c>
      <c r="C10" t="n">
        <v>2522</v>
      </c>
      <c r="D10" t="n">
        <v>61</v>
      </c>
      <c r="E10" t="n">
        <v>83</v>
      </c>
      <c r="F10" t="n">
        <v>1798</v>
      </c>
      <c r="G10" t="n">
        <v>38</v>
      </c>
      <c r="H10" t="n">
        <v>3660</v>
      </c>
      <c r="I10" t="n">
        <v>97</v>
      </c>
      <c r="J10" s="2" t="n">
        <v>-20.22067798227545</v>
      </c>
      <c r="K10" t="n">
        <v>0.4647186667869956</v>
      </c>
      <c r="L10" t="inlineStr">
        <is>
          <t>A2M,ADGRL2,AEBP1,AKNA,ANGPTL2,ARHGDIB,BGN,C1QA,C1QC,C1QTNF1,C1R,C1S,C7,CCN2,CD163,CD74,CDH11,CFH,COL1A1,COL1A2,CPA3,CRIM1,CXCR4,CYB5R3,DCN,DKK3,DPYSL2,ELN,EMILIN2,EPHA3,FBLN1,FBLN5,FILIP1L,FOXF2,FRZB,FXYD6,HCLS1,HDAC7,HLA-DRB1,HLA-DRB5,ID3,IFITM2,IFITM3,IGFBP2,IGFBP6,IGFBP7,ISLR,ITGA4,ITGA8,KCNAB1,LBH,LDLRAD4,LTBP3,LTBP4,LUM,MASP1,MATN2,MFAP4,MRC2,MYH9,PAGE4,PCOLCE,PHLDB1,PLTP,PODN,PRKAR2B,QSOX1,RCAN2,S100A4,S100A6,SERPING1,SKI,SLA,SPARC,STAB1,SULF1,SYNPO,TCF21,TGM2,TIMP3,TMSB4X,WNT2B,ZEB2</t>
        </is>
      </c>
      <c r="M10" t="inlineStr">
        <is>
          <t>[(0, 3), (0, 8), (0, 10), (0, 11), (0, 14), (0, 21), (0, 24), (0, 25), (0, 33), (0, 45), (0, 46), (0, 50), (0, 51), (0, 57), (0, 59), (1, 11), (1, 24), (1, 50), (1, 57), (5, 11), (5, 24), (5, 50), (5, 57), (6, 11), (6, 14), (6, 24), (6, 25), (6, 33), (6, 50), (6, 57), (7, 24), (7, 50), (9, 3), (9, 8), (9, 10), (9, 11), (9, 14), (9, 20), (9, 21), (9, 24), (9, 25), (9, 33), (9, 45), (9, 46), (9, 50), (9, 51), (9, 57), (9, 59), (13, 24), (13, 50), (13, 57), (18, 11), (18, 24), (18, 57), (19, 50), (23, 11), (23, 24), (23, 50), (23, 57), (28, 50), (32, 24), (36, 50), (40, 11), (40, 24), (40, 50), (40, 57), (43, 11), (43, 24), (43, 50), (43, 57), (47, 14), (47, 24), (47, 50), (47, 57), (53, 24), (53, 50), (54, 11), (54, 24), (54, 25), (54, 50), (54, 57), (55, 11), (55, 24), (55, 50), (55, 57), (56, 11), (56, 24), (56, 50), (56, 57), (58, 11), (58, 24), (58, 50), (58, 57), (60, 11), (60, 24), (60, 50), (60, 57)]</t>
        </is>
      </c>
      <c r="N10" t="n">
        <v>2556</v>
      </c>
      <c r="O10" t="n">
        <v>0.5</v>
      </c>
      <c r="P10" t="n">
        <v>0.95</v>
      </c>
      <c r="Q10" t="n">
        <v>3</v>
      </c>
      <c r="R10" t="n">
        <v>10000</v>
      </c>
      <c r="S10" t="inlineStr">
        <is>
          <t>11/06/2023, 22:30:26</t>
        </is>
      </c>
      <c r="T10" s="3">
        <f>hyperlink("https://spiral.technion.ac.il/results/MTAwMDAwNQ==/9/GOResultsPROCESS","link")</f>
        <v/>
      </c>
      <c r="U10" t="inlineStr">
        <is>
          <t>['GO:0072376:protein activation cascade (qval7.82E-9)', 'GO:0043062:extracellular structure organization (qval5.14E-9)', 'GO:0030198:extracellular matrix organization (qval4.81E-9)', 'GO:0006956:complement activation (qval1E-7)', 'GO:0030449:regulation of complement activation (qval6.29E-7)', 'GO:2000257:regulation of protein activation cascade (qval6.19E-7)', 'GO:0048583:regulation of response to stimulus (qval8.76E-7)', 'GO:0002920:regulation of humoral immune response (qval5.64E-6)', 'GO:0070613:regulation of protein processing (qval5.78E-6)', 'GO:1903317:regulation of protein maturation (qval6.18E-6)', 'GO:0002673:regulation of acute inflammatory response (qval3.18E-5)', 'GO:0006959:humoral immune response (qval6.08E-5)', 'GO:0085029:extracellular matrix assembly (qval6.47E-5)', 'GO:0006958:complement activation, classical pathway (qval1.64E-4)', 'GO:0050789:regulation of biological process (qval2.84E-4)', 'GO:0030162:regulation of proteolysis (qval3.29E-4)', 'GO:0065007:biological regulation (qval4.06E-4)', 'GO:0050727:regulation of inflammatory response (qval4.47E-4)', 'GO:0032502:developmental process (qval8.78E-4)', 'GO:0048518:positive regulation of biological process (qval1.46E-3)', 'GO:0002576:platelet degranulation (qval1.4E-3)', 'GO:0051241:negative regulation of multicellular organismal process (qval4.5E-3)', 'GO:0048519:negative regulation of biological process (qval6.52E-3)', 'GO:0032101:regulation of response to external stimulus (qval6.33E-3)', 'GO:0048856:anatomical structure development (qval6.57E-3)', 'GO:0048251:elastic fiber assembly (qval6.97E-3)', 'GO:0009966:regulation of signal transduction (qval7.4E-3)', 'GO:0048523:negative regulation of cellular process (qval8.12E-3)', 'GO:0030279:negative regulation of ossification (qval1.02E-2)', 'GO:0050776:regulation of immune response (qval1.09E-2)', 'GO:0051093:negative regulation of developmental process (qval1.06E-2)', 'GO:0023051:regulation of signaling (qval1.08E-2)', 'GO:0002697:regulation of immune effector process (qval1.09E-2)', 'GO:0050793:regulation of developmental process (qval1.07E-2)', 'GO:0006955:immune response (qval1.17E-2)', 'GO:0001868:regulation of complement activation, lectin pathway (qval1.18E-2)', 'GO:0001869:negative regulation of complement activation, lectin pathway (qval1.15E-2)', 'GO:2000448:positive regulation of macrophage migration inhibitory factor signaling pathway (qval1.12E-2)', 'GO:0051246:regulation of protein metabolic process (qval1.16E-2)', 'GO:0046596:regulation of viral entry into host cell (qval1.17E-2)', 'GO:0002253:activation of immune response (qval1.19E-2)', 'GO:0002252:immune effector process (qval1.33E-2)', 'GO:0048584:positive regulation of response to stimulus (qval1.3E-2)', 'GO:0010646:regulation of cell communication (qval1.66E-2)', 'GO:0006952:defense response (qval1.69E-2)', 'GO:0009653:anatomical structure morphogenesis (qval1.7E-2)', 'GO:0048513:animal organ development (qval1.71E-2)', 'GO:0048585:negative regulation of response to stimulus (qval1.77E-2)', 'GO:0032501:multicellular organismal process (qval1.89E-2)', 'GO:0048762:mesenchymal cell differentiation (qval1.91E-2)', 'GO:0045668:negative regulation of osteoblast differentiation (qval1.94E-2)', 'GO:2000446:regulation of macrophage migration inhibitory factor signaling pathway (qval2.44E-2)', 'GO:0002684:positive regulation of immune system process (qval3.42E-2)', 'GO:0080134:regulation of response to stress (qval3.38E-2)', 'GO:0007519:skeletal muscle tissue development (qval3.36E-2)', 'GO:0045087:innate immune response (qval3.62E-2)', 'GO:0001101:response to acid chemical (qval3.75E-2)', 'GO:0030155:regulation of cell adhesion (qval4.08E-2)', 'GO:0050778:positive regulation of immune response (qval4.82E-2)', 'GO:0007166:cell surface receptor signaling pathway (qval4.81E-2)', 'GO:0045595:regulation of cell differentiation (qval5.11E-2)', 'GO:0030154:cell differentiation (qval5.11E-2)', 'GO:0042127:regulation of cell proliferation (qval7.12E-2)', 'GO:0097435:supramolecular fiber organization (qval7.11E-2)', 'GO:0051239:regulation of multicellular organismal process (qval7.27E-2)', 'GO:0007162:negative regulation of cell adhesion (qval7.77E-2)', 'GO:2000146:negative regulation of cell motility (qval7.84E-2)', 'GO:0090287:regulation of cellular response to growth factor stimulus (qval7.91E-2)', 'GO:0002682:regulation of immune system process (qval7.81E-2)', 'GO:2000026:regulation of multicellular organismal development (qval8.2E-2)', 'GO:0019800:peptide cross-linking via chondroitin 4-sulfate glycosaminoglycan (qval8.83E-2)', 'GO:0051216:cartilage development (qval8.85E-2)', 'GO:0018149:peptide cross-linking (qval9E-2)', 'GO:2000145:regulation of cell motility (qval8.9E-2)', 'GO:0050794:regulation of cellular process (qval9.73E-2)', 'GO:0002376:immune system process (qval9.68E-2)', 'GO:0032970:regulation of actin filament-based process (qval1E-1)', 'GO:0031347:regulation of defense response (qval9.95E-2)', 'GO:0009887:animal organ morphogenesis (qval1E-1)', 'GO:0001822:kidney development (qval9.9E-2)', 'GO:0060539:diaphragm development (qval1.08E-1)', 'GO:0014706:striated muscle tissue development (qval1.26E-1)', 'GO:0008015:blood circulation (qval1.29E-1)', 'GO:0051271:negative regulation of cellular component movement (qval1.29E-1)', 'GO:0001501:skeletal system development (qval1.28E-1)', 'GO:0009968:negative regulation of signal transduction (qval1.27E-1)', 'GO:0031960:response to corticosteroid (qval1.29E-1)', 'GO:0048869:cellular developmental process (qval1.31E-1)', 'GO:2000258:negative regulation of protein activation cascade (qval1.31E-1)', 'GO:0045916:negative regulation of complement activation (qval1.29E-1)', 'GO:0040012:regulation of locomotion (qval1.39E-1)', 'GO:0030334:regulation of cell migration (qval1.45E-1)', 'GO:0040013:negative regulation of locomotion (qval1.46E-1)', 'GO:0051270:regulation of cellular component movement (qval1.46E-1)', 'GO:0034097:response to cytokine (qval1.49E-1)']</t>
        </is>
      </c>
      <c r="V10" s="3">
        <f>hyperlink("https://spiral.technion.ac.il/results/MTAwMDAwNQ==/9/GOResultsFUNCTION","link")</f>
        <v/>
      </c>
      <c r="W10" t="inlineStr">
        <is>
          <t>['GO:0005201:extracellular matrix structural constituent (qval1.27E-14)', 'GO:0005198:structural molecule activity (qval7.34E-8)', 'GO:0005518:collagen binding (qval1.65E-6)', 'GO:0019838:growth factor binding (qval1.65E-6)', 'GO:0005520:insulin-like growth factor binding (qval2.56E-4)', 'GO:0030021:extracellular matrix structural constituent conferring compression resistance (qval2.08E-3)', 'GO:0044877:protein-containing complex binding (qval2.07E-3)', 'GO:0005509:calcium ion binding (qval2.41E-3)', 'GO:0005539:glycosaminoglycan binding (qval4.88E-3)', 'GO:0030023:extracellular matrix constituent conferring elasticity (qval5.45E-3)', 'GO:0001968:fibronectin binding (qval5.77E-3)', 'GO:0097493:structural molecule activity conferring elasticity (qval8.85E-3)', 'GO:0019955:cytokine binding (qval2.16E-2)', 'GO:0050840:extracellular matrix binding (qval4.66E-2)', 'GO:0061134:peptidase regulator activity (qval1.28E-1)', 'GO:0048306:calcium-dependent protein binding (qval1.34E-1)', 'GO:0003823:antigen binding (qval1.41E-1)', 'GO:0019956:chemokine binding (qval1.49E-1)', 'GO:0005102:signaling receptor binding (qval1.51E-1)', 'GO:0005178:integrin binding (qval1.64E-1)', 'GO:0031995:insulin-like growth factor II binding (qval1.66E-1)', 'GO:0042609:CD4 receptor binding (qval2.03E-1)']</t>
        </is>
      </c>
      <c r="X10" s="3">
        <f>hyperlink("https://spiral.technion.ac.il/results/MTAwMDAwNQ==/9/GOResultsCOMPONENT","link")</f>
        <v/>
      </c>
      <c r="Y10" t="inlineStr">
        <is>
          <t>['GO:0062023:collagen-containing extracellular matrix (qval4.3E-26)', 'GO:0031012:extracellular matrix (qval1.24E-22)', 'GO:0005576:extracellular region (qval3.47E-18)', 'GO:0044421:extracellular region part (qval3.02E-18)', 'GO:0005615:extracellular space (qval4.79E-16)', 'GO:0044420:extracellular matrix component (qval1.09E-7)', 'GO:0070062:extracellular exosome (qval1.94E-7)', 'GO:1903561:extracellular vesicle (qval2.15E-7)', 'GO:0043230:extracellular organelle (qval1.91E-7)', 'GO:0071953:elastic fiber (qval7.26E-7)', 'GO:0005581:collagen trimer (qval1.74E-6)', 'GO:0031982:vesicle (qval1.01E-5)', 'GO:0031093:platelet alpha granule lumen (qval7.5E-5)', 'GO:0072562:blood microparticle (qval1.78E-3)', 'GO:0005584:collagen type I trimer (qval3.62E-3)', 'GO:0005583:fibrillar collagen trimer (qval3.76E-3)', 'GO:0042613:MHC class II protein complex (qval5.81E-3)', 'GO:0034774:secretory granule lumen (qval1.28E-2)', 'GO:0060205:cytoplasmic vesicle lumen (qval1.74E-2)', 'GO:0031983:vesicle lumen (qval1.69E-2)', 'GO:0042611:MHC protein complex (qval1.67E-2)', 'GO:0071556:integral component of lumenal side of endoplasmic reticulum membrane (qval2.72E-2)', 'GO:0031974:membrane-enclosed lumen (qval4.87E-2)', 'GO:0070013:intracellular organelle lumen (qval4.67E-2)', 'GO:0043233:organelle lumen (qval4.48E-2)', 'GO:0030669:clathrin-coated endocytic vesicle membrane (qval4.39E-2)']</t>
        </is>
      </c>
      <c r="Z10" t="inlineStr">
        <is>
          <t>[{0, 1, 5, 6, 7, 9, 13, 18, 19, 23, 28, 32, 36, 40, 43, 47, 53, 54, 55, 56, 58, 60}, {3, 8, 10, 11, 14, 20, 21, 24, 25, 33, 45, 46, 50, 51, 57, 59}]</t>
        </is>
      </c>
    </row>
    <row r="11">
      <c r="A11" s="1" t="n">
        <v>10</v>
      </c>
      <c r="B11" t="n">
        <v>16483</v>
      </c>
      <c r="C11" t="n">
        <v>2522</v>
      </c>
      <c r="D11" t="n">
        <v>61</v>
      </c>
      <c r="E11" t="n">
        <v>130</v>
      </c>
      <c r="F11" t="n">
        <v>761</v>
      </c>
      <c r="G11" t="n">
        <v>22</v>
      </c>
      <c r="H11" t="n">
        <v>3660</v>
      </c>
      <c r="I11" t="n">
        <v>77</v>
      </c>
      <c r="J11" s="2" t="n">
        <v>-374.9622356461329</v>
      </c>
      <c r="K11" t="n">
        <v>0.4824461200261484</v>
      </c>
      <c r="L11" t="inlineStr">
        <is>
          <t>ADAM33,ADAMTS1,ADRA2C,AEBP1,AHNAK,ANXA6,BMPER,BTG2,C11orf96,C1QTNF7,C1R,C1S,C5AR1,CAVIN1,CCDC80,CGNL1,CHMP1B,CHRDL1,CLIC4,CLU,COL14A1,COL1A1,COL1A2,COL3A1,COL4A4,COL5A1,COL6A1,COL6A2,COL6A3,COX7A1,CREM,CRTAP,CRYAB,CST3,CTSK,DCLK1,DCN,DDR2,DIO2,DPT,ECM2,ESR1,ESYT2,EYA1,FAM107A,FBLN1,FBN1,FGD5,FGFR1,FN1,FOXF1,FSTL1,FXYD1,G0S2,GEM,GFPT2,GNA14,GPNMB,GREM1,GSN,HSPB6,HTRA1,IFFO1,IGFBP4,IGFBP5,IGFBP6,JAM3,JUNB,LAMC1,LGALS1,LONRF2,LYVE1,MACF1,MBNL1,MEIS1,MFAP4,MFGE8,MGP,MMP2,MRGPRF,MXRA8,NID1,NPNT,NR2F1,OGN,OMD,P4HA3,PALLD,PCDH10,PCOLCE,PCOLCE2,PDE5A,PDGFRA,PDGFRL,PDLIM7,PHLDB2,PKIG,PLAC9,PLPP3,PLTP,PMP22,PODN,PPP1R12C,PRELP,PRKACA,PRRX1,PTGIS,RDH10,RERG,RGS2,SERPINF1,SERPING1,SH3BP5,SLC47A1,SLIT2,SMOC1,SPARC,SPARCL1,SULF1,TACC1,TCF12,TIMP2,TMOD1,TNFAIP8L3,TNS1,TNXB,TUBB6,VIT,ZBTB47,ZCCHC24</t>
        </is>
      </c>
      <c r="M11" t="inlineStr">
        <is>
          <t>[(0, 3), (0, 4), (0, 15), (0, 31), (0, 33), (0, 38), (0, 59), (6, 4), (6, 15), (6, 31), (6, 33), (6, 38), (6, 59), (9, 3), (9, 4), (9, 15), (9, 31), (9, 33), (9, 38), (9, 59), (28, 4), (28, 15), (28, 31), (28, 33), (28, 38), (28, 59), (32, 4), (32, 15), (32, 31), (32, 33), (32, 38), (32, 59), (34, 4), (34, 15), (34, 31), (34, 33), (34, 38), (34, 59), (36, 4), (36, 15), (36, 31), (36, 33), (36, 38), (36, 44), (36, 59), (40, 4), (40, 15), (40, 31), (40, 38), (40, 59), (41, 4), (41, 15), (41, 31), (41, 33), (41, 38), (41, 59), (47, 4), (47, 15), (47, 31), (47, 33), (47, 38), (47, 59), (53, 4), (53, 15), (53, 31), (53, 33), (53, 38), (53, 59), (54, 15), (54, 59), (58, 4), (58, 15), (58, 31), (58, 38), (60, 4), (60, 15), (60, 59)]</t>
        </is>
      </c>
      <c r="N11" t="n">
        <v>3360</v>
      </c>
      <c r="O11" t="n">
        <v>0.75</v>
      </c>
      <c r="P11" t="n">
        <v>0.95</v>
      </c>
      <c r="Q11" t="n">
        <v>3</v>
      </c>
      <c r="R11" t="n">
        <v>10000</v>
      </c>
      <c r="S11" t="inlineStr">
        <is>
          <t>11/06/2023, 22:30:49</t>
        </is>
      </c>
      <c r="T11" s="3">
        <f>hyperlink("https://spiral.technion.ac.il/results/MTAwMDAwNQ==/10/GOResultsPROCESS","link")</f>
        <v/>
      </c>
      <c r="U11" t="inlineStr">
        <is>
          <t>['GO:0043062:extracellular structure organization (qval4.72E-27)', 'GO:0030198:extracellular matrix organization (qval6.71E-27)', 'GO:0030199:collagen fibril organization (qval6.69E-9)', 'GO:0048856:anatomical structure development (qval1.4E-7)', 'GO:0010810:regulation of cell-substrate adhesion (qval2.81E-6)', 'GO:0007155:cell adhesion (qval2.35E-6)', 'GO:0022610:biological adhesion (qval2.35E-6)', 'GO:0032502:developmental process (qval2.59E-6)', 'GO:2000145:regulation of cell motility (qval6.94E-6)', 'GO:0040012:regulation of locomotion (qval2.62E-5)', 'GO:0051270:regulation of cellular component movement (qval2.86E-5)', 'GO:0030334:regulation of cell migration (qval3.37E-5)', 'GO:0097435:supramolecular fiber organization (qval5.07E-5)', 'GO:0050793:regulation of developmental process (qval6.1E-5)', 'GO:0016043:cellular component organization (qval1.08E-4)', 'GO:0071840:cellular component organization or biogenesis (qval1.4E-4)', 'GO:0048513:animal organ development (qval2.34E-4)', 'GO:0009611:response to wounding (qval2.48E-4)', 'GO:0048869:cellular developmental process (qval2.98E-4)', 'GO:0051239:regulation of multicellular organismal process (qval6.7E-4)', 'GO:0050789:regulation of biological process (qval8.13E-4)', 'GO:0009653:anatomical structure morphogenesis (qval1.2E-3)', 'GO:0048523:negative regulation of cellular process (qval1.15E-3)', 'GO:0042127:regulation of cell proliferation (qval1.59E-3)', 'GO:2000026:regulation of multicellular organismal development (qval1.78E-3)', 'GO:0030510:regulation of BMP signaling pathway (qval1.86E-3)', 'GO:0048731:system development (qval2.23E-3)', 'GO:0048519:negative regulation of biological process (qval2.2E-3)', 'GO:0072376:protein activation cascade (qval2.79E-3)', 'GO:0032963:collagen metabolic process (qval2.79E-3)', 'GO:0032879:regulation of localization (qval2.71E-3)', 'GO:2000146:negative regulation of cell motility (qval3.27E-3)', 'GO:0030278:regulation of ossification (qval4.94E-3)', 'GO:0007160:cell-matrix adhesion (qval6.32E-3)', 'GO:0045765:regulation of angiogenesis (qval6.21E-3)', 'GO:0009887:animal organ morphogenesis (qval7.03E-3)', 'GO:0048518:positive regulation of biological process (qval7.32E-3)', 'GO:0043687:post-translational protein modification (qval7.34E-3)', 'GO:0051271:negative regulation of cellular component movement (qval8.39E-3)', 'GO:0070613:regulation of protein processing (qval8.55E-3)', 'GO:0045667:regulation of osteoblast differentiation (qval8.89E-3)', 'GO:0040017:positive regulation of locomotion (qval9.05E-3)', 'GO:0030336:negative regulation of cell migration (qval8.88E-3)', 'GO:1903317:regulation of protein maturation (qval8.82E-3)', 'GO:0090288:negative regulation of cellular response to growth factor stimulus (qval8.68E-3)', 'GO:0030155:regulation of cell adhesion (qval8.65E-3)', 'GO:0001503:ossification (qval8.79E-3)', 'GO:0030514:negative regulation of BMP signaling pathway (qval8.72E-3)', 'GO:0040013:negative regulation of locomotion (qval9.53E-3)', 'GO:0045595:regulation of cell differentiation (qval1.16E-2)', 'GO:0030154:cell differentiation (qval1.16E-2)', 'GO:0008285:negative regulation of cell proliferation (qval1.17E-2)', 'GO:0051093:negative regulation of developmental process (qval1.16E-2)', 'GO:0051241:negative regulation of multicellular organismal process (qval1.15E-2)', 'GO:0010811:positive regulation of cell-substrate adhesion (qval1.14E-2)', 'GO:0031589:cell-substrate adhesion (qval1.13E-2)', 'GO:0048584:positive regulation of response to stimulus (qval1.12E-2)', 'GO:0090287:regulation of cellular response to growth factor stimulus (qval1.12E-2)', 'GO:1901342:regulation of vasculature development (qval1.11E-2)', 'GO:0048646:anatomical structure formation involved in morphogenesis (qval1.15E-2)', 'GO:2000147:positive regulation of cell motility (qval1.39E-2)', 'GO:0065007:biological regulation (qval1.4E-2)', 'GO:0030449:regulation of complement activation (qval1.4E-2)', 'GO:2000257:regulation of protein activation cascade (qval1.51E-2)', 'GO:0032836:glomerular basement membrane development (qval1.51E-2)', 'GO:0042060:wound healing (qval1.74E-2)', 'GO:0051272:positive regulation of cellular component movement (qval1.71E-2)', 'GO:0071230:cellular response to amino acid stimulus (qval1.72E-2)', 'GO:0022617:extracellular matrix disassembly (qval1.85E-2)', 'GO:0006027:glycosaminoglycan catabolic process (qval1.99E-2)', 'GO:0010812:negative regulation of cell-substrate adhesion (qval2.14E-2)', 'GO:0051246:regulation of protein metabolic process (qval2.32E-2)', 'GO:0042340:keratan sulfate catabolic process (qval2.43E-2)', 'GO:0001501:skeletal system development (qval2.52E-2)', 'GO:0030162:regulation of proteolysis (qval2.49E-2)', 'GO:0048585:negative regulation of response to stimulus (qval2.68E-2)', 'GO:0022603:regulation of anatomical structure morphogenesis (qval2.72E-2)', 'GO:0006956:complement activation (qval2.72E-2)', 'GO:0006026:aminoglycan catabolic process (qval2.68E-2)', 'GO:0001568:blood vessel development (qval2.66E-2)', 'GO:1902904:negative regulation of supramolecular fiber organization (qval2.77E-2)', 'GO:0032268:regulation of cellular protein metabolic process (qval2.8E-2)', 'GO:0030335:positive regulation of cell migration (qval2.98E-2)', 'GO:0010033:response to organic substance (qval2.97E-2)', 'GO:0010517:regulation of phospholipase activity (qval3.39E-2)', 'GO:0022602:ovulation cycle process (qval3.46E-2)', 'GO:0050794:regulation of cellular process (qval3.48E-2)', 'GO:0048754:branching morphogenesis of an epithelial tube (qval3.97E-2)', 'GO:0032501:multicellular organismal process (qval4.04E-2)', 'GO:0052547:regulation of peptidase activity (qval4.01E-2)', 'GO:0002920:regulation of humoral immune response (qval4.51E-2)', 'GO:0009967:positive regulation of signal transduction (qval5.29E-2)', 'GO:0051128:regulation of cellular component organization (qval5.52E-2)', 'GO:0010863:positive regulation of phospholipase C activity (qval5.88E-2)', 'GO:1903053:regulation of extracellular matrix organization (qval6.39E-2)', 'GO:0043567:regulation of insulin-like growth factor receptor signaling pathway (qval6.6E-2)', 'GO:0060343:trabecula formation (qval6.54E-2)', 'GO:1900274:regulation of phospholipase C activity (qval6.79E-2)', 'GO:0080090:regulation of primary metabolic process (qval6.76E-2)', 'GO:0048146:positive regulation of fibroblast proliferation (qval7.93E-2)', 'GO:0001654:eye development (qval8.09E-2)', 'GO:0031333:negative regulation of protein complex assembly (qval8.09E-2)', 'GO:0032101:regulation of response to external stimulus (qval8.35E-2)', 'GO:0006958:complement activation, classical pathway (qval8.3E-2)', 'GO:0085029:extracellular matrix assembly (qval8.33E-2)', 'GO:0016477:cell migration (qval8.35E-2)', 'GO:0061138:morphogenesis of a branching epithelium (qval8.4E-2)', 'GO:0001822:kidney development (qval8.32E-2)', 'GO:0051171:regulation of nitrogen compound metabolic process (qval8.45E-2)', 'GO:0048870:cell motility (qval8.62E-2)', 'GO:0040011:locomotion (qval9.02E-2)', 'GO:0072378:blood coagulation, fibrin clot formation (qval9.11E-2)', 'GO:0060191:regulation of lipase activity (qval9.54E-2)', 'GO:0001558:regulation of cell growth (qval1.03E-1)', 'GO:0001763:morphogenesis of a branching structure (qval1.04E-1)', 'GO:0048583:regulation of response to stimulus (qval1.05E-1)', 'GO:0032102:negative regulation of response to external stimulus (qval1.08E-1)', 'GO:0043200:response to amino acid (qval1.07E-1)', 'GO:0051094:positive regulation of developmental process (qval1.07E-1)', 'GO:0043408:regulation of MAPK cascade (qval1.06E-1)', 'GO:0044273:sulfur compound catabolic process (qval1.06E-1)', 'GO:0002673:regulation of acute inflammatory response (qval1.09E-1)', 'GO:0030168:platelet activation (qval1.08E-1)', 'GO:0045992:negative regulation of embryonic development (qval1.08E-1)', 'GO:0010243:response to organonitrogen compound (qval1.08E-1)', 'GO:0045664:regulation of neuron differentiation (qval1.15E-1)']</t>
        </is>
      </c>
      <c r="V11" s="3">
        <f>hyperlink("https://spiral.technion.ac.il/results/MTAwMDAwNQ==/10/GOResultsFUNCTION","link")</f>
        <v/>
      </c>
      <c r="W11" t="inlineStr">
        <is>
          <t>['GO:0005201:extracellular matrix structural constituent (qval4.23E-25)', 'GO:0005198:structural molecule activity (qval2.01E-17)', 'GO:0005518:collagen binding (qval4.62E-17)', 'GO:0005539:glycosaminoglycan binding (qval2.02E-13)', 'GO:0008201:heparin binding (qval8.83E-10)', 'GO:0044877:protein-containing complex binding (qval1.26E-9)', 'GO:0030020:extracellular matrix structural constituent conferring tensile strength (qval2.08E-8)', 'GO:1901681:sulfur compound binding (qval2.68E-8)', 'GO:0048407:platelet-derived growth factor binding (qval6.69E-8)', 'GO:0019838:growth factor binding (qval4.22E-6)', 'GO:0005178:integrin binding (qval5.74E-6)', 'GO:0050840:extracellular matrix binding (qval6.63E-5)', 'GO:0043394:proteoglycan binding (qval1.15E-4)', 'GO:0001968:fibronectin binding (qval1.01E-3)', 'GO:0005509:calcium ion binding (qval1.05E-3)', 'GO:0050839:cell adhesion molecule binding (qval1.44E-3)', 'GO:0030021:extracellular matrix structural constituent conferring compression resistance (qval4.31E-3)', 'GO:0061134:peptidase regulator activity (qval5.41E-3)', 'GO:0031995:insulin-like growth factor II binding (qval7.31E-3)', 'GO:0097367:carbohydrate derivative binding (qval1.12E-2)', 'GO:0008429:phosphatidylethanolamine binding (qval1.4E-2)', 'GO:0005520:insulin-like growth factor binding (qval1.43E-2)', 'GO:0097493:structural molecule activity conferring elasticity (qval1.75E-2)', 'GO:0005102:signaling receptor binding (qval1.99E-2)', 'GO:0031994:insulin-like growth factor I binding (qval2.75E-2)', 'GO:0005017:platelet-derived growth factor-activated receptor activity (qval3.58E-2)', 'GO:0016504:peptidase activator activity (qval4.57E-2)', 'GO:0002020:protease binding (qval7.75E-2)']</t>
        </is>
      </c>
      <c r="X11" s="3">
        <f>hyperlink("https://spiral.technion.ac.il/results/MTAwMDAwNQ==/10/GOResultsCOMPONENT","link")</f>
        <v/>
      </c>
      <c r="Y11" t="inlineStr">
        <is>
          <t>['GO:0062023:collagen-containing extracellular matrix (qval1.44E-34)', 'GO:0031012:extracellular matrix (qval4.15E-32)', 'GO:0005615:extracellular space (qval1.12E-20)', 'GO:0005576:extracellular region (qval1.52E-17)', 'GO:0044421:extracellular region part (qval1.06E-16)', 'GO:0005788:endoplasmic reticulum lumen (qval2.24E-15)', 'GO:0044420:extracellular matrix component (qval4.51E-9)', 'GO:0031974:membrane-enclosed lumen (qval1.09E-8)', 'GO:0070013:intracellular organelle lumen (qval9.73E-9)', 'GO:0043233:organelle lumen (qval8.76E-9)', 'GO:0005581:collagen trimer (qval9.87E-9)', 'GO:0005604:basement membrane (qval1.04E-8)', 'GO:0070062:extracellular exosome (qval3.51E-6)', 'GO:1903561:extracellular vesicle (qval4.21E-6)', 'GO:0043230:extracellular organelle (qval3.93E-6)', 'GO:0005589:collagen type VI trimer (qval6.82E-5)', 'GO:0005583:fibrillar collagen trimer (qval2.46E-4)', 'GO:0044432:endoplasmic reticulum part (qval2.95E-4)', 'GO:0031982:vesicle (qval3.46E-4)', 'GO:0005614:interstitial matrix (qval4.42E-3)', 'GO:0005584:collagen type I trimer (qval6.33E-3)', 'GO:0072562:blood microparticle (qval1.39E-2)', 'GO:0016942:insulin-like growth factor binding protein complex (qval5.69E-2)', 'GO:0036454:growth factor complex (qval5.45E-2)', 'GO:0071953:elastic fiber (qval5.23E-2)', 'GO:0015629:actin cytoskeleton (qval5.24E-2)', 'GO:0043202:lysosomal lumen (qval6.98E-2)']</t>
        </is>
      </c>
      <c r="Z11" t="inlineStr">
        <is>
          <t>[{0, 32, 34, 36, 6, 40, 9, 41, 60, 47, 53, 54, 58, 28}, {33, 3, 4, 38, 44, 15, 59, 31}]</t>
        </is>
      </c>
    </row>
    <row r="12">
      <c r="A12" s="1" t="n">
        <v>11</v>
      </c>
      <c r="B12" t="n">
        <v>16483</v>
      </c>
      <c r="C12" t="n">
        <v>2522</v>
      </c>
      <c r="D12" t="n">
        <v>61</v>
      </c>
      <c r="E12" t="n">
        <v>364</v>
      </c>
      <c r="F12" t="n">
        <v>1986</v>
      </c>
      <c r="G12" t="n">
        <v>41</v>
      </c>
      <c r="H12" t="n">
        <v>3660</v>
      </c>
      <c r="I12" t="n">
        <v>100</v>
      </c>
      <c r="J12" s="2" t="n">
        <v>-932.8896865180866</v>
      </c>
      <c r="K12" t="n">
        <v>0.5025932749251626</v>
      </c>
      <c r="L12" t="inlineStr">
        <is>
          <t>ABCC3,ABCC4,ABHD11,ACSF2,ACVR1B,ADAM10,ADGRG1,ADGRG6,AFDN,AFMID,AGR2,AGRN,ANPEP,ANXA3,APH1A,AQP3,ARFGEF3,ARHGAP8,ARHGEF38,ARRDC1,ASRGL1,ATOH8,ATP1A1,ATP2C2,ATP8A1,ATP8B1,AZGP1,B4GALT1,BAIAP2L1,BCAM,BCL11A,BICDL2,C11orf52,C1orf116,C6orf132,CACNG4,CAMSAP3,CAPG,CBLC,CCND3,CCNL2,CD47,CD9,CDCA7L,CDCP1,CDH1,CDK19,CEACAM1,CELSR1,CFB,CGN,CHKB,CHST9,CHTOP,CIRBP,CLDN1,CLDN3,CLDN4,CLDN8,CLSTN1,CNDP2,CNFN,CNKSR1,COL17A1,COL9A2,COMT,COPZ1,CORO2A,CPAMD8,CRACR2A,CRB3,CREB3L1,CRYBG1,CRYM,CTNND1,CXADR,CYB561,CYP4B1,DDIT4,DDR1,DDX17,DEFB1,DENND2D,DHCR24,DLG5,DLK2,DOP1B,DSG2,DSP,DTNB,DUOX1,DUOXA1,DUSP16,EEF1B2,EEF1G,EFNA1,EGFR,EHF,EIF4A1,EML2,EPB41L4B,EPS8L1,EPS8L2,ERBB2,ERBB3,ERGIC3,ERRFI1,ESRP1,ESRP2,ETS2,EVPL,EXPH5,EZR,F11R,F3,FAAH,FAAH2,FAM110A,FAM189A2,FAM83B,FAM83F,FAM83H,FDFT1,FLRT3,FNBP1L,FOLR1,FOXA1,FRAT2,FXYD3,GABRE,GALNT3,GALNT7,GJC3,GMNN,GNL3,GNPTAB,GOLM1,GPC3,GPR87,GPRC5C,GPT2,GRB7,GRHL1,GRHL2,H1FX,H3F3B,HERPUD1,HID1,HIST1H2AD,HIST1H2AE,HIST1H2BD,HOMER2,HOXB13,HSD11B2,HSP90AB1,ICA1,IFNGR2,IL6R,INSR,IRF6,IRX2,IRX3,IRX5,ITGB8,ITPR2,JAG2,JUP,KCNK1,KCNS3,KCTD1,KDF1,KIAA1211L,KIAA1217,KIAA1324,KIAA1522,KLK10,KLK11,KRT18,KRT5,KRT7,KRT8,KRTCAP3,LAD1,LAMB3,LAMC2,LITAF,LLGL2,LPAR3,LPAR6,LRATD1,LSR,LXN,MACC1,MAL2,MAOA,MAP3K5,MAP7,MAPK13,MBD6,MBOAT2,MCM5,MCTP2,MEGF6,MGST2,MLPH,MOV10,MPZL2,MPZL3,MSI2,MUC12,MUC20,MYH14,MYO10,MYO5C,MYO6,NECTIN1,NEDD4L,NFIB,NFKBIA,NIBAN2,NOP53,NSG1,OCIAD2,OCLN,ODF3B,OR2A7,OS9,OVOL2,PABPC1L,PCDH1,PER2,PERP,PGGHG,PI15,PIM3,PKP1,PKP3,PLA2G2A,PLCH2,PLS1,PLXNB2,PPL,PPP1R1B,PRAC1,PROM2,PRR15L,PRRC2C,PRRG2,PRRG4,PRSS22,PTK7,PTPN6,PTPRF,RAB11FIP1,RAB11FIP4,RAB3IP,RACK1,RASEF,RASGEF1B,RBM47,RGS12,RHPN2,RNF145,RNF165,RORC,RUNX1,S100A11,S100A2,SATB1,SCAMP4,SCGB2A1,SCNN1A,SCNN1B,SCNN1G,SCUBE2,SDC1,SDR42E1,SEL1L3,SERINC2,SGK1,SH3BP4,SH3D21,SH3YL1,SHROOM1,SIM2,SLC15A2,SLC25A10,SLC26A2,SLC39A6,SLC3A2,SLC40A1,SLC44A2,SLC44A4,SLC4A4,SLPI,SMCO4,SORL1,SOX9,SPDEF,SPINT1,SPINT2,SRGAP3,SRRM2,ST14,ST6GAL1,STAP2,STT3B,STXBP2,SULT2B1,SYNE2,TACSTD2,TAPBP,TBC1D8,TBX3,TC2N,TENT5C,TESMIN,TFAP2A,TFAP2C,TFCP2L1,TGIF1,THSD4,TMBIM6,TMC4,TMEM141,TMEM173,TMEM184A,TMEM238,TMEM265,TMEM30B,TMEM63A,TMEM9B,TNFRSF10B,TNFSF10,TNS4,TP53I3,TP63,TP73,TRAF4,TRIM11,TRIM29,TRPM4,TSC22D1,TSC22D3,TSPAN1,TSPAN13,TSPAN14,TSPAN8,TSTD1,TYMP,UBE2E3,UPK1A,UPK3A,VAMP8,VIPR1,VSIG2,WDR6,WNK4,WWC1,XBP1,ZBTB16,ZFP36L2,ZKSCAN1,ZNF888</t>
        </is>
      </c>
      <c r="M12" t="inlineStr">
        <is>
          <t>[(1, 21), (1, 28), (1, 34), (1, 47), (1, 53), (3, 21), (3, 28), (3, 34), (3, 47), (4, 28), (5, 28), (5, 34), (7, 28), (7, 34), (8, 21), (8, 28), (8, 34), (11, 28), (11, 34), (15, 28), (15, 34), (18, 21), (18, 28), (18, 34), (18, 47), (18, 53), (19, 28), (19, 34), (19, 47), (20, 28), (20, 34), (23, 21), (23, 28), (23, 34), (23, 47), (23, 53), (25, 28), (25, 34), (26, 21), (26, 28), (26, 34), (26, 47), (26, 53), (27, 21), (27, 28), (27, 34), (27, 47), (27, 53), (31, 28), (31, 34), (33, 28), (33, 34), (35, 28), (35, 34), (37, 21), (37, 28), (37, 34), (37, 47), (37, 53), (38, 21), (38, 28), (38, 34), (38, 47), (38, 53), (39, 28), (43, 0), (43, 6), (43, 21), (43, 28), (43, 32), (43, 34), (43, 36), (43, 40), (43, 41), (43, 47), (43, 53), (44, 28), (44, 34), (46, 28), (46, 34), (48, 28), (50, 28), (50, 34), (51, 21), (51, 28), (51, 34), (51, 47), (55, 6), (55, 21), (55, 28), (55, 34), (55, 36), (55, 47), (55, 53), (57, 28), (57, 34), (59, 21), (59, 28), (59, 34), (59, 47)]</t>
        </is>
      </c>
      <c r="N12" t="n">
        <v>3235</v>
      </c>
      <c r="O12" t="n">
        <v>0.5</v>
      </c>
      <c r="P12" t="n">
        <v>0.95</v>
      </c>
      <c r="Q12" t="n">
        <v>3</v>
      </c>
      <c r="R12" t="n">
        <v>10000</v>
      </c>
      <c r="S12" t="inlineStr">
        <is>
          <t>11/06/2023, 22:31:17</t>
        </is>
      </c>
      <c r="T12" s="3">
        <f>hyperlink("https://spiral.technion.ac.il/results/MTAwMDAwNQ==/11/GOResultsPROCESS","link")</f>
        <v/>
      </c>
      <c r="U12" t="inlineStr">
        <is>
          <t>['GO:0034330:cell junction organization (qval3.01E-9)', 'GO:0045216:cell-cell junction organization (qval2.24E-8)', 'GO:0022610:biological adhesion (qval1.42E-5)', 'GO:0034329:cell junction assembly (qval2.11E-5)', 'GO:0098609:cell-cell adhesion (qval1.69E-5)', 'GO:0007155:cell adhesion (qval1.64E-5)', 'GO:0002934:desmosome organization (qval2.18E-5)', 'GO:0007043:cell-cell junction assembly (qval2.2E-5)', 'GO:0070268:cornification (qval3.69E-5)', 'GO:0030104:water homeostasis (qval1.49E-3)', 'GO:0030856:regulation of epithelial cell differentiation (qval1.62E-3)', 'GO:0120192:tight junction assembly (qval1.61E-3)', 'GO:0120193:tight junction organization (qval1.78E-3)', 'GO:0045604:regulation of epidermal cell differentiation (qval2.75E-3)', 'GO:0050891:multicellular organismal water homeostasis (qval3.02E-3)', 'GO:0030855:epithelial cell differentiation (qval3.98E-3)', 'GO:0032501:multicellular organismal process (qval3.8E-3)', 'GO:0051270:regulation of cellular component movement (qval5.31E-3)', 'GO:0086042:cardiac muscle cell-cardiac muscle cell adhesion (qval6.74E-3)', 'GO:0070830:bicellular tight junction assembly (qval8.1E-3)', 'GO:0060672:epithelial cell morphogenesis involved in placental branching (qval8.2E-3)', 'GO:1904045:cellular response to aldosterone (qval7.83E-3)', 'GO:0032879:regulation of localization (qval8.29E-3)', 'GO:0070293:renal absorption (qval8.95E-3)', 'GO:0048856:anatomical structure development (qval9.37E-3)', 'GO:0008544:epidermis development (qval1.08E-2)', 'GO:0045616:regulation of keratinocyte differentiation (qval1.09E-2)', 'GO:0042060:wound healing (qval1.14E-2)', 'GO:0014070:response to organic cyclic compound (qval1.12E-2)', 'GO:0055078:sodium ion homeostasis (qval1.27E-2)', 'GO:0060487:lung epithelial cell differentiation (qval1.38E-2)', 'GO:0060479:lung cell differentiation (qval1.33E-2)', 'GO:0061436:establishment of skin barrier (qval1.29E-2)', 'GO:0052547:regulation of peptidase activity (qval1.35E-2)', 'GO:0009653:anatomical structure morphogenesis (qval1.74E-2)', 'GO:0031424:keratinization (qval1.78E-2)', 'GO:0050878:regulation of body fluid levels (qval1.79E-2)', 'GO:0090303:positive regulation of wound healing (qval1.78E-2)', 'GO:0110096:cellular response to aldehyde (qval1.74E-2)', 'GO:1904044:response to aldosterone (qval1.69E-2)', 'GO:0048518:positive regulation of biological process (qval1.74E-2)', 'GO:0042127:regulation of cell proliferation (qval1.7E-2)', 'GO:0048871:multicellular organismal homeostasis (qval1.75E-2)', 'GO:0033561:regulation of water loss via skin (qval1.75E-2)', 'GO:0045682:regulation of epidermis development (qval1.74E-2)', 'GO:0009611:response to wounding (qval1.87E-2)', 'GO:0010033:response to organic substance (qval1.86E-2)', 'GO:0040008:regulation of growth (qval2.03E-2)', 'GO:2000145:regulation of cell motility (qval2.01E-2)', 'GO:0032502:developmental process (qval2.14E-2)', 'GO:0006814:sodium ion transport (qval2.53E-2)', 'GO:0009888:tissue development (qval2.55E-2)', 'GO:0050793:regulation of developmental process (qval2.72E-2)', 'GO:0034113:heterotypic cell-cell adhesion (qval2.8E-2)', 'GO:0048545:response to steroid hormone (qval2.81E-2)', 'GO:0002064:epithelial cell development (qval2.77E-2)', 'GO:0031581:hemidesmosome assembly (qval2.9E-2)', 'GO:0040012:regulation of locomotion (qval3.3E-2)', 'GO:2000810:regulation of bicellular tight junction assembly (qval3.52E-2)', 'GO:1901698:response to nitrogen compound (qval3.49E-2)', 'GO:1903036:positive regulation of response to wounding (qval3.51E-2)', 'GO:0042493:response to drug (qval3.6E-2)', 'GO:0071383:cellular response to steroid hormone stimulus (qval3.77E-2)', 'GO:0065007:biological regulation (qval4.43E-2)', 'GO:0060441:epithelial tube branching involved in lung morphogenesis (qval4.97E-2)', 'GO:0086073:bundle of His cell-Purkinje myocyte adhesion involved in cell communication (qval4.96E-2)', 'GO:0071384:cellular response to corticosteroid stimulus (qval5.09E-2)', 'GO:0031960:response to corticosteroid (qval5.13E-2)', 'GO:0065008:regulation of biological quality (qval5.06E-2)', 'GO:0002009:morphogenesis of an epithelium (qval5.03E-2)', 'GO:0061041:regulation of wound healing (qval5.24E-2)', 'GO:2000026:regulation of multicellular organismal development (qval5.29E-2)', 'GO:1901700:response to oxygen-containing compound (qval5.37E-2)', 'GO:0098742:cell-cell adhesion via plasma-membrane adhesion molecules (qval5.38E-2)', 'GO:0008593:regulation of Notch signaling pathway (qval5.47E-2)', 'GO:0098911:regulation of ventricular cardiac muscle cell action potential (qval5.69E-2)', 'GO:0048729:tissue morphogenesis (qval6.01E-2)', 'GO:0048522:positive regulation of cellular process (qval5.94E-2)', 'GO:0045104:intermediate filament cytoskeleton organization (qval6.42E-2)', 'GO:1903034:regulation of response to wounding (qval6.69E-2)', 'GO:0035633:maintenance of permeability of blood-brain barrier (qval6.82E-2)', 'GO:0071389:cellular response to mineralocorticoid stimulus (qval6.87E-2)', 'GO:0016338:calcium-independent cell-cell adhesion via plasma membrane cell-adhesion molecules (qval6.82E-2)', 'GO:1902236:negative regulation of endoplasmic reticulum stress-induced intrinsic apoptotic signaling pathway (qval6.74E-2)', 'GO:0045103:intermediate filament-based process (qval6.8E-2)', 'GO:0010243:response to organonitrogen compound (qval7.06E-2)', 'GO:0009913:epidermal cell differentiation (qval7.5E-2)', 'GO:0086004:regulation of cardiac muscle cell contraction (qval7.44E-2)', 'GO:0051272:positive regulation of cellular component movement (qval7.99E-2)', 'GO:0051239:regulation of multicellular organismal process (qval7.94E-2)', 'GO:0006970:response to osmotic stress (qval7.93E-2)', 'GO:0097327:response to antineoplastic agent (qval7.86E-2)', 'GO:0010605:negative regulation of macromolecule metabolic process (qval8.03E-2)', 'GO:0070254:mucus secretion (qval8.15E-2)', 'GO:0098901:regulation of cardiac muscle cell action potential (qval8.12E-2)', 'GO:0012501:programmed cell death (qval8.63E-2)', 'GO:0035148:tube formation (qval9.62E-2)', 'GO:2000147:positive regulation of cell motility (qval1.15E-1)', 'GO:0051172:negative regulation of nitrogen compound metabolic process (qval1.15E-1)', 'GO:0030859:polarized epithelial cell differentiation (qval1.14E-1)', 'GO:1903573:negative regulation of response to endoplasmic reticulum stress (qval1.17E-1)', 'GO:1903115:regulation of actin filament-based movement (qval1.19E-1)', 'GO:0035136:forelimb morphogenesis (qval1.18E-1)', 'GO:0043312:neutrophil degranulation (qval1.17E-1)', 'GO:0048598:embryonic morphogenesis (qval1.16E-1)', 'GO:0050789:regulation of biological process (qval1.16E-1)', 'GO:0045927:positive regulation of growth (qval1.18E-1)', 'GO:0060606:tube closure (qval1.17E-1)', 'GO:0030260:entry into host cell (qval1.25E-1)', 'GO:0051806:entry into cell of other organism involved in symbiotic interaction (qval1.24E-1)', 'GO:0051828:entry into other organism involved in symbiotic interaction (qval1.22E-1)', 'GO:0044409:entry into host (qval1.21E-1)', 'GO:0030334:regulation of cell migration (qval1.21E-1)', 'GO:0002283:neutrophil activation involved in immune response (qval1.2E-1)', 'GO:0099515:actin filament-based transport (qval1.22E-1)', 'GO:0048513:animal organ development (qval1.23E-1)', 'GO:0050790:regulation of catalytic activity (qval1.26E-1)']</t>
        </is>
      </c>
      <c r="V12" s="3">
        <f>hyperlink("https://spiral.technion.ac.il/results/MTAwMDAwNQ==/11/GOResultsFUNCTION","link")</f>
        <v/>
      </c>
      <c r="W12" t="inlineStr">
        <is>
          <t>['GO:0050839:cell adhesion molecule binding (qval3.27E-6)', 'GO:0045296:cadherin binding (qval2.09E-5)', 'GO:0098631:cell adhesion mediator activity (qval6.06E-5)', 'GO:0098632:cell-cell adhesion mediator activity (qval1.05E-4)', 'GO:0086080:protein binding involved in heterotypic cell-cell adhesion (qval2.14E-3)', 'GO:0050699:WW domain binding (qval2.17E-3)', 'GO:0098641:cadherin binding involved in cell-cell adhesion (qval1.83E-2)', 'GO:0019904:protein domain specific binding (qval3.92E-2)', 'GO:0086083:cell adhesive protein binding involved in bundle of His cell-Purkinje myocyte communication (qval5.56E-2)', 'GO:0005198:structural molecule activity (qval6.95E-2)', 'GO:0099106:ion channel regulator activity (qval1.42E-1)', 'GO:0005509:calcium ion binding (qval1.38E-1)', 'GO:0102077:oleamide hydrolase activity (qval1.77E-1)', 'GO:0103073:anandamide amidohydrolase activity (qval1.64E-1)', 'GO:0003779:actin binding (qval2.49E-1)']</t>
        </is>
      </c>
      <c r="X12" s="3">
        <f>hyperlink("https://spiral.technion.ac.il/results/MTAwMDAwNQ==/11/GOResultsCOMPONENT","link")</f>
        <v/>
      </c>
      <c r="Y12" t="inlineStr">
        <is>
          <t>['GO:0070062:extracellular exosome (qval4.89E-17)', 'GO:1903561:extracellular vesicle (qval4.96E-17)', 'GO:0043230:extracellular organelle (qval3.31E-17)', 'GO:0031982:vesicle (qval5.81E-13)', 'GO:0005911:cell-cell junction (qval5.83E-13)', 'GO:0044421:extracellular region part (qval2.34E-12)', 'GO:0044459:plasma membrane part (qval1E-10)', 'GO:0030054:cell junction (qval4.12E-10)', 'GO:0098590:plasma membrane region (qval1.29E-9)', 'GO:0005886:plasma membrane (qval4.66E-9)', 'GO:0016324:apical plasma membrane (qval7.13E-9)', 'GO:0031226:intrinsic component of plasma membrane (qval1.63E-7)', 'GO:0044425:membrane part (qval2.02E-7)', 'GO:0016020:membrane (qval2.5E-7)', 'GO:0030057:desmosome (qval2.65E-7)', 'GO:0005887:integral component of plasma membrane (qval5.8E-7)', 'GO:0016021:integral component of membrane (qval6.77E-7)', 'GO:0016328:lateral plasma membrane (qval6.79E-7)', 'GO:0031224:intrinsic component of membrane (qval9.07E-7)', 'GO:0016323:basolateral plasma membrane (qval1.92E-6)', 'GO:0016327:apicolateral plasma membrane (qval6.69E-6)', 'GO:0001533:cornified envelope (qval5.98E-5)', 'GO:0070161:anchoring junction (qval5.72E-5)', 'GO:0070160:tight junction (qval1.17E-4)', 'GO:0005923:bicellular tight junction (qval3.71E-4)', 'GO:0031253:cell projection membrane (qval6.28E-4)', 'GO:0030659:cytoplasmic vesicle membrane (qval8.9E-4)', 'GO:0009925:basal plasma membrane (qval8.69E-4)', 'GO:0012506:vesicle membrane (qval1.53E-3)', 'GO:0030667:secretory granule membrane (qval2.45E-3)', 'GO:0005912:adherens junction (qval4.48E-3)', 'GO:0031528:microvillus membrane (qval1.26E-2)', 'GO:0043227:membrane-bounded organelle (qval1.3E-2)', 'GO:0009986:cell surface (qval1.41E-2)', 'GO:0005915:zonula adherens (qval2.06E-2)', 'GO:0005575:cellular_component (qval2.45E-2)', 'GO:0038143:ERBB3:ERBB2 complex (qval2.65E-2)', 'GO:0035579:specific granule membrane (qval2.88E-2)', 'GO:0005913:cell-cell adherens junction (qval3.02E-2)', 'GO:0005882:intermediate filament (qval2.97E-2)', 'GO:0043226:organelle (qval4.55E-2)']</t>
        </is>
      </c>
      <c r="Z12" t="inlineStr">
        <is>
          <t>[{1, 3, 4, 5, 7, 8, 11, 15, 18, 19, 20, 23, 25, 26, 27, 31, 33, 35, 37, 38, 39, 43, 44, 46, 48, 50, 51, 55, 57, 59}, {0, 32, 34, 36, 6, 40, 41, 47, 53, 21, 28}]</t>
        </is>
      </c>
    </row>
    <row r="13">
      <c r="A13" s="1" t="n">
        <v>12</v>
      </c>
      <c r="B13" t="n">
        <v>16483</v>
      </c>
      <c r="C13" t="n">
        <v>2522</v>
      </c>
      <c r="D13" t="n">
        <v>61</v>
      </c>
      <c r="E13" t="n">
        <v>81</v>
      </c>
      <c r="F13" t="n">
        <v>2231</v>
      </c>
      <c r="G13" t="n">
        <v>52</v>
      </c>
      <c r="H13" t="n">
        <v>3660</v>
      </c>
      <c r="I13" t="n">
        <v>129</v>
      </c>
      <c r="J13" s="2" t="n">
        <v>-92.2784320834059</v>
      </c>
      <c r="K13" t="n">
        <v>0.5240447684079249</v>
      </c>
      <c r="L13" t="inlineStr">
        <is>
          <t>ADAMTS1,ADAMTS4,ADRA2C,AEBP1,BTG2,C11orf96,C1R,C1S,C5AR1,CACHD1,CCDC80,CGNL1,COL14A1,COL1A1,COL1A2,COL5A2,COL6A1,COL6A3,COLGALT2,CTSK,CXCL12,CYBRD1,DCLK1,DCN,DIO2,DPT,FAM107A,FBLN1,FGD5,FGFR1,FN1,G0S2,GPNMB,GPX3,GREM1,GSN,HEYL,HSD11B1,HTRA1,IGF1,IGFBP2,IGFBP4,IGFBP5,IGFBP6,JUNB,LTBP2,LYVE1,MFAP4,MGP,MMP2,NR4A2,NR4A3,OAF,OGN,OMD,P4HA3,PALM,PCOLCE2,PDGFRA,PDGFRL,PENK,PI16,PLPP3,PODN,RASD1,RBMS1,RDH10,SCARA5,SERPINF1,SERPING1,SH3BP5,SHC3,SPARCL1,TFPI,TGFBI,THY1,TIMP2,TNFAIP8L3,TNXB,VIT,ZNF331</t>
        </is>
      </c>
      <c r="M13" t="inlineStr">
        <is>
          <t>[(0, 4), (0, 15), (0, 33), (0, 42), (0, 59), (1, 4), (1, 33), (1, 59), (2, 4), (2, 33), (2, 59), (3, 4), (5, 4), (5, 33), (5, 59), (6, 4), (6, 15), (6, 33), (6, 42), (6, 59), (7, 4), (8, 4), (8, 59), (9, 4), (9, 15), (9, 33), (9, 42), (9, 59), (10, 4), (10, 59), (11, 4), (12, 4), (12, 33), (12, 42), (12, 59), (13, 4), (13, 33), (13, 59), (16, 4), (17, 4), (18, 4), (18, 33), (18, 59), (19, 4), (20, 4), (21, 4), (21, 59), (22, 4), (22, 59), (23, 4), (23, 33), (23, 59), (24, 4), (25, 4), (26, 4), (26, 59), (27, 4), (28, 4), (28, 15), (28, 33), (28, 42), (28, 59), (30, 4), (32, 4), (32, 15), (32, 33), (32, 42), (32, 59), (34, 4), (34, 15), (34, 33), (34, 42), (34, 59), (35, 4), (36, 4), (36, 15), (36, 33), (36, 42), (36, 59), (37, 4), (39, 4), (39, 33), (39, 59), (40, 4), (40, 15), (40, 33), (40, 42), (40, 59), (41, 4), (41, 15), (41, 33), (41, 42), (41, 59), (43, 4), (45, 4), (45, 59), (47, 4), (47, 15), (47, 33), (47, 42), (47, 59), (50, 4), (51, 4), (51, 59), (53, 4), (53, 15), (53, 33), (53, 42), (53, 59), (54, 4), (54, 15), (54, 33), (54, 42), (54, 59), (55, 4), (55, 59), (56, 4), (56, 33), (56, 59), (57, 4), (58, 4), (58, 33), (58, 42), (58, 59), (60, 4), (60, 15), (60, 33), (60, 42), (60, 59)]</t>
        </is>
      </c>
      <c r="N13" t="n">
        <v>2235</v>
      </c>
      <c r="O13" t="n">
        <v>0.75</v>
      </c>
      <c r="P13" t="n">
        <v>0.95</v>
      </c>
      <c r="Q13" t="n">
        <v>3</v>
      </c>
      <c r="R13" t="n">
        <v>10000</v>
      </c>
      <c r="S13" t="inlineStr">
        <is>
          <t>11/06/2023, 22:31:40</t>
        </is>
      </c>
      <c r="T13" s="3">
        <f>hyperlink("https://spiral.technion.ac.il/results/MTAwMDAwNQ==/12/GOResultsPROCESS","link")</f>
        <v/>
      </c>
      <c r="U13" t="inlineStr">
        <is>
          <t>['GO:0030198:extracellular matrix organization (qval2.24E-16)', 'GO:0043062:extracellular structure organization (qval2.26E-15)', 'GO:0030199:collagen fibril organization (qval7.78E-6)', 'GO:0043567:regulation of insulin-like growth factor receptor signaling pathway (qval9.09E-5)', 'GO:0071495:cellular response to endogenous stimulus (qval2.03E-4)', 'GO:0009719:response to endogenous stimulus (qval1.73E-4)', 'GO:0097435:supramolecular fiber organization (qval2.47E-4)', 'GO:2000145:regulation of cell motility (qval2.49E-4)', 'GO:0072376:protein activation cascade (qval3.11E-4)', 'GO:0042127:regulation of cell proliferation (qval3.01E-4)', 'GO:0071230:cellular response to amino acid stimulus (qval3.67E-4)', 'GO:0030334:regulation of cell migration (qval3.84E-4)', 'GO:0040012:regulation of locomotion (qval4.31E-4)', 'GO:1904707:positive regulation of vascular smooth muscle cell proliferation (qval4.12E-4)', 'GO:0051270:regulation of cellular component movement (qval4.25E-4)', 'GO:0010243:response to organonitrogen compound (qval4.49E-4)', 'GO:0030335:positive regulation of cell migration (qval6.15E-4)', 'GO:0030155:regulation of cell adhesion (qval6.18E-4)', 'GO:1901700:response to oxygen-containing compound (qval7.21E-4)', 'GO:2000147:positive regulation of cell motility (qval7.25E-4)', 'GO:1901698:response to nitrogen compound (qval8.67E-4)', 'GO:0051272:positive regulation of cellular component movement (qval9.04E-4)', 'GO:0040017:positive regulation of locomotion (qval1.15E-3)', 'GO:0071417:cellular response to organonitrogen compound (qval1.66E-3)', 'GO:0071310:cellular response to organic substance (qval2.12E-3)', 'GO:1904705:regulation of vascular smooth muscle cell proliferation (qval2.23E-3)', 'GO:0048584:positive regulation of response to stimulus (qval2.4E-3)', 'GO:0048583:regulation of response to stimulus (qval2.74E-3)', 'GO:0032502:developmental process (qval2.79E-3)', 'GO:0043200:response to amino acid (qval2.76E-3)', 'GO:1901699:cellular response to nitrogen compound (qval3.04E-3)', 'GO:0010033:response to organic substance (qval3.05E-3)', 'GO:0010810:regulation of cell-substrate adhesion (qval3.04E-3)', 'GO:0070887:cellular response to chemical stimulus (qval3E-3)', 'GO:0048585:negative regulation of response to stimulus (qval3.11E-3)', 'GO:0032963:collagen metabolic process (qval3.23E-3)', 'GO:0022617:extracellular matrix disassembly (qval3.15E-3)', 'GO:0050793:regulation of developmental process (qval3.4E-3)', 'GO:0048523:negative regulation of cellular process (qval3.54E-3)', 'GO:0048856:anatomical structure development (qval3.63E-3)', 'GO:0051246:regulation of protein metabolic process (qval3.78E-3)', 'GO:0043568:positive regulation of insulin-like growth factor receptor signaling pathway (qval3.71E-3)', 'GO:0001101:response to acid chemical (qval4.94E-3)', 'GO:0048519:negative regulation of biological process (qval5.05E-3)', 'GO:0052547:regulation of peptidase activity (qval5.1E-3)', 'GO:0007155:cell adhesion (qval5.45E-3)', 'GO:0022610:biological adhesion (qval5.8E-3)', 'GO:0065007:biological regulation (qval7.52E-3)', 'GO:0014911:positive regulation of smooth muscle cell migration (qval7.82E-3)', 'GO:0030162:regulation of proteolysis (qval7.91E-3)', 'GO:0048513:animal organ development (qval7.99E-3)', 'GO:0071229:cellular response to acid chemical (qval8.27E-3)', 'GO:0042221:response to chemical (qval8.16E-3)', 'GO:0032268:regulation of cellular protein metabolic process (qval8.2E-3)', 'GO:0009725:response to hormone (qval8.29E-3)', 'GO:0048660:regulation of smooth muscle cell proliferation (qval8.36E-3)', 'GO:0007165:signal transduction (qval8.94E-3)', 'GO:1904754:positive regulation of vascular associated smooth muscle cell migration (qval9.02E-3)', 'GO:2000146:negative regulation of cell motility (qval9.07E-3)', 'GO:1901652:response to peptide (qval9.23E-3)', 'GO:0048017:inositol lipid-mediated signaling (qval1.02E-2)', 'GO:0048661:positive regulation of smooth muscle cell proliferation (qval1.01E-2)', 'GO:0051239:regulation of multicellular organismal process (qval1.04E-2)', 'GO:0050896:response to stimulus (qval1.09E-2)', 'GO:0008285:negative regulation of cell proliferation (qval1.11E-2)', 'GO:0050789:regulation of biological process (qval1.1E-2)', 'GO:0001501:skeletal system development (qval1.31E-2)', 'GO:0014068:positive regulation of phosphatidylinositol 3-kinase signaling (qval1.32E-2)', 'GO:1901701:cellular response to oxygen-containing compound (qval1.38E-2)', 'GO:0048731:system development (qval1.42E-2)', 'GO:0001649:osteoblast differentiation (qval1.42E-2)', 'GO:0007568:aging (qval1.49E-2)', 'GO:0043408:regulation of MAPK cascade (qval1.68E-2)', 'GO:0010648:negative regulation of cell communication (qval1.67E-2)', 'GO:0051271:negative regulation of cellular component movement (qval1.68E-2)', 'GO:0023057:negative regulation of signaling (qval1.68E-2)', 'GO:0009653:anatomical structure morphogenesis (qval1.78E-2)', 'GO:0060343:trabecula formation (qval1.88E-2)', 'GO:1904752:regulation of vascular associated smooth muscle cell migration (qval1.86E-2)', 'GO:0040013:negative regulation of locomotion (qval2.06E-2)', 'GO:0030449:regulation of complement activation (qval2.21E-2)', 'GO:0048518:positive regulation of biological process (qval2.19E-2)', 'GO:0008284:positive regulation of cell proliferation (qval2.18E-2)', 'GO:0009968:negative regulation of signal transduction (qval2.22E-2)', 'GO:2000257:regulation of protein activation cascade (qval2.27E-2)', 'GO:0085029:extracellular matrix assembly (qval2.36E-2)', 'GO:0043410:positive regulation of MAPK cascade (qval2.42E-2)', 'GO:0014743:regulation of muscle hypertrophy (qval2.55E-2)', 'GO:0070613:regulation of protein processing (qval2.85E-2)', 'GO:0006027:glycosaminoglycan catabolic process (qval2.89E-2)', 'GO:0014910:regulation of smooth muscle cell migration (qval2.86E-2)', 'GO:0030336:negative regulation of cell migration (qval2.93E-2)', 'GO:2000026:regulation of multicellular organismal development (qval2.92E-2)', 'GO:1903317:regulation of protein maturation (qval2.96E-2)', 'GO:0009628:response to abiotic stimulus (qval2.97E-2)', 'GO:0051241:negative regulation of multicellular organismal process (qval2.94E-2)', 'GO:0050679:positive regulation of epithelial cell proliferation (qval3.06E-2)', 'GO:0009612:response to mechanical stimulus (qval3.13E-2)', 'GO:1901215:negative regulation of neuron death (qval3.63E-2)', 'GO:0014066:regulation of phosphatidylinositol 3-kinase signaling (qval3.61E-2)', 'GO:0006956:complement activation (qval3.61E-2)', 'GO:0006026:aminoglycan catabolic process (qval3.57E-2)', 'GO:0043435:response to corticotropin-releasing hormone (qval3.69E-2)', 'GO:0072378:blood coagulation, fibrin clot formation (qval3.65E-2)', 'GO:0071376:cellular response to corticotropin-releasing hormone stimulus (qval3.61E-2)', 'GO:0035987:endodermal cell differentiation (qval3.8E-2)', 'GO:0009611:response to wounding (qval4.16E-2)', 'GO:0045595:regulation of cell differentiation (qval4.19E-2)', 'GO:0060325:face morphogenesis (qval4.16E-2)', 'GO:0030154:cell differentiation (qval4.18E-2)', 'GO:0043502:regulation of muscle adaptation (qval4.21E-2)', 'GO:0050790:regulation of catalytic activity (qval4.25E-2)', 'GO:1902533:positive regulation of intracellular signal transduction (qval4.31E-2)', 'GO:0036072:direct ossification (qval4.98E-2)', 'GO:0001957:intramembranous ossification (qval4.93E-2)', 'GO:0051336:regulation of hydrolase activity (qval5.23E-2)', 'GO:0002920:regulation of humoral immune response (qval5.33E-2)', 'GO:0032101:regulation of response to external stimulus (qval5.36E-2)', 'GO:0001558:regulation of cell growth (qval5.47E-2)', 'GO:0051716:cellular response to stimulus (qval5.59E-2)', 'GO:0010466:negative regulation of peptidase activity (qval5.81E-2)', 'GO:0048015:phosphatidylinositol-mediated signaling (qval6.02E-2)', 'GO:0060346:bone trabecula formation (qval6.44E-2)', 'GO:0016043:cellular component organization (qval6.83E-2)', 'GO:0002682:regulation of immune system process (qval6.79E-2)', 'GO:0048008:platelet-derived growth factor receptor signaling pathway (qval7.36E-2)', 'GO:0009966:regulation of signal transduction (qval7.81E-2)', 'GO:0071840:cellular component organization or biogenesis (qval7.78E-2)', 'GO:0044342:type B pancreatic cell proliferation (qval8.16E-2)', 'GO:0050678:regulation of epithelial cell proliferation (qval8.42E-2)', 'GO:2000725:regulation of cardiac muscle cell differentiation (qval8.43E-2)', 'GO:0032102:negative regulation of response to external stimulus (qval8.62E-2)', 'GO:0009967:positive regulation of signal transduction (qval8.86E-2)', 'GO:0045785:positive regulation of cell adhesion (qval8.85E-2)', 'GO:0008283:cell proliferation (qval9.09E-2)', 'GO:0045444:fat cell differentiation (qval9.25E-2)', 'GO:0051248:negative regulation of protein metabolic process (qval9.25E-2)', 'GO:0048869:cellular developmental process (qval9.54E-2)', 'GO:0033622:integrin activation (qval9.7E-2)', 'GO:0048251:elastic fiber assembly (qval9.63E-2)', 'GO:0042060:wound healing (qval9.75E-2)', 'GO:0032501:multicellular organismal process (qval1.03E-1)', 'GO:0048646:anatomical structure formation involved in morphogenesis (qval1.03E-1)']</t>
        </is>
      </c>
      <c r="V13" s="3">
        <f>hyperlink("https://spiral.technion.ac.il/results/MTAwMDAwNQ==/12/GOResultsFUNCTION","link")</f>
        <v/>
      </c>
      <c r="W13" t="inlineStr">
        <is>
          <t>['GO:0005201:extracellular matrix structural constituent (qval1.53E-16)', 'GO:0005518:collagen binding (qval1.04E-9)', 'GO:0005198:structural molecule activity (qval1.99E-8)', 'GO:0019838:growth factor binding (qval4.79E-8)', 'GO:0005539:glycosaminoglycan binding (qval3.7E-6)', 'GO:0031995:insulin-like growth factor II binding (qval3.2E-5)', 'GO:0030020:extracellular matrix structural constituent conferring tensile strength (qval3.05E-5)', 'GO:0048407:platelet-derived growth factor binding (qval1.12E-4)', 'GO:0005520:insulin-like growth factor binding (qval1.1E-4)', 'GO:0001968:fibronectin binding (qval1.2E-4)', 'GO:0061134:peptidase regulator activity (qval1.41E-4)', 'GO:0005178:integrin binding (qval1.36E-4)', 'GO:0031994:insulin-like growth factor I binding (qval1.48E-4)', 'GO:0005102:signaling receptor binding (qval1.72E-4)', 'GO:0008201:heparin binding (qval2E-4)', 'GO:0044877:protein-containing complex binding (qval4.04E-4)', 'GO:1901681:sulfur compound binding (qval4.4E-3)', 'GO:0005017:platelet-derived growth factor-activated receptor activity (qval1.91E-2)', 'GO:0030414:peptidase inhibitor activity (qval2.15E-2)', 'GO:0030021:extracellular matrix structural constituent conferring compression resistance (qval2.6E-2)', 'GO:0008430:selenium binding (qval3.27E-2)', 'GO:0002020:protease binding (qval7.1E-2)', 'GO:0098772:molecular function regulator (qval1.17E-1)', 'GO:0004867:serine-type endopeptidase inhibitor activity (qval1.19E-1)', 'GO:0043394:proteoglycan binding (qval1.22E-1)', 'GO:0004866:endopeptidase inhibitor activity (qval1.18E-1)', 'GO:0016504:peptidase activator activity (qval1.57E-1)', 'GO:0061135:endopeptidase regulator activity (qval1.55E-1)']</t>
        </is>
      </c>
      <c r="X13" s="3">
        <f>hyperlink("https://spiral.technion.ac.il/results/MTAwMDAwNQ==/12/GOResultsCOMPONENT","link")</f>
        <v/>
      </c>
      <c r="Y13" t="inlineStr">
        <is>
          <t>['GO:0062023:collagen-containing extracellular matrix (qval6.7E-27)', 'GO:0031012:extracellular matrix (qval1.99E-23)', 'GO:0005615:extracellular space (qval8.85E-19)', 'GO:0005576:extracellular region (qval2.34E-18)', 'GO:0044421:extracellular region part (qval1.52E-13)', 'GO:0005788:endoplasmic reticulum lumen (qval4.4E-7)', 'GO:0031974:membrane-enclosed lumen (qval1.86E-5)', 'GO:0070013:intracellular organelle lumen (qval1.63E-5)', 'GO:0043233:organelle lumen (qval1.44E-5)', 'GO:0005589:collagen type VI trimer (qval2.43E-5)', 'GO:0005581:collagen trimer (qval2.75E-5)', 'GO:0044420:extracellular matrix component (qval4.31E-5)', 'GO:0016942:insulin-like growth factor binding protein complex (qval1.86E-4)', 'GO:0036454:growth factor complex (qval1.72E-4)', 'GO:0070062:extracellular exosome (qval5.66E-4)', 'GO:1903561:extracellular vesicle (qval6.26E-4)', 'GO:0043230:extracellular organelle (qval5.89E-4)', 'GO:0031982:vesicle (qval7.04E-4)', 'GO:0005614:interstitial matrix (qval1.05E-3)', 'GO:0005584:collagen type I trimer (qval2.46E-3)', 'GO:0005583:fibrillar collagen trimer (qval2.47E-3)', 'GO:0005604:basement membrane (qval4.94E-3)', 'GO:0072562:blood microparticle (qval1.12E-2)', 'GO:0042567:insulin-like growth factor ternary complex (qval1.22E-2)', 'GO:0071953:elastic fiber (qval1.95E-2)']</t>
        </is>
      </c>
      <c r="Z13" t="inlineStr">
        <is>
          <t>[{0, 1, 2, 3, 5, 6, 7, 8, 9, 10, 11, 12, 13, 16, 17, 18, 19, 20, 21, 22, 23, 24, 25, 26, 27, 28, 30, 32, 34, 35, 36, 37, 39, 40, 41, 43, 45, 47, 50, 51, 53, 54, 55, 56, 57, 58, 60}, {33, 4, 42, 59, 15}]</t>
        </is>
      </c>
    </row>
    <row r="14">
      <c r="A14" s="1" t="n">
        <v>13</v>
      </c>
      <c r="B14" t="n">
        <v>16483</v>
      </c>
      <c r="C14" t="n">
        <v>2522</v>
      </c>
      <c r="D14" t="n">
        <v>61</v>
      </c>
      <c r="E14" t="n">
        <v>182</v>
      </c>
      <c r="F14" t="n">
        <v>1839</v>
      </c>
      <c r="G14" t="n">
        <v>38</v>
      </c>
      <c r="H14" t="n">
        <v>3660</v>
      </c>
      <c r="I14" t="n">
        <v>116</v>
      </c>
      <c r="J14" s="2" t="n">
        <v>-269.1270381221028</v>
      </c>
      <c r="K14" t="n">
        <v>0.5262152573114431</v>
      </c>
      <c r="L14" t="inlineStr">
        <is>
          <t>ABCC4,ABHD11,ACSM3,AGR2,ANPEP,ANXA3,AQP3,ARFGEF3,ARHGAP8,ARHGEF35,ATOH8,ATP2C2,ATP8B1,BACE2,BICDL2,C1orf116,CACNG4,CD9,CDCP1,CDH1,CGN,CLDN3,CLDN8,CLSTN1,CNDP2,COL17A1,COPZ1,CPAMD8,CRYM,CXADR,CYB561,DDIT4,DDR1,DEF6,DEFB1,DHCR24,DLK2,DMKN,DSG2,DSP,DUOXA1,EEF1G,EFNA1,EFNB3,EGFR,EHF,EPCAM,ESRP1,EXPH5,F11R,F3,FAAH,FAM189A2,FAM83B,FAM83F,FAM83H,FLRT3,FMO5,FOXA1,FXYD3,FYB2,GALNT7,GGT6,GMNN,GPR87,GPRC5C,HERPUD1,HOMER2,HSP90AB1,ICA1,IL17RE,IRF6,IRX3,IRX5,JPT2,KCTD1,KDF1,KIAA1217,KIAA1522,KLK11,KRT18,KRT5,KRT8,KRTCAP3,LAMB3,LPAR3,LPCAT3,MAL2,MAP3K9,MAPK13,MEGF6,MLPH,MPZL2,MUC12,NEDD4L,NFIB,OCIAD2,OR2A7,OR5P3,OVOL2,PATJ,PDE7A,PET100,PKP1,PKP3,PLA2G2A,PLCH2,PLS1,PPL,PPP1R1B,PRAC1,PRRG4,PRSS8,PSD4,PTPN18,PTPRF,RAB25,RACK1,RHPN2,RNF165,ROBO3,RUNX1,S100A11,SCGB2A1,SCNN1G,SCUBE2,SDC1,SDR42E1,SERINC2,SGK1,SH3BP4,SH3YL1,SLC25A10,SLC26A2,SLC39A6,SLC3A2,SLC44A4,SLC4A4,SLC9A3R1,SORL1,SPINT1,SPINT2,SRGAP3,ST6GAL1,STEAP4,STXBP2,SULT2B1,SYTL1,TACSTD2,TBC1D8,TBX3,TEN1,TENT5C,TFAP2C,TFCP2L1,THSD4,TMBIM6,TMC4,TMC5,TMEM178A,TMEM184A,TMEM238,TMEM265,TNS4,TP63,TRIM29,TRIM4,TSC22D3,TSPAN1,TSPAN14,TSPAN8,TSTD1,UPK3A,VAMP8,VIPR1,WWC1,XBP1,ZG16B,ZKSCAN1,ZNF552,ZNF837,ZNF888</t>
        </is>
      </c>
      <c r="M14" t="inlineStr">
        <is>
          <t>[(1, 28), (1, 34), (1, 41), (1, 47), (3, 28), (3, 34), (3, 41), (3, 47), (4, 28), (4, 34), (4, 41), (4, 47), (5, 28), (5, 34), (5, 41), (5, 47), (7, 28), (7, 41), (7, 47), (8, 28), (8, 34), (8, 41), (8, 47), (11, 28), (11, 34), (11, 41), (11, 47), (14, 28), (15, 28), (15, 34), (15, 41), (15, 47), (18, 28), (18, 34), (18, 41), (18, 47), (19, 28), (19, 34), (19, 41), (19, 47), (20, 28), (20, 34), (20, 41), (20, 47), (23, 28), (23, 34), (23, 41), (23, 47), (25, 28), (25, 34), (25, 41), (26, 28), (26, 34), (26, 41), (26, 47), (27, 28), (27, 34), (27, 41), (27, 47), (29, 28), (29, 41), (31, 28), (31, 34), (31, 41), (31, 47), (33, 28), (33, 34), (33, 41), (33, 47), (35, 28), (35, 41), (35, 47), (37, 28), (37, 34), (37, 41), (37, 47), (38, 28), (38, 34), (38, 41), (38, 47), (39, 28), (44, 28), (44, 34), (44, 41), (44, 47), (46, 28), (46, 34), (46, 41), (46, 47), (48, 28), (48, 34), (48, 41), (48, 47), (50, 28), (50, 34), (50, 41), (50, 47), (51, 28), (51, 34), (51, 41), (51, 47), (52, 28), (52, 34), (52, 41), (52, 47), (55, 6), (55, 28), (55, 34), (55, 41), (55, 47), (55, 53), (57, 28), (59, 28), (59, 34), (59, 41), (59, 47)]</t>
        </is>
      </c>
      <c r="N14" t="n">
        <v>2081</v>
      </c>
      <c r="O14" t="n">
        <v>0.75</v>
      </c>
      <c r="P14" t="n">
        <v>0.95</v>
      </c>
      <c r="Q14" t="n">
        <v>3</v>
      </c>
      <c r="R14" t="n">
        <v>10000</v>
      </c>
      <c r="S14" t="inlineStr">
        <is>
          <t>11/06/2023, 22:32:06</t>
        </is>
      </c>
      <c r="T14" s="3">
        <f>hyperlink("https://spiral.technion.ac.il/results/MTAwMDAwNQ==/13/GOResultsPROCESS","link")</f>
        <v/>
      </c>
      <c r="U14" t="inlineStr">
        <is>
          <t>['GO:0034330:cell junction organization (qval1.59E-3)', 'GO:0070268:cornification (qval1.97E-3)', 'GO:0098609:cell-cell adhesion (qval6.59E-3)', 'GO:0045216:cell-cell junction organization (qval1.18E-2)', 'GO:0022610:biological adhesion (qval2.76E-2)', 'GO:0030856:regulation of epithelial cell differentiation (qval3.78E-2)', 'GO:0034329:cell junction assembly (qval3.79E-2)', 'GO:0007155:cell adhesion (qval4.61E-2)', 'GO:0045604:regulation of epidermal cell differentiation (qval4.8E-2)', 'GO:0086042:cardiac muscle cell-cardiac muscle cell adhesion (qval7.29E-2)', 'GO:0030260:entry into host cell (qval9.18E-2)', 'GO:0051806:entry into cell of other organism involved in symbiotic interaction (qval8.42E-2)', 'GO:0051828:entry into other organism involved in symbiotic interaction (qval7.77E-2)', 'GO:0044409:entry into host (qval7.21E-2)', 'GO:0031424:keratinization (qval8.32E-2)', 'GO:0009653:anatomical structure morphogenesis (qval7.97E-2)', 'GO:0045104:intermediate filament cytoskeleton organization (qval9.46E-2)', 'GO:0002934:desmosome organization (qval9.55E-2)', 'GO:0045103:intermediate filament-based process (qval9.49E-2)', 'GO:0070254:mucus secretion (qval9.61E-2)', 'GO:0007043:cell-cell junction assembly (qval1.29E-1)', 'GO:0045682:regulation of epidermis development (qval1.51E-1)', 'GO:1903573:negative regulation of response to endoplasmic reticulum stress (qval1.47E-1)', 'GO:0031581:hemidesmosome assembly (qval1.83E-1)', 'GO:0046718:viral entry into host cell (qval1.88E-1)', 'GO:0098742:cell-cell adhesion via plasma-membrane adhesion molecules (qval1.84E-1)', 'GO:1904045:cellular response to aldosterone (qval2.12E-1)', 'GO:0036335:intestinal stem cell homeostasis (qval2.04E-1)', 'GO:1905897:regulation of response to endoplasmic reticulum stress (qval2.38E-1)', 'GO:0051270:regulation of cellular component movement (qval2.72E-1)', 'GO:0030855:epithelial cell differentiation (qval2.77E-1)', 'GO:0070293:renal absorption (qval2.77E-1)', 'GO:0042592:homeostatic process (qval3.23E-1)', 'GO:1902236:negative regulation of endoplasmic reticulum stress-induced intrinsic apoptotic signaling pathway (qval3.18E-1)', 'GO:0065008:regulation of biological quality (qval3.19E-1)', 'GO:0110096:cellular response to aldehyde (qval3.15E-1)', 'GO:0070221:sulfide oxidation, using sulfide:quinone oxidoreductase (qval3.07E-1)', 'GO:1904044:response to aldosterone (qval2.99E-1)', 'GO:0019418:sulfide oxidation (qval2.91E-1)', 'GO:0045616:regulation of keratinocyte differentiation (qval3.28E-1)', 'GO:0051701:interaction with host (qval3.49E-1)', 'GO:0032879:regulation of localization (qval3.56E-1)']</t>
        </is>
      </c>
      <c r="V14" s="3">
        <f>hyperlink("https://spiral.technion.ac.il/results/MTAwMDAwNQ==/13/GOResultsFUNCTION","link")</f>
        <v/>
      </c>
      <c r="W14" t="inlineStr">
        <is>
          <t>['GO:0098632:cell-cell adhesion mediator activity (qval1.3E-5)', 'GO:0098631:cell adhesion mediator activity (qval2.72E-5)', 'GO:0050839:cell adhesion molecule binding (qval2.89E-4)', 'GO:0098641:cadherin binding involved in cell-cell adhesion (qval1.11E-3)', 'GO:0045296:cadherin binding (qval9.06E-4)', 'GO:0016247:channel regulator activity (qval6.66E-2)', 'GO:0086080:protein binding involved in heterotypic cell-cell adhesion (qval1.43E-1)', 'GO:0017081:chloride channel regulator activity (qval3.33E-1)', 'GO:0017080:sodium channel regulator activity (qval3.95E-1)', 'GO:0099106:ion channel regulator activity (qval3.7E-1)', 'GO:0001618:virus receptor activity (qval3.46E-1)', 'GO:0104005:hijacked molecular function (qval3.17E-1)']</t>
        </is>
      </c>
      <c r="X14" s="3">
        <f>hyperlink("https://spiral.technion.ac.il/results/MTAwMDAwNQ==/13/GOResultsCOMPONENT","link")</f>
        <v/>
      </c>
      <c r="Y14" t="inlineStr">
        <is>
          <t>['GO:0070062:extracellular exosome (qval2.38E-12)', 'GO:1903561:extracellular vesicle (qval1.85E-12)', 'GO:0043230:extracellular organelle (qval1.23E-12)', 'GO:0044421:extracellular region part (qval3.37E-9)', 'GO:0031982:vesicle (qval8.47E-9)', 'GO:0016021:integral component of membrane (qval7.87E-6)', 'GO:0031224:intrinsic component of membrane (qval1.43E-5)', 'GO:0044425:membrane part (qval1.73E-5)', 'GO:0005911:cell-cell junction (qval6.46E-5)', 'GO:0005886:plasma membrane (qval6.76E-5)', 'GO:0098590:plasma membrane region (qval7.02E-5)', 'GO:0044459:plasma membrane part (qval7.88E-5)', 'GO:0030054:cell junction (qval3.41E-4)', 'GO:0030057:desmosome (qval1.07E-3)', 'GO:0016020:membrane (qval3.01E-3)', 'GO:0031226:intrinsic component of plasma membrane (qval3.13E-3)', 'GO:0016324:apical plasma membrane (qval4.18E-3)', 'GO:0001533:cornified envelope (qval4.03E-3)', 'GO:0016327:apicolateral plasma membrane (qval4.37E-3)', 'GO:0005887:integral component of plasma membrane (qval5.42E-3)', 'GO:0016323:basolateral plasma membrane (qval7.38E-3)', 'GO:0005923:bicellular tight junction (qval1.77E-2)', 'GO:0070160:tight junction (qval2.38E-2)', 'GO:0048471:perinuclear region of cytoplasm (qval2.69E-2)', 'GO:0016328:lateral plasma membrane (qval4.16E-2)', 'GO:0005882:intermediate filament (qval4.51E-2)']</t>
        </is>
      </c>
      <c r="Z14" t="inlineStr">
        <is>
          <t>[{1, 3, 4, 5, 7, 8, 11, 14, 15, 18, 19, 20, 23, 25, 26, 27, 29, 31, 33, 35, 37, 38, 39, 44, 46, 48, 50, 51, 52, 55, 57, 59}, {34, 53, 6, 41, 28, 47}]</t>
        </is>
      </c>
    </row>
    <row r="15">
      <c r="A15" s="1" t="n">
        <v>14</v>
      </c>
      <c r="B15" t="n">
        <v>16483</v>
      </c>
      <c r="C15" t="n">
        <v>2522</v>
      </c>
      <c r="D15" t="n">
        <v>61</v>
      </c>
      <c r="E15" t="n">
        <v>64</v>
      </c>
      <c r="F15" t="n">
        <v>2151</v>
      </c>
      <c r="G15" t="n">
        <v>50</v>
      </c>
      <c r="H15" t="n">
        <v>3660</v>
      </c>
      <c r="I15" t="n">
        <v>150</v>
      </c>
      <c r="J15" s="2" t="n">
        <v>-46.39858648718712</v>
      </c>
      <c r="K15" t="n">
        <v>0.5299895177160475</v>
      </c>
      <c r="L15" t="inlineStr">
        <is>
          <t>ADAMTS4,AKAP12,ATF3,BTG2,C11orf96,C5AR1,CCDC80,CCN1,CXCL12,DDX3X,DEPP1,DLC1,ECSCR,EGR1,EMP1,FOS,FOSB,FSTL3,FTL,GADD45B,GNG11,GPNMB,GPRC5A,GPX3,HEYL,IGFBP4,IGFBP5,IGFBP6,JUN,JUNB,KLF4,LEPR,LMNA,MAN1A2,MCL1,MIDN,MMRN1,MT1A,MT2A,MYC,NFATC2,NR4A1,NR4A2,PDK4,PKHD1L1,PPP2R3C,RASD1,RNASE1,S100A10,SAMHD1,SERPINE1,SFRP4,SOCS3,SWAP70,TFPI,TGFBI,THBS1,TNXB,TRIB1,UBC,VIM,ZFAND5,ZFP36,ZNF331</t>
        </is>
      </c>
      <c r="M15" t="inlineStr">
        <is>
          <t>[(0, 29), (0, 33), (0, 42), (0, 52), (1, 29), (1, 33), (1, 42), (1, 52), (2, 29), (2, 42), (2, 52), (3, 42), (3, 52), (5, 29), (5, 33), (5, 42), (5, 52), (6, 29), (6, 33), (6, 42), (6, 52), (7, 42), (7, 52), (8, 29), (8, 33), (8, 42), (8, 52), (9, 29), (9, 42), (9, 52), (10, 29), (10, 42), (10, 52), (11, 29), (11, 33), (11, 42), (11, 52), (12, 29), (12, 33), (12, 42), (12, 52), (13, 29), (13, 33), (13, 42), (13, 52), (16, 42), (18, 29), (18, 33), (18, 42), (18, 52), (19, 29), (19, 33), (19, 42), (19, 52), (20, 29), (20, 33), (20, 42), (21, 29), (21, 42), (21, 52), (22, 29), (22, 33), (22, 42), (22, 52), (23, 29), (23, 33), (23, 42), (23, 52), (24, 29), (24, 42), (24, 52), (25, 29), (25, 42), (26, 29), (26, 33), (26, 42), (26, 52), (27, 29), (27, 33), (27, 42), (27, 52), (28, 29), (28, 33), (28, 42), (28, 52), (30, 29), (30, 42), (30, 52), (32, 29), (32, 33), (32, 42), (32, 52), (34, 42), (34, 52), (35, 29), (35, 42), (36, 29), (36, 42), (37, 33), (37, 42), (39, 29), (39, 33), (39, 42), (39, 52), (40, 29), (40, 33), (40, 42), (40, 52), (41, 29), (41, 33), (41, 42), (41, 52), (43, 42), (43, 52), (45, 29), (45, 42), (45, 52), (47, 29), (47, 33), (47, 42), (47, 52), (50, 42), (51, 29), (51, 33), (51, 42), (51, 52), (53, 29), (53, 42), (53, 52), (54, 29), (54, 33), (54, 42), (54, 52), (55, 29), (55, 33), (55, 42), (55, 52), (56, 29), (56, 33), (56, 42), (56, 52), (57, 42), (58, 29), (58, 33), (58, 42), (58, 52), (60, 29), (60, 33), (60, 42), (60, 52)]</t>
        </is>
      </c>
      <c r="N15" t="n">
        <v>820</v>
      </c>
      <c r="O15" t="n">
        <v>0.75</v>
      </c>
      <c r="P15" t="n">
        <v>0.95</v>
      </c>
      <c r="Q15" t="n">
        <v>3</v>
      </c>
      <c r="R15" t="n">
        <v>10000</v>
      </c>
      <c r="S15" t="inlineStr">
        <is>
          <t>11/06/2023, 22:32:30</t>
        </is>
      </c>
      <c r="T15" s="3">
        <f>hyperlink("https://spiral.technion.ac.il/results/MTAwMDAwNQ==/14/GOResultsPROCESS","link")</f>
        <v/>
      </c>
      <c r="U15" t="inlineStr">
        <is>
          <t>['GO:0042221:response to chemical (qval4.17E-10)', 'GO:0070887:cellular response to chemical stimulus (qval1.21E-8)', 'GO:0051716:cellular response to stimulus (qval2.15E-8)', 'GO:0010648:negative regulation of cell communication (qval3.93E-8)', 'GO:0023057:negative regulation of signaling (qval3.31E-8)', 'GO:0010604:positive regulation of macromolecule metabolic process (qval1.23E-7)', 'GO:0031325:positive regulation of cellular metabolic process (qval1.09E-7)', 'GO:0010033:response to organic substance (qval1.04E-7)', 'GO:0051173:positive regulation of nitrogen compound metabolic process (qval1.2E-7)', 'GO:0048519:negative regulation of biological process (qval1.32E-7)', 'GO:0009968:negative regulation of signal transduction (qval1.96E-7)', 'GO:0010941:regulation of cell death (qval3.91E-7)', 'GO:0048523:negative regulation of cellular process (qval5.47E-7)', 'GO:0050896:response to stimulus (qval6.14E-7)', 'GO:0048585:negative regulation of response to stimulus (qval5.89E-7)', 'GO:0009893:positive regulation of metabolic process (qval5.81E-7)', 'GO:0042981:regulation of apoptotic process (qval1.63E-6)', 'GO:1901700:response to oxygen-containing compound (qval1.81E-6)', 'GO:0043067:regulation of programmed cell death (qval1.87E-6)', 'GO:0007165:signal transduction (qval3.32E-6)', 'GO:0048522:positive regulation of cellular process (qval4.09E-6)', 'GO:0031323:regulation of cellular metabolic process (qval1.83E-5)', 'GO:0032268:regulation of cellular protein metabolic process (qval2.86E-5)', 'GO:0080090:regulation of primary metabolic process (qval3.27E-5)', 'GO:0071310:cellular response to organic substance (qval4.29E-5)', 'GO:0048518:positive regulation of biological process (qval4.21E-5)', 'GO:0051171:regulation of nitrogen compound metabolic process (qval4.23E-5)', 'GO:0010942:positive regulation of cell death (qval5.53E-5)', 'GO:0051174:regulation of phosphorus metabolic process (qval5.39E-5)', 'GO:0019220:regulation of phosphate metabolic process (qval5.21E-5)', 'GO:0031324:negative regulation of cellular metabolic process (qval5.84E-5)', 'GO:0051094:positive regulation of developmental process (qval5.74E-5)', 'GO:0048583:regulation of response to stimulus (qval7.48E-5)', 'GO:0051246:regulation of protein metabolic process (qval7.61E-5)', 'GO:0050793:regulation of developmental process (qval7.52E-5)', 'GO:0042127:regulation of cell proliferation (qval1.02E-4)', 'GO:0032270:positive regulation of cellular protein metabolic process (qval1.15E-4)', 'GO:0019222:regulation of metabolic process (qval1.22E-4)', 'GO:0009719:response to endogenous stimulus (qval1.22E-4)', 'GO:0034097:response to cytokine (qval1.3E-4)', 'GO:0009725:response to hormone (qval1.38E-4)', 'GO:0045944:positive regulation of transcription by RNA polymerase II (qval1.69E-4)', 'GO:0009605:response to external stimulus (qval1.71E-4)', 'GO:0035914:skeletal muscle cell differentiation (qval1.84E-4)', 'GO:0032496:response to lipopolysaccharide (qval2.08E-4)', 'GO:0051247:positive regulation of protein metabolic process (qval2.07E-4)', 'GO:0009892:negative regulation of metabolic process (qval2.85E-4)', 'GO:0060255:regulation of macromolecule metabolic process (qval2.98E-4)', 'GO:0002237:response to molecule of bacterial origin (qval3.33E-4)', 'GO:0007166:cell surface receptor signaling pathway (qval3.39E-4)', 'GO:0033993:response to lipid (qval4.13E-4)', 'GO:0071345:cellular response to cytokine stimulus (qval4.22E-4)', 'GO:0002682:regulation of immune system process (qval4.23E-4)', 'GO:0001932:regulation of protein phosphorylation (qval4.16E-4)', 'GO:0042325:regulation of phosphorylation (qval4.68E-4)', 'GO:0043065:positive regulation of apoptotic process (qval4.83E-4)', 'GO:0043068:positive regulation of programmed cell death (qval5.31E-4)', 'GO:0051338:regulation of transferase activity (qval5.39E-4)', 'GO:0045595:regulation of cell differentiation (qval5.94E-4)', 'GO:0010557:positive regulation of macromolecule biosynthetic process (qval5.95E-4)', 'GO:0051172:negative regulation of nitrogen compound metabolic process (qval5.88E-4)', 'GO:0033554:cellular response to stress (qval6.11E-4)', 'GO:0051239:regulation of multicellular organismal process (qval6.02E-4)', 'GO:0031399:regulation of protein modification process (qval7.25E-4)', 'GO:0060548:negative regulation of cell death (qval7.84E-4)', 'GO:0019221:cytokine-mediated signaling pathway (qval7.73E-4)', 'GO:0010038:response to metal ion (qval7.74E-4)', 'GO:0051254:positive regulation of RNA metabolic process (qval8.26E-4)', 'GO:0010628:positive regulation of gene expression (qval8.35E-4)', 'GO:0032502:developmental process (qval8.46E-4)', 'GO:0071248:cellular response to metal ion (qval8.53E-4)', 'GO:0044092:negative regulation of molecular function (qval8.78E-4)', 'GO:0010243:response to organonitrogen compound (qval8.99E-4)', 'GO:0043066:negative regulation of apoptotic process (qval9.57E-4)', 'GO:1901701:cellular response to oxygen-containing compound (qval9.59E-4)', 'GO:0010646:regulation of cell communication (qval1.11E-3)', 'GO:0043069:negative regulation of programmed cell death (qval1.2E-3)', 'GO:0007162:negative regulation of cell adhesion (qval1.2E-3)', 'GO:0009891:positive regulation of biosynthetic process (qval1.36E-3)', 'GO:0023051:regulation of signaling (qval1.36E-3)', 'GO:0009966:regulation of signal transduction (qval1.38E-3)', 'GO:0043408:regulation of MAPK cascade (qval1.36E-3)', 'GO:0001934:positive regulation of protein phosphorylation (qval1.36E-3)', 'GO:0045937:positive regulation of phosphate metabolic process (qval1.35E-3)', 'GO:0010562:positive regulation of phosphorus metabolic process (qval1.33E-3)', 'GO:0065009:regulation of molecular function (qval1.34E-3)', 'GO:0043207:response to external biotic stimulus (qval1.44E-3)', 'GO:0010605:negative regulation of macromolecule metabolic process (qval1.44E-3)', 'GO:0042493:response to drug (qval1.43E-3)', 'GO:0010035:response to inorganic substance (qval1.45E-3)', 'GO:0030155:regulation of cell adhesion (qval1.46E-3)', 'GO:0071276:cellular response to cadmium ion (qval1.48E-3)', 'GO:1901698:response to nitrogen compound (qval1.51E-3)', 'GO:0032269:negative regulation of cellular protein metabolic process (qval1.5E-3)', 'GO:0030154:cell differentiation (qval1.56E-3)', 'GO:0071241:cellular response to inorganic substance (qval1.56E-3)', 'GO:0014745:negative regulation of muscle adaptation (qval1.57E-3)', 'GO:0051241:negative regulation of multicellular organismal process (qval1.69E-3)', 'GO:0030334:regulation of cell migration (qval1.79E-3)', 'GO:0032501:multicellular organismal process (qval1.78E-3)', 'GO:1904035:regulation of epithelial cell apoptotic process (qval1.77E-3)', 'GO:0009607:response to biotic stimulus (qval1.77E-3)', 'GO:1901214:regulation of neuron death (qval1.79E-3)', 'GO:0010629:negative regulation of gene expression (qval1.82E-3)', 'GO:2000026:regulation of multicellular organismal development (qval2.15E-3)', 'GO:0048878:chemical homeostasis (qval2.4E-3)', 'GO:0043549:regulation of kinase activity (qval2.38E-3)', 'GO:0031401:positive regulation of protein modification process (qval2.39E-3)', 'GO:0048869:cellular developmental process (qval2.38E-3)', 'GO:0051248:negative regulation of protein metabolic process (qval2.37E-3)', 'GO:0042327:positive regulation of phosphorylation (qval2.38E-3)', 'GO:1902895:positive regulation of pri-miRNA transcription by RNA polymerase II (qval2.4E-3)', 'GO:0045935:positive regulation of nucleobase-containing compound metabolic process (qval2.43E-3)', 'GO:0065008:regulation of biological quality (qval2.45E-3)', 'GO:0050790:regulation of catalytic activity (qval2.48E-3)', 'GO:0002690:positive regulation of leukocyte chemotaxis (qval2.54E-3)', 'GO:0031328:positive regulation of cellular biosynthetic process (qval2.82E-3)', 'GO:2000145:regulation of cell motility (qval2.83E-3)', 'GO:0008285:negative regulation of cell proliferation (qval3.2E-3)', 'GO:0045637:regulation of myeloid cell differentiation (qval3.26E-3)', 'GO:1901342:regulation of vasculature development (qval3.33E-3)', 'GO:1903508:positive regulation of nucleic acid-templated transcription (qval3.53E-3)', 'GO:0045893:positive regulation of transcription, DNA-templated (qval3.5E-3)', 'GO:1902680:positive regulation of RNA biosynthetic process (qval3.5E-3)', 'GO:0051347:positive regulation of transferase activity (qval3.6E-3)', 'GO:0045597:positive regulation of cell differentiation (qval3.79E-3)', 'GO:0071495:cellular response to endogenous stimulus (qval3.87E-3)', 'GO:0071675:regulation of mononuclear cell migration (qval4.07E-3)', 'GO:0030336:negative regulation of cell migration (qval4.78E-3)', 'GO:0042592:homeostatic process (qval4.77E-3)', 'GO:1901652:response to peptide (qval5.09E-3)', 'GO:1902893:regulation of pri-miRNA transcription by RNA polymerase II (qval5.08E-3)', 'GO:0040012:regulation of locomotion (qval5.19E-3)', 'GO:0046686:response to cadmium ion (qval5.42E-3)', 'GO:0065007:biological regulation (qval5.44E-3)', 'GO:0043567:regulation of insulin-like growth factor receptor signaling pathway (qval5.42E-3)', 'GO:0051270:regulation of cellular component movement (qval5.53E-3)', 'GO:0002761:regulation of myeloid leukocyte differentiation (qval5.57E-3)', 'GO:1903706:regulation of hemopoiesis (qval5.54E-3)', 'GO:0006950:response to stress (qval5.67E-3)', 'GO:0009889:regulation of biosynthetic process (qval5.65E-3)', 'GO:0031327:negative regulation of cellular biosynthetic process (qval5.81E-3)', 'GO:0009612:response to mechanical stimulus (qval5.92E-3)', 'GO:0000122:negative regulation of transcription by RNA polymerase II (qval6.09E-3)', 'GO:2000146:negative regulation of cell motility (qval6.15E-3)', 'GO:0050789:regulation of biological process (qval6.13E-3)', 'GO:1902041:regulation of extrinsic apoptotic signaling pathway via death domain receptors (qval6.23E-3)', 'GO:1902105:regulation of leukocyte differentiation (qval6.34E-3)', 'GO:0043086:negative regulation of catalytic activity (qval6.33E-3)', 'GO:0009890:negative regulation of biosynthetic process (qval6.82E-3)', 'GO:0014912:negative regulation of smooth muscle cell migration (qval6.78E-3)', 'GO:1902531:regulation of intracellular signal transduction (qval6.94E-3)', 'GO:0002688:regulation of leukocyte chemotaxis (qval6.94E-3)', 'GO:0050794:regulation of cellular process (qval7.2E-3)', 'GO:0051093:negative regulation of developmental process (qval7.84E-3)', 'GO:0043085:positive regulation of catalytic activity (qval8.52E-3)', 'GO:0009987:cellular process (qval8.61E-3)', 'GO:0048584:positive regulation of response to stimulus (qval8.64E-3)', 'GO:1902532:negative regulation of intracellular signal transduction (qval8.71E-3)', 'GO:1901343:negative regulation of vasculature development (qval8.97E-3)', 'GO:1904995:negative regulation of leukocyte adhesion to vascular endothelial cell (qval8.95E-3)', 'GO:0031326:regulation of cellular biosynthetic process (qval9.85E-3)', 'GO:2000113:negative regulation of cellular macromolecule biosynthetic process (qval1.03E-2)', 'GO:0030335:positive regulation of cell migration (qval1.03E-2)', 'GO:0045859:regulation of protein kinase activity (qval1.05E-2)', 'GO:0045860:positive regulation of protein kinase activity (qval1.05E-2)', 'GO:0048660:regulation of smooth muscle cell proliferation (qval1.05E-2)', 'GO:2001234:negative regulation of apoptotic signaling pathway (qval1.09E-2)', 'GO:0006357:regulation of transcription by RNA polymerase II (qval1.09E-2)', 'GO:0010558:negative regulation of macromolecule biosynthetic process (qval1.08E-2)', 'GO:0010556:regulation of macromolecule biosynthetic process (qval1.11E-2)', 'GO:0051271:negative regulation of cellular component movement (qval1.11E-2)', 'GO:0043502:regulation of muscle adaptation (qval1.11E-2)', 'GO:0034103:regulation of tissue remodeling (qval1.17E-2)', 'GO:2000147:positive regulation of cell motility (qval1.2E-2)', 'GO:0051090:regulation of DNA-binding transcription factor activity (qval1.2E-2)', 'GO:0051592:response to calcium ion (qval1.3E-2)', 'GO:0048856:anatomical structure development (qval1.31E-2)', 'GO:0043435:response to corticotropin-releasing hormone (qval1.34E-2)', 'GO:0071376:cellular response to corticotropin-releasing hormone stimulus (qval1.33E-2)', 'GO:0010757:negative regulation of plasminogen activation (qval1.32E-2)', 'GO:0040013:negative regulation of locomotion (qval1.33E-2)', 'GO:0002687:positive regulation of leukocyte migration (qval1.35E-2)', 'GO:0051272:positive regulation of cellular component movement (qval1.41E-2)', 'GO:0050921:positive regulation of chemotaxis (qval1.44E-2)', 'GO:0032147:activation of protein kinase activity (qval1.51E-2)', 'GO:0051253:negative regulation of RNA metabolic process (qval1.53E-2)', 'GO:0040017:positive regulation of locomotion (qval1.67E-2)', 'GO:0002683:negative regulation of immune system process (qval1.67E-2)', 'GO:0014070:response to organic cyclic compound (qval1.73E-2)', 'GO:0045638:negative regulation of myeloid cell differentiation (qval1.86E-2)', 'GO:1902172:regulation of keratinocyte apoptotic process (qval1.87E-2)', 'GO:2001236:regulation of extrinsic apoptotic signaling pathway (qval1.89E-2)', 'GO:0009628:response to abiotic stimulus (qval1.99E-2)', 'GO:1904037:positive regulation of epithelial cell apoptotic process (qval2.01E-2)', 'GO:0030162:regulation of proteolysis (qval2.25E-2)', 'GO:0044093:positive regulation of molecular function (qval2.29E-2)', 'GO:2000112:regulation of cellular macromolecule biosynthetic process (qval2.29E-2)', 'GO:0033674:positive regulation of kinase activity (qval2.4E-2)', 'GO:0002684:positive regulation of immune system process (qval2.47E-2)', 'GO:1901724:positive regulation of cell proliferation involved in kidney development (qval2.49E-2)', 'GO:0051918:negative regulation of fibrinolysis (qval2.48E-2)', 'GO:0045892:negative regulation of transcription, DNA-templated (qval2.49E-2)', 'GO:1903507:negative regulation of nucleic acid-templated transcription (qval2.52E-2)', 'GO:0001953:negative regulation of cell-matrix adhesion (qval2.52E-2)', 'GO:1902679:negative regulation of RNA biosynthetic process (qval2.54E-2)', 'GO:1901216:positive regulation of neuron death (qval2.54E-2)', 'GO:0050801:ion homeostasis (qval2.63E-2)', 'GO:0051591:response to cAMP (qval2.63E-2)', 'GO:0080134:regulation of response to stress (qval2.67E-2)', 'GO:2001233:regulation of apoptotic signaling pathway (qval2.82E-2)', 'GO:0001666:response to hypoxia (qval2.81E-2)', 'GO:0022603:regulation of anatomical structure morphogenesis (qval2.91E-2)', 'GO:1902533:positive regulation of intracellular signal transduction (qval2.93E-2)', 'GO:0052548:regulation of endopeptidase activity (qval2.92E-2)', 'GO:1903242:regulation of cardiac muscle hypertrophy in response to stress (qval3.08E-2)', 'GO:0010612:regulation of cardiac muscle adaptation (qval3.07E-2)', 'GO:0044342:type B pancreatic cell proliferation (qval3.05E-2)', 'GO:0051704:multi-organism process (qval3.14E-2)', 'GO:0001525:angiogenesis (qval3.23E-2)', 'GO:0046916:cellular transition metal ion homeostasis (qval3.23E-2)', 'GO:0044703:multi-organism reproductive process (qval3.36E-2)', 'GO:0043434:response to peptide hormone (qval3.4E-2)', 'GO:0036293:response to decreased oxygen levels (qval3.45E-2)', 'GO:2001237:negative regulation of extrinsic apoptotic signaling pathway (qval3.45E-2)', 'GO:0045934:negative regulation of nucleobase-containing compound metabolic process (qval3.45E-2)', 'GO:0034248:regulation of cellular amide metabolic process (qval3.52E-2)', 'GO:0043568:positive regulation of insulin-like growth factor receptor signaling pathway (qval3.74E-2)', 'GO:0033629:negative regulation of cell adhesion mediated by integrin (qval3.73E-2)', 'GO:0048662:negative regulation of smooth muscle cell proliferation (qval3.92E-2)', 'GO:0032570:response to progesterone (qval3.9E-2)', 'GO:0043410:positive regulation of MAPK cascade (qval4E-2)', 'GO:1904018:positive regulation of vasculature development (qval4.04E-2)', 'GO:0043618:regulation of transcription from RNA polymerase II promoter in response to stress (qval4.06E-2)', 'GO:0043523:regulation of neuron apoptotic process (qval4.12E-2)', 'GO:0043281:regulation of cysteine-type endopeptidase activity involved in apoptotic process (qval4.1E-2)', 'GO:0002762:negative regulation of myeloid leukocyte differentiation (qval4.08E-2)', 'GO:0052547:regulation of peptidase activity (qval4.09E-2)', 'GO:2000351:regulation of endothelial cell apoptotic process (qval4.34E-2)', 'GO:0014733:regulation of skeletal muscle adaptation (qval4.43E-2)', 'GO:0072216:positive regulation of metanephros development (qval4.41E-2)', 'GO:0043620:regulation of DNA-templated transcription in response to stress (qval4.4E-2)', 'GO:0016525:negative regulation of angiogenesis (qval4.38E-2)', 'GO:0045765:regulation of angiogenesis (qval4.38E-2)', 'GO:0070848:response to growth factor (qval4.45E-2)', 'GO:0098771:inorganic ion homeostasis (qval4.6E-2)', 'GO:2000181:negative regulation of blood vessel morphogenesis (qval4.64E-2)', 'GO:0010906:regulation of glucose metabolic process (qval4.62E-2)', 'GO:0051240:positive regulation of multicellular organismal process (qval4.89E-2)', 'GO:0070482:response to oxygen levels (qval4.99E-2)', 'GO:0032101:regulation of response to external stimulus (qval5.13E-2)', 'GO:0033173:calcineurin-NFAT signaling cascade (qval5.15E-2)', 'GO:0051917:regulation of fibrinolysis (qval5.13E-2)', 'GO:1902947:regulation of tau-protein kinase activity (qval5.11E-2)', 'GO:0010273:detoxification of copper ion (qval5.09E-2)', 'GO:0010755:regulation of plasminogen activation (qval5.07E-2)', 'GO:0006355:regulation of transcription, DNA-templated (qval5.13E-2)', 'GO:1903506:regulation of nucleic acid-templated transcription (qval5.13E-2)', 'GO:2001141:regulation of RNA biosynthetic process (qval5.29E-2)', 'GO:0010951:negative regulation of endopeptidase activity (qval5.3E-2)', 'GO:0045936:negative regulation of phosphate metabolic process (qval5.37E-2)', 'GO:0008284:positive regulation of cell proliferation (qval5.38E-2)', 'GO:0010563:negative regulation of phosphorus metabolic process (qval5.4E-2)', 'GO:0060395:SMAD protein signal transduction (qval5.43E-2)', 'GO:0008283:cell proliferation (qval5.51E-2)', 'GO:0055076:transition metal ion homeostasis (qval5.53E-2)', 'GO:0002685:regulation of leukocyte migration (qval5.54E-2)', 'GO:0048545:response to steroid hormone (qval5.52E-2)', 'GO:0034599:cellular response to oxidative stress (qval5.5E-2)']</t>
        </is>
      </c>
      <c r="V15" s="3">
        <f>hyperlink("https://spiral.technion.ac.il/results/MTAwMDAwNQ==/14/GOResultsFUNCTION","link")</f>
        <v/>
      </c>
      <c r="W15" t="inlineStr">
        <is>
          <t>['GO:0001228:DNA-binding transcription activator activity, RNA polymerase II-specific (qval1.23E-4)', 'GO:0001968:fibronectin binding (qval1.88E-4)', 'GO:0008134:transcription factor binding (qval3.77E-4)', 'GO:0031995:insulin-like growth factor II binding (qval3.91E-3)', 'GO:0031994:insulin-like growth factor I binding (qval1.58E-2)', 'GO:0000978:RNA polymerase II proximal promoter sequence-specific DNA binding (qval1.12E-1)', 'GO:0000987:proximal promoter sequence-specific DNA binding (qval1.08E-1)', 'GO:0005520:insulin-like growth factor binding (qval9.67E-2)', 'GO:0005178:integrin binding (qval9.89E-2)', 'GO:0005515:protein binding (qval1.15E-1)', 'GO:0044877:protein-containing complex binding (qval1.34E-1)', 'GO:0050839:cell adhesion molecule binding (qval1.63E-1)', 'GO:0000981:DNA-binding transcription factor activity, RNA polymerase II-specific (qval1.77E-1)', 'GO:0001012:RNA polymerase II regulatory region DNA binding (qval2.3E-1)', 'GO:0000977:RNA polymerase II regulatory region sequence-specific DNA binding (qval2.15E-1)', 'GO:0003700:DNA-binding transcription factor activity (qval2.09E-1)', 'GO:0035259:glucocorticoid receptor binding (qval2.29E-1)']</t>
        </is>
      </c>
      <c r="X15" s="3">
        <f>hyperlink("https://spiral.technion.ac.il/results/MTAwMDAwNQ==/14/GOResultsCOMPONENT","link")</f>
        <v/>
      </c>
      <c r="Y15" t="inlineStr">
        <is>
          <t>['GO:0035976:transcription factor AP-1 complex (qval1.21E-4)', 'GO:0062023:collagen-containing extracellular matrix (qval1.54E-2)', 'GO:0005576:extracellular region (qval2.7E-2)', 'GO:0044421:extracellular region part (qval2.7E-2)', 'GO:0005615:extracellular space (qval3.19E-2)', 'GO:0000785:chromatin (qval4.53E-2)', 'GO:0031012:extracellular matrix (qval3.9E-2)', 'GO:0016942:insulin-like growth factor binding protein complex (qval3.84E-2)', 'GO:0036454:growth factor complex (qval3.41E-2)', 'GO:0005667:transcription factor complex (qval3.25E-2)', 'GO:0044427:chromosomal part (qval1.23E-1)']</t>
        </is>
      </c>
      <c r="Z15" t="inlineStr">
        <is>
          <t>[{0, 1, 2, 3, 5, 6, 7, 8, 9, 10, 11, 12, 13, 16, 18, 19, 20, 21, 22, 23, 24, 25, 26, 27, 28, 30, 32, 34, 35, 36, 37, 39, 40, 41, 43, 45, 47, 50, 51, 53, 54, 55, 56, 57, 58, 60}, {33, 42, 52, 29}]</t>
        </is>
      </c>
    </row>
    <row r="16">
      <c r="A16" s="1" t="n">
        <v>15</v>
      </c>
      <c r="B16" t="n">
        <v>16483</v>
      </c>
      <c r="C16" t="n">
        <v>2522</v>
      </c>
      <c r="D16" t="n">
        <v>61</v>
      </c>
      <c r="E16" t="n">
        <v>207</v>
      </c>
      <c r="F16" t="n">
        <v>1810</v>
      </c>
      <c r="G16" t="n">
        <v>39</v>
      </c>
      <c r="H16" t="n">
        <v>3660</v>
      </c>
      <c r="I16" t="n">
        <v>117</v>
      </c>
      <c r="J16" s="2" t="n">
        <v>-557.3052429807047</v>
      </c>
      <c r="K16" t="n">
        <v>0.536490763298298</v>
      </c>
      <c r="L16" t="inlineStr">
        <is>
          <t>ABCC3,AC007906.2,ACACA,ACSM3,ACVR1B,AFMID,AGR2,ANPEP,AQP3,ARHGAP8,ARHGEF16,ATP1A1,ATP8B1,AZGP1,BCL11A,BICDL2,BNIPL,C6orf132,CBLC,CD44,CD9,CDC42EP5,CDCP1,CDH1,CDHR1,CGN,CHMP4C,CHST9,CLDN1,CLDN3,CLSTN1,CNDP2,CNKSR1,COMT,CRB3,CREB3L1,CXADR,CYP3A5,DDIT4,DDR1,DEF6,DEFB1,DENND2D,DHCR24,DLG5,DMKN,DSG2,DSP,EEF1G,EFNA1,EGFR,EHF,EIF4A1,EPCAM,EPS8L1,EPS8L2,ERBB3,ESRP1,EVPL,F11R,FAAH,FAAH2,FAM110A,FAM189A2,FAM3B,FAM83F,FAM83H,FASN,FAT2,FOLR1,FOXA1,FXYD3,GALNT3,GAN,GGT6,GMNN,GNPTAB,GPR87,GPRC5C,HERPUD1,HID1,HIST1H2AD,HIST1H2AE,HOMER2,HSP90AB1,IRF6,IRX3,IRX5,JPT2,JUP,KCNK1,KCTD1,KIAA1217,KIAA1522,KLK11,KRT18,KRT5,KRT8,KRTCAP3,LAMB3,LLGL2,LPAR3,LPGAT1,LRATD1,LRRC26,MAL2,MAOA,MAP3K5,MAP7,MAPK13,MBD6,MCTP2,MEGF6,METAP1,MLPH,MPZL2,MUC12,MYO5C,NANS,NECTIN1,NEDD4L,NOP53,OCIAD2,P2RY2,PATJ,PER2,PERP,PGGHG,PI15,PIM3,PKP1,PKP3,PLCH2,PPL,PPP1R1B,PRAC1,PROM2,PRR15L,PRRG4,PRSS22,PSCA,PTK7,PTPRF,RAB25,RAB27B,RACK1,RGS12,RNF128,RNF145,RNF165,RUNX1,S100A11,S100A14,SCNN1A,SCNN1B,SCNN1G,SCPEP1,SCUBE2,SDC1,SEC14L2,SERINC2,SGK1,SH3BP4,SH3YL1,SIM2,SLC3A2,SORL1,SPINT2,ST14,STXBP2,SULT2B1,SYNE2,SYTL1,TACSTD2,TBC1D8,TENT5C,TFAP2C,TFCP2L1,TG,TGIF1,TGM4,THSD4,TMBIM6,TMC4,TMED2,TMEM125,TMEM238,TMEM63A,TMPRSS2,TNFSF10,TNS4,TOM1L1,TP63,TRIM29,TSC22D3,TSPAN1,TSTD1,TTC39A,TXNIP,UBALD2,VAMP8,WNK4,ZG16B,ZKSCAN1,ZNF552,ZNF750,ZNF888</t>
        </is>
      </c>
      <c r="M16" t="inlineStr">
        <is>
          <t>[(1, 28), (1, 36), (1, 47), (1, 53), (3, 28), (3, 36), (3, 47), (3, 53), (4, 28), (4, 36), (4, 47), (4, 53), (5, 28), (5, 36), (5, 47), (5, 53), (7, 28), (7, 36), (7, 47), (7, 53), (8, 28), (8, 36), (8, 47), (8, 53), (11, 28), (11, 36), (11, 47), (11, 53), (14, 28), (14, 36), (15, 28), (15, 36), (15, 47), (15, 53), (18, 28), (18, 36), (18, 47), (18, 53), (19, 28), (19, 36), (19, 47), (19, 53), (20, 28), (20, 36), (22, 36), (23, 28), (23, 36), (23, 47), (23, 53), (24, 36), (25, 28), (25, 36), (26, 28), (26, 36), (26, 47), (26, 53), (27, 28), (27, 36), (27, 47), (27, 53), (29, 28), (29, 36), (31, 28), (31, 36), (31, 47), (31, 53), (33, 28), (33, 36), (33, 47), (33, 53), (35, 28), (35, 36), (35, 53), (37, 28), (37, 36), (37, 47), (37, 53), (38, 28), (38, 36), (38, 47), (38, 53), (39, 28), (39, 36), (39, 47), (39, 53), (43, 28), (43, 36), (43, 47), (44, 28), (44, 36), (44, 47), (44, 53), (46, 28), (46, 36), (46, 53), (48, 28), (48, 36), (48, 47), (48, 53), (50, 28), (50, 36), (51, 28), (51, 36), (51, 47), (51, 53), (52, 28), (52, 36), (55, 28), (55, 36), (55, 47), (55, 53), (57, 28), (57, 36), (59, 28), (59, 36), (59, 47), (59, 53)]</t>
        </is>
      </c>
      <c r="N16" t="n">
        <v>6341</v>
      </c>
      <c r="O16" t="n">
        <v>0.75</v>
      </c>
      <c r="P16" t="n">
        <v>0.95</v>
      </c>
      <c r="Q16" t="n">
        <v>3</v>
      </c>
      <c r="R16" t="n">
        <v>10000</v>
      </c>
      <c r="S16" t="inlineStr">
        <is>
          <t>11/06/2023, 22:32:56</t>
        </is>
      </c>
      <c r="T16" s="3">
        <f>hyperlink("https://spiral.technion.ac.il/results/MTAwMDAwNQ==/15/GOResultsPROCESS","link")</f>
        <v/>
      </c>
      <c r="U16" t="inlineStr">
        <is>
          <t>['GO:0070268:cornification (qval4.6E-6)', 'GO:0034330:cell junction organization (qval9.58E-6)', 'GO:0045216:cell-cell junction organization (qval8.87E-6)', 'GO:0098609:cell-cell adhesion (qval1.9E-5)', 'GO:0022610:biological adhesion (qval6.89E-5)', 'GO:0002934:desmosome organization (qval9.52E-5)', 'GO:0007155:cell adhesion (qval1.47E-4)', 'GO:0007043:cell-cell junction assembly (qval1.51E-3)', 'GO:0086042:cardiac muscle cell-cardiac muscle cell adhesion (qval1.43E-3)', 'GO:0034329:cell junction assembly (qval1.84E-3)', 'GO:1904045:cellular response to aldosterone (qval2.76E-3)', 'GO:0012501:programmed cell death (qval3.31E-3)', 'GO:0008219:cell death (qval7.23E-3)', 'GO:0110096:cellular response to aldehyde (qval8.59E-3)', 'GO:1904044:response to aldosterone (qval8.02E-3)', 'GO:0030104:water homeostasis (qval1.1E-2)', 'GO:0042060:wound healing (qval1.08E-2)', 'GO:0006814:sodium ion transport (qval1.06E-2)', 'GO:0045104:intermediate filament cytoskeleton organization (qval1.1E-2)', 'GO:0045103:intermediate filament-based process (qval1.21E-2)', 'GO:0055078:sodium ion homeostasis (qval1.45E-2)', 'GO:0031424:keratinization (qval1.5E-2)', 'GO:0030216:keratinocyte differentiation (qval1.56E-2)', 'GO:0086073:bundle of His cell-Purkinje myocyte adhesion involved in cell communication (qval2.46E-2)', 'GO:0050891:multicellular organismal water homeostasis (qval3.64E-2)', 'GO:0034113:heterotypic cell-cell adhesion (qval3.75E-2)', 'GO:0071389:cellular response to mineralocorticoid stimulus (qval3.79E-2)', 'GO:0042493:response to drug (qval3.88E-2)', 'GO:0009913:epidermal cell differentiation (qval6.27E-2)', 'GO:0006970:response to osmotic stress (qval6.64E-2)', 'GO:0030260:entry into host cell (qval6.65E-2)', 'GO:0051806:entry into cell of other organism involved in symbiotic interaction (qval6.44E-2)', 'GO:0051828:entry into other organism involved in symbiotic interaction (qval6.24E-2)', 'GO:0044409:entry into host (qval6.06E-2)', 'GO:1901700:response to oxygen-containing compound (qval6.4E-2)', 'GO:0048545:response to steroid hormone (qval6.38E-2)', 'GO:0070254:mucus secretion (qval6.53E-2)', 'GO:2000810:regulation of bicellular tight junction assembly (qval7.32E-2)', 'GO:0090557:establishment of endothelial intestinal barrier (qval8.75E-2)', 'GO:0050878:regulation of body fluid levels (qval8.97E-2)', 'GO:0071383:cellular response to steroid hormone stimulus (qval8.8E-2)', 'GO:0052547:regulation of peptidase activity (qval8.64E-2)', 'GO:0009653:anatomical structure morphogenesis (qval9.78E-2)', 'GO:0003382:epithelial cell morphogenesis (qval1.04E-1)', 'GO:1901654:response to ketone (qval1.09E-1)', 'GO:0070830:bicellular tight junction assembly (qval1.13E-1)', 'GO:0061028:establishment of endothelial barrier (qval1.13E-1)', 'GO:0030855:epithelial cell differentiation (qval1.12E-1)', 'GO:1903573:negative regulation of response to endoplasmic reticulum stress (qval1.17E-1)', 'GO:0120192:tight junction assembly (qval1.14E-1)', 'GO:0034109:homotypic cell-cell adhesion (qval1.12E-1)', 'GO:0000904:cell morphogenesis involved in differentiation (qval1.17E-1)', 'GO:0097306:cellular response to alcohol (qval1.15E-1)', 'GO:0120193:tight junction organization (qval1.17E-1)', 'GO:0051270:regulation of cellular component movement (qval1.27E-1)', 'GO:0086004:regulation of cardiac muscle cell contraction (qval1.26E-1)', 'GO:0009611:response to wounding (qval1.25E-1)', 'GO:0060672:epithelial cell morphogenesis involved in placental branching (qval1.24E-1)', 'GO:0014070:response to organic cyclic compound (qval1.28E-1)', 'GO:0098901:regulation of cardiac muscle cell action potential (qval1.34E-1)', 'GO:0045604:regulation of epidermal cell differentiation (qval1.36E-1)', 'GO:1901655:cellular response to ketone (qval1.39E-1)', 'GO:0097327:response to antineoplastic agent (qval1.37E-1)', 'GO:0046718:viral entry into host cell (qval1.35E-1)', 'GO:0048871:multicellular organismal homeostasis (qval1.38E-1)', 'GO:0001885:endothelial cell development (qval1.38E-1)', 'GO:0071384:cellular response to corticosteroid stimulus (qval1.47E-1)', 'GO:1903115:regulation of actin filament-based movement (qval1.71E-1)', 'GO:0098742:cell-cell adhesion via plasma-membrane adhesion molecules (qval1.69E-1)', 'GO:0098911:regulation of ventricular cardiac muscle cell action potential (qval1.76E-1)', 'GO:0070293:renal absorption (qval1.74E-1)', 'GO:0051336:regulation of hydrolase activity (qval1.72E-1)', 'GO:1905897:regulation of response to endoplasmic reticulum stress (qval1.72E-1)', 'GO:0002159:desmosome assembly (qval1.93E-1)', 'GO:0009719:response to endogenous stimulus (qval1.91E-1)']</t>
        </is>
      </c>
      <c r="V16" s="3">
        <f>hyperlink("https://spiral.technion.ac.il/results/MTAwMDAwNQ==/15/GOResultsFUNCTION","link")</f>
        <v/>
      </c>
      <c r="W16" t="inlineStr">
        <is>
          <t>['GO:0050839:cell adhesion molecule binding (qval4.78E-7)', 'GO:0045296:cadherin binding (qval2.52E-7)', 'GO:0098632:cell-cell adhesion mediator activity (qval1.18E-5)', 'GO:0098631:cell adhesion mediator activity (qval3.66E-5)', 'GO:0098641:cadherin binding involved in cell-cell adhesion (qval1.55E-3)', 'GO:0086080:protein binding involved in heterotypic cell-cell adhesion (qval5.85E-3)', 'GO:0086083:cell adhesive protein binding involved in bundle of His cell-Purkinje myocyte communication (qval1.28E-2)', 'GO:0050699:WW domain binding (qval1.64E-2)', 'GO:0102077:oleamide hydrolase activity (qval8.06E-2)', 'GO:0103073:anandamide amidohydrolase activity (qval7.25E-2)', 'GO:0099106:ion channel regulator activity (qval9.63E-2)', 'GO:0015280:ligand-gated sodium channel activity (qval1.16E-1)', 'GO:0019904:protein domain specific binding (qval1.16E-1)', 'GO:0019215:intermediate filament binding (qval2.14E-1)', 'GO:0008200:ion channel inhibitor activity (qval2.07E-1)', 'GO:0016248:channel inhibitor activity (qval2.19E-1)', 'GO:0017081:chloride channel regulator activity (qval2.18E-1)', 'GO:0005198:structural molecule activity (qval2.25E-1)', 'GO:0017064:fatty acid amide hydrolase activity (qval2.25E-1)']</t>
        </is>
      </c>
      <c r="X16" s="3">
        <f>hyperlink("https://spiral.technion.ac.il/results/MTAwMDAwNQ==/15/GOResultsCOMPONENT","link")</f>
        <v/>
      </c>
      <c r="Y16" t="inlineStr">
        <is>
          <t>['GO:0070062:extracellular exosome (qval8.43E-23)', 'GO:1903561:extracellular vesicle (qval7.97E-23)', 'GO:0043230:extracellular organelle (qval5.31E-23)', 'GO:0044421:extracellular region part (qval4.22E-16)', 'GO:0031982:vesicle (qval1.07E-15)', 'GO:0005911:cell-cell junction (qval1.77E-8)', 'GO:0030054:cell junction (qval2.01E-8)', 'GO:0030057:desmosome (qval1.27E-7)', 'GO:0098590:plasma membrane region (qval2.6E-7)', 'GO:0016324:apical plasma membrane (qval2.78E-7)', 'GO:0044459:plasma membrane part (qval5.24E-6)', 'GO:0016323:basolateral plasma membrane (qval4.84E-6)', 'GO:0016328:lateral plasma membrane (qval7.7E-6)', 'GO:0001533:cornified envelope (qval2.65E-5)', 'GO:0070161:anchoring junction (qval1.34E-4)', 'GO:0044425:membrane part (qval2.43E-4)', 'GO:0031226:intrinsic component of plasma membrane (qval8.66E-4)', 'GO:0005923:bicellular tight junction (qval8.7E-4)', 'GO:0005886:plasma membrane (qval1.2E-3)', 'GO:0070160:tight junction (qval1.23E-3)', 'GO:0031224:intrinsic component of membrane (qval1.22E-3)', 'GO:0005887:integral component of plasma membrane (qval1.27E-3)', 'GO:0005882:intermediate filament (qval2.92E-3)', 'GO:0031253:cell projection membrane (qval3.58E-3)', 'GO:0016021:integral component of membrane (qval3.7E-3)', 'GO:0016327:apicolateral plasma membrane (qval4.98E-3)', 'GO:0043227:membrane-bounded organelle (qval5.23E-3)', 'GO:0005912:adherens junction (qval7.51E-3)', 'GO:0043226:organelle (qval7.91E-3)', 'GO:0016020:membrane (qval2.09E-2)', 'GO:0005737:cytoplasm (qval3.59E-2)', 'GO:0042470:melanosome (qval5.35E-2)', 'GO:0048770:pigment granule (qval5.19E-2)']</t>
        </is>
      </c>
      <c r="Z16" t="inlineStr">
        <is>
          <t>[{1, 3, 4, 5, 7, 8, 11, 14, 15, 18, 19, 20, 22, 23, 24, 25, 26, 27, 29, 31, 33, 35, 37, 38, 39, 43, 44, 46, 48, 50, 51, 52, 55, 57, 59}, {28, 53, 36, 47}]</t>
        </is>
      </c>
    </row>
    <row r="17">
      <c r="A17" s="1" t="n">
        <v>16</v>
      </c>
      <c r="B17" t="n">
        <v>16483</v>
      </c>
      <c r="C17" t="n">
        <v>2522</v>
      </c>
      <c r="D17" t="n">
        <v>61</v>
      </c>
      <c r="E17" t="n">
        <v>244</v>
      </c>
      <c r="F17" t="n">
        <v>1711</v>
      </c>
      <c r="G17" t="n">
        <v>33</v>
      </c>
      <c r="H17" t="n">
        <v>3660</v>
      </c>
      <c r="I17" t="n">
        <v>95</v>
      </c>
      <c r="J17" s="2" t="n">
        <v>-390.6418671414947</v>
      </c>
      <c r="K17" t="n">
        <v>0.5375640140969981</v>
      </c>
      <c r="L17" t="inlineStr">
        <is>
          <t>ABCC4,ABHD2,ACSM3,ACVR1B,AFDN,AFMID,AMD1,ANPEP,ANXA3,AQP3,ARFGAP3,ARHGAP8,ARHGEF16,ARRDC1,ASRGL1,ATAD2,ATP1A1,ATP2C1,ATP2C2,ATP8B1,AZGP1,BCAS1,BCAS3,BCL11A,C19orf48,CACNG4,CANT1,CBLC,CD164L2,CD9,CDC42EP5,CDCP1,CDH1,CGN,CHMP4C,CLDN3,CNDP2,CNKSR1,COMT,COPZ1,CPAMD8,CREB3L4,CRYBG1,CSGALNACT1,CTNND1,CUX2,CWH43,CXADR,CYB561,CYP3A5,DCXR,DDIT4,DDR1,DDX17,DEF6,DEFB1,DHCR24,DMKN,DMXL1,DSG2,DSP,EBPL,EEF1G,EFNA1,EFNB3,EGFR,EHF,ELK4,EPCAM,ERBB3,ESRP1,EVPL,F11R,FAM189A2,FAM83F,FASN,FKBP5,FOXA1,FOXO3,FURIN,FXYD3,FYB2,GALNT7,GGT6,GJB5,GLO1,GMNN,GMPR,GOLM1,GPR160,GPR87,GPRC5C,GPT2,GRHL2,GRK2,GRWD1,H2AFJ,HERPUD1,HOMER2,HOXB13,HSP90AB1,ICA1,IGF1R,IL1R1,IRF6,IRX3,JAG2,JPT2,KCNN2,KCTD1,KDF1,KIAA1217,KIAA1324,KIAA1522,KLK1,KLK11,KLK4,KRT18,KRT5,KRT8,KRTCAP3,LAMB3,LMAN2,LPAR3,LPGAT1,LRATD1,LRRC26,MAL2,MALT1,MAOA,MAP7,MAPK13,MBOAT2,MEGF6,MLPH,MPZL2,MTERF4,MUC12,MYO5C,NANS,NDRG1,NECTIN1,NEDD4L,NFIB,NKX3-1,NWD1,OCIAD2,OR2A7,OR5P3,P2RY2,PASK,PATJ,PGGHG,PKP1,PKP3,PLA2G2A,PLCH2,PMM2,PPL,PPP1R1B,PRAC1,PRRG2,PRRG4,PSD4,PTPN18,PTPRF,PYCR1,RAB11FIP4,RAB25,RAB27B,RAB3IP,RACK1,RBM47,RHPN2,RNF165,RNPEP,ROBO3,SCNN1G,SCUBE2,SDC1,SDK2,SEC14L2,SEMA4A,SERINC2,SGK1,SH3BP4,SH3YL1,SLC15A2,SLC25A10,SLC35A1,SLC39A6,SLC3A2,SLC44A4,SLC45A3,SLC4A4,SORL1,SPDEF,SPINT2,ST14,ST6GAL1,STEAP1,STXBP2,SULT2B1,SYNE4,SYTL1,TACSTD2,TBC1D8,TENT5C,TFAP2C,TFCP2L1,TG,TGM4,THSD4,TMBIM6,TMC4,TMEM141,TMEM184A,TMEM237,TMEM238,TMEM87B,TMPRSS2,TNS4,TP63,TPD52,TRIM29,TSC22D3,TSPAN1,TSPAN8,TSTD1,TTC39A,TUT7,TXNIP,UPK3A,USP43,VAMP8,VEGFA,WWC1,XBP1,ZBTB16,ZG16B,ZKSCAN1,ZNF552,ZNF837,ZNF888</t>
        </is>
      </c>
      <c r="M17" t="inlineStr">
        <is>
          <t>[(1, 28), (1, 41), (1, 47), (1, 53), (3, 28), (3, 47), (3, 53), (5, 28), (5, 41), (5, 47), (5, 53), (7, 28), (7, 41), (7, 47), (7, 53), (8, 28), (8, 47), (8, 53), (11, 28), (11, 41), (11, 47), (11, 53), (15, 28), (15, 47), (15, 53), (18, 6), (18, 28), (18, 41), (18, 47), (18, 53), (19, 47), (19, 53), (20, 28), (20, 47), (20, 53), (23, 28), (23, 41), (23, 47), (23, 53), (25, 28), (25, 47), (25, 53), (26, 28), (26, 41), (26, 47), (26, 53), (27, 28), (27, 41), (27, 47), (27, 53), (31, 28), (31, 41), (31, 47), (31, 53), (33, 28), (33, 41), (33, 47), (33, 53), (35, 47), (35, 53), (37, 28), (37, 41), (37, 47), (37, 53), (38, 28), (38, 41), (38, 47), (38, 53), (39, 47), (44, 28), (44, 41), (44, 47), (44, 53), (46, 28), (46, 47), (46, 53), (48, 28), (48, 47), (48, 53), (50, 28), (50, 47), (50, 53), (51, 28), (51, 41), (51, 47), (51, 53), (55, 6), (55, 28), (55, 41), (55, 47), (55, 53), (57, 28), (59, 28), (59, 47), (59, 53)]</t>
        </is>
      </c>
      <c r="N17" t="n">
        <v>4295</v>
      </c>
      <c r="O17" t="n">
        <v>0.75</v>
      </c>
      <c r="P17" t="n">
        <v>0.95</v>
      </c>
      <c r="Q17" t="n">
        <v>3</v>
      </c>
      <c r="R17" t="n">
        <v>10000</v>
      </c>
      <c r="S17" t="inlineStr">
        <is>
          <t>11/06/2023, 22:33:18</t>
        </is>
      </c>
      <c r="T17" s="3">
        <f>hyperlink("https://spiral.technion.ac.il/results/MTAwMDAwNQ==/16/GOResultsPROCESS","link")</f>
        <v/>
      </c>
      <c r="U17" t="inlineStr">
        <is>
          <t>['GO:0070268:cornification (qval4.26E-4)', 'GO:0034330:cell junction organization (qval5.04E-3)', 'GO:0045216:cell-cell junction organization (qval5.04E-3)', 'GO:0060672:epithelial cell morphogenesis involved in placental branching (qval1.3E-2)', 'GO:0030855:epithelial cell differentiation (qval1.98E-2)', 'GO:0008544:epidermis development (qval1.89E-2)', 'GO:0030260:entry into host cell (qval1.74E-2)', 'GO:0051806:entry into cell of other organism involved in symbiotic interaction (qval1.52E-2)', 'GO:0051828:entry into other organism involved in symbiotic interaction (qval1.35E-2)', 'GO:0044409:entry into host (qval1.22E-2)', 'GO:0003382:epithelial cell morphogenesis (qval5.35E-2)', 'GO:0030216:keratinocyte differentiation (qval8.1E-2)', 'GO:0060487:lung epithelial cell differentiation (qval1.22E-1)', 'GO:0060479:lung cell differentiation (qval1.13E-1)', 'GO:0086042:cardiac muscle cell-cardiac muscle cell adhesion (qval1.16E-1)', 'GO:0048545:response to steroid hormone (qval1.4E-1)', 'GO:0007043:cell-cell junction assembly (qval1.63E-1)', 'GO:0034329:cell junction assembly (qval1.71E-1)', 'GO:0046718:viral entry into host cell (qval1.8E-1)', 'GO:0051701:interaction with host (qval1.83E-1)', 'GO:0060740:prostate gland epithelium morphogenesis (qval1.81E-1)', 'GO:0098609:cell-cell adhesion (qval1.75E-1)', 'GO:0002934:desmosome organization (qval1.77E-1)', 'GO:0009913:epidermal cell differentiation (qval1.99E-1)', 'GO:0045104:intermediate filament cytoskeleton organization (qval2.5E-1)', 'GO:0032502:developmental process (qval2.54E-1)', 'GO:0045103:intermediate filament-based process (qval2.58E-1)', 'GO:0031424:keratinization (qval2.67E-1)', 'GO:0071383:cellular response to steroid hormone stimulus (qval3.21E-1)', 'GO:0060743:epithelial cell maturation involved in prostate gland development (qval3.42E-1)', 'GO:1904045:cellular response to aldosterone (qval3.31E-1)', 'GO:0007431:salivary gland development (qval3.2E-1)', 'GO:0071679:commissural neuron axon guidance (qval3.13E-1)', 'GO:0055078:sodium ion homeostasis (qval3.05E-1)', 'GO:0009888:tissue development (qval3.15E-1)', 'GO:0014070:response to organic cyclic compound (qval3.08E-1)', 'GO:0002070:epithelial cell maturation (qval3.59E-1)', 'GO:0038083:peptidyl-tyrosine autophosphorylation (qval3.49E-1)', 'GO:0012501:programmed cell death (qval3.62E-1)', 'GO:0048646:anatomical structure formation involved in morphogenesis (qval3.73E-1)']</t>
        </is>
      </c>
      <c r="V17" s="3">
        <f>hyperlink("https://spiral.technion.ac.il/results/MTAwMDAwNQ==/16/GOResultsFUNCTION","link")</f>
        <v/>
      </c>
      <c r="W17" t="inlineStr">
        <is>
          <t>['GO:0045296:cadherin binding (qval3.89E-4)', 'GO:0050839:cell adhesion molecule binding (qval2.15E-4)', 'GO:0098632:cell-cell adhesion mediator activity (qval8.41E-4)', 'GO:0098631:cell adhesion mediator activity (qval2.14E-3)', 'GO:0098641:cadherin binding involved in cell-cell adhesion (qval9.52E-2)', 'GO:0015662:ATPase activity, coupled to transmembrane movement of ions, phosphorylative mechanism (qval1.26E-1)', 'GO:0086080:protein binding involved in heterotypic cell-cell adhesion (qval3.36E-1)', 'GO:0015410:manganese-transporting ATPase activity (qval3.85E-1)', 'GO:0099106:ion channel regulator activity (qval3.43E-1)']</t>
        </is>
      </c>
      <c r="X17" s="3">
        <f>hyperlink("https://spiral.technion.ac.il/results/MTAwMDAwNQ==/16/GOResultsCOMPONENT","link")</f>
        <v/>
      </c>
      <c r="Y17" t="inlineStr">
        <is>
          <t>['GO:0070062:extracellular exosome (qval2.24E-16)', 'GO:1903561:extracellular vesicle (qval2E-16)', 'GO:0043230:extracellular organelle (qval1.33E-16)', 'GO:0031982:vesicle (qval2.21E-12)', 'GO:0044421:extracellular region part (qval7.6E-12)', 'GO:0005886:plasma membrane (qval1.12E-5)', 'GO:0044459:plasma membrane part (qval3.75E-5)', 'GO:0016021:integral component of membrane (qval3.31E-5)', 'GO:0031224:intrinsic component of membrane (qval4.07E-5)', 'GO:0044425:membrane part (qval3.76E-5)', 'GO:0005911:cell-cell junction (qval4.02E-5)', 'GO:0016020:membrane (qval2.48E-4)', 'GO:0030057:desmosome (qval2.36E-4)', 'GO:0005887:integral component of plasma membrane (qval5.39E-4)', 'GO:0031226:intrinsic component of plasma membrane (qval8.16E-4)', 'GO:0030054:cell junction (qval1.08E-3)', 'GO:0016323:basolateral plasma membrane (qval1.07E-3)', 'GO:0001533:cornified envelope (qval1.16E-3)', 'GO:0098590:plasma membrane region (qval2.52E-3)', 'GO:0043227:membrane-bounded organelle (qval2.85E-3)', 'GO:0016328:lateral plasma membrane (qval2.71E-3)', 'GO:0016324:apical plasma membrane (qval4.7E-3)', 'GO:0031410:cytoplasmic vesicle (qval1.79E-2)', 'GO:0097708:intracellular vesicle (qval1.88E-2)', 'GO:0048471:perinuclear region of cytoplasm (qval2.21E-2)', 'GO:0030141:secretory granule (qval3.63E-2)', 'GO:0043226:organelle (qval6E-2)']</t>
        </is>
      </c>
      <c r="Z17" t="inlineStr">
        <is>
          <t>[{1, 3, 5, 7, 8, 11, 15, 18, 19, 20, 23, 25, 26, 27, 31, 33, 35, 37, 38, 39, 44, 46, 48, 50, 51, 55, 57, 59}, {53, 6, 41, 28, 47}]</t>
        </is>
      </c>
    </row>
    <row r="18">
      <c r="A18" s="1" t="n">
        <v>17</v>
      </c>
      <c r="B18" t="n">
        <v>16483</v>
      </c>
      <c r="C18" t="n">
        <v>2522</v>
      </c>
      <c r="D18" t="n">
        <v>61</v>
      </c>
      <c r="E18" t="n">
        <v>90</v>
      </c>
      <c r="F18" t="n">
        <v>1733</v>
      </c>
      <c r="G18" t="n">
        <v>39</v>
      </c>
      <c r="H18" t="n">
        <v>3660</v>
      </c>
      <c r="I18" t="n">
        <v>83</v>
      </c>
      <c r="J18" s="2" t="n">
        <v>-83.36604143825093</v>
      </c>
      <c r="K18" t="n">
        <v>0.5406941125859488</v>
      </c>
      <c r="L18" t="inlineStr">
        <is>
          <t>ADAMTS1,ADAMTS2,ADAMTS4,ADRA2C,AEBP1,ANK2,BTG2,C11orf96,C1R,C1S,C5AR1,CCDC80,CCN1,CHMP1B,COL1A2,COL5A2,COL6A3,CTSK,CXCL12,DCLK1,DCN,DIO2,DPT,FAM107A,FBLN1,FGD5,FN1,FOSB,FSTL3,G0S2,GADD45B,GEM,GPNMB,GPX3,GREM1,GSN,HEYL,IGF1,IGFBP2,IGFBP4,IGFBP5,IGFBP6,IGFN1,JUNB,LAMC1,LMNA,LRP1,LTBP2,LTBP4,LYVE1,MCL1,MGP,MMP2,MRC2,MT1A,NFKBIZ,NID1,NR4A2,NR4A3,NT5E,OGN,OMD,P4HA3,PCOLCE,PCOLCE2,PDGFRA,PDGFRB,PDGFRL,PENK,PI16,PKHD1L1,PLTP,PODN,RASD1,RDH10,RIMS4,RNASE1,SERPINF1,SETBP1,SH3BP5,SHC3,SLIT2,SPARCL1,SYNE1,TACC1,TGFBI,TIMP2,TNXB,VIT,ZNF331</t>
        </is>
      </c>
      <c r="M18" t="inlineStr">
        <is>
          <t>[(0, 4), (0, 15), (0, 33), (0, 38), (0, 42), (0, 59), (1, 33), (2, 33), (3, 33), (5, 33), (5, 59), (6, 4), (6, 15), (6, 33), (6, 42), (6, 59), (8, 33), (9, 4), (9, 15), (9, 33), (9, 38), (9, 42), (9, 59), (12, 33), (13, 33), (18, 33), (19, 33), (21, 33), (22, 33), (22, 59), (25, 33), (26, 33), (28, 15), (28, 33), (28, 38), (28, 42), (28, 59), (30, 33), (32, 33), (32, 42), (32, 59), (34, 33), (34, 42), (34, 59), (35, 33), (36, 15), (36, 33), (36, 38), (36, 42), (36, 59), (39, 33), (40, 33), (40, 42), (40, 59), (41, 33), (41, 42), (41, 59), (45, 33), (47, 4), (47, 15), (47, 33), (47, 38), (47, 42), (47, 59), (51, 33), (53, 15), (53, 33), (53, 42), (53, 59), (54, 4), (54, 15), (54, 33), (54, 42), (54, 59), (56, 33), (56, 42), (58, 33), (58, 42), (58, 59), (60, 15), (60, 33), (60, 42), (60, 59)]</t>
        </is>
      </c>
      <c r="N18" t="n">
        <v>5787</v>
      </c>
      <c r="O18" t="n">
        <v>0.75</v>
      </c>
      <c r="P18" t="n">
        <v>0.95</v>
      </c>
      <c r="Q18" t="n">
        <v>3</v>
      </c>
      <c r="R18" t="n">
        <v>10000</v>
      </c>
      <c r="S18" t="inlineStr">
        <is>
          <t>11/06/2023, 22:33:42</t>
        </is>
      </c>
      <c r="T18" s="3">
        <f>hyperlink("https://spiral.technion.ac.il/results/MTAwMDAwNQ==/17/GOResultsPROCESS","link")</f>
        <v/>
      </c>
      <c r="U18" t="inlineStr">
        <is>
          <t>['GO:0030198:extracellular matrix organization (qval1.71E-12)', 'GO:0043062:extracellular structure organization (qval8.95E-13)', 'GO:0032502:developmental process (qval3.84E-5)', 'GO:0048856:anatomical structure development (qval3.33E-5)', 'GO:0030155:regulation of cell adhesion (qval7.69E-5)', 'GO:0014910:regulation of smooth muscle cell migration (qval7.03E-5)', 'GO:0051270:regulation of cellular component movement (qval6.64E-5)', 'GO:0014911:positive regulation of smooth muscle cell migration (qval7.1E-5)', 'GO:2000145:regulation of cell motility (qval7.22E-5)', 'GO:0043567:regulation of insulin-like growth factor receptor signaling pathway (qval7.1E-5)', 'GO:0071495:cellular response to endogenous stimulus (qval1.09E-4)', 'GO:0030334:regulation of cell migration (qval1.11E-4)', 'GO:0070887:cellular response to chemical stimulus (qval1.11E-4)', 'GO:0010243:response to organonitrogen compound (qval1.25E-4)', 'GO:0009719:response to endogenous stimulus (qval1.33E-4)', 'GO:0040012:regulation of locomotion (qval1.27E-4)', 'GO:0030199:collagen fibril organization (qval1.26E-4)', 'GO:0007568:aging (qval2.05E-4)', 'GO:1901698:response to nitrogen compound (qval2.61E-4)', 'GO:0050789:regulation of biological process (qval3.27E-4)', 'GO:1901700:response to oxygen-containing compound (qval3.74E-4)', 'GO:0014743:regulation of muscle hypertrophy (qval4.04E-4)', 'GO:0032963:collagen metabolic process (qval4.32E-4)', 'GO:0042127:regulation of cell proliferation (qval4.27E-4)', 'GO:1904754:positive regulation of vascular associated smooth muscle cell migration (qval4.36E-4)', 'GO:1904707:positive regulation of vascular smooth muscle cell proliferation (qval4.3E-4)', 'GO:0040017:positive regulation of locomotion (qval8.08E-4)', 'GO:0050793:regulation of developmental process (qval8.75E-4)', 'GO:0042221:response to chemical (qval9.21E-4)', 'GO:0043502:regulation of muscle adaptation (qval9.19E-4)', 'GO:0071310:cellular response to organic substance (qval9.25E-4)', 'GO:0032501:multicellular organismal process (qval1.11E-3)', 'GO:0010033:response to organic substance (qval1.08E-3)', 'GO:1904752:regulation of vascular associated smooth muscle cell migration (qval1.34E-3)', 'GO:0030335:positive regulation of cell migration (qval1.4E-3)', 'GO:0065007:biological regulation (qval1.58E-3)', 'GO:2000147:positive regulation of cell motility (qval1.82E-3)', 'GO:0048661:positive regulation of smooth muscle cell proliferation (qval2E-3)', 'GO:0048660:regulation of smooth muscle cell proliferation (qval2.21E-3)', 'GO:0051272:positive regulation of cellular component movement (qval2.28E-3)', 'GO:0001558:regulation of cell growth (qval2.31E-3)', 'GO:0048518:positive regulation of biological process (qval2.39E-3)', 'GO:1904705:regulation of vascular smooth muscle cell proliferation (qval2.59E-3)', 'GO:0009611:response to wounding (qval3.15E-3)', 'GO:0042060:wound healing (qval3.24E-3)', 'GO:0071417:cellular response to organonitrogen compound (qval3.21E-3)', 'GO:0010611:regulation of cardiac muscle hypertrophy (qval3.56E-3)', 'GO:0007165:signal transduction (qval3.78E-3)', 'GO:2000146:negative regulation of cell motility (qval3.97E-3)', 'GO:0022617:extracellular matrix disassembly (qval4.45E-3)', 'GO:0045785:positive regulation of cell adhesion (qval4.39E-3)', 'GO:0043568:positive regulation of insulin-like growth factor receptor signaling pathway (qval4.46E-3)', 'GO:0008283:cell proliferation (qval4.44E-3)', 'GO:0090257:regulation of muscle system process (qval4.62E-3)', 'GO:0040008:regulation of growth (qval4.85E-3)', 'GO:0010810:regulation of cell-substrate adhesion (qval4.79E-3)', 'GO:0048584:positive regulation of response to stimulus (qval5.37E-3)', 'GO:0048519:negative regulation of biological process (qval5.52E-3)', 'GO:0097435:supramolecular fiber organization (qval5.52E-3)', 'GO:1901699:cellular response to nitrogen compound (qval5.68E-3)', 'GO:0009725:response to hormone (qval6.22E-3)', 'GO:0030162:regulation of proteolysis (qval6.2E-3)', 'GO:0051271:negative regulation of cellular component movement (qval8.1E-3)', 'GO:0048008:platelet-derived growth factor receptor signaling pathway (qval8.92E-3)', 'GO:0051239:regulation of multicellular organismal process (qval8.97E-3)', 'GO:0008285:negative regulation of cell proliferation (qval9.43E-3)', 'GO:0040013:negative regulation of locomotion (qval1.03E-2)', 'GO:0048513:animal organ development (qval1.02E-2)', 'GO:0052547:regulation of peptidase activity (qval1.07E-2)', 'GO:0051246:regulation of protein metabolic process (qval1.25E-2)', 'GO:0030336:negative regulation of cell migration (qval1.3E-2)', 'GO:0050896:response to stimulus (qval1.3E-2)', 'GO:1901215:negative regulation of neuron death (qval1.29E-2)', 'GO:2000026:regulation of multicellular organismal development (qval1.27E-2)', 'GO:0048585:negative regulation of response to stimulus (qval1.26E-2)', 'GO:0030574:collagen catabolic process (qval1.33E-2)', 'GO:0010038:response to metal ion (qval1.32E-2)', 'GO:0043408:regulation of MAPK cascade (qval1.4E-2)', 'GO:0048583:regulation of response to stimulus (qval1.4E-2)', 'GO:0051241:negative regulation of multicellular organismal process (qval1.47E-2)', 'GO:0045595:regulation of cell differentiation (qval1.53E-2)', 'GO:0007155:cell adhesion (qval1.53E-2)', 'GO:0022610:biological adhesion (qval1.64E-2)', 'GO:0043410:positive regulation of MAPK cascade (qval1.64E-2)', 'GO:0038091:positive regulation of cell proliferation by VEGF-activated platelet derived growth factor receptor signaling pathway (qval1.76E-2)', 'GO:0038086:VEGF-activated platelet-derived growth factor receptor signaling pathway (qval1.74E-2)', 'GO:0072277:metanephric glomerular capillary formation (qval1.72E-2)', 'GO:1901652:response to peptide (qval1.79E-2)', 'GO:0014068:positive regulation of phosphatidylinositol 3-kinase signaling (qval1.9E-2)', 'GO:1902533:positive regulation of intracellular signal transduction (qval2.04E-2)', 'GO:0048146:positive regulation of fibroblast proliferation (qval2.17E-2)', 'GO:0071675:regulation of mononuclear cell migration (qval2.34E-2)', 'GO:0010648:negative regulation of cell communication (qval2.32E-2)', 'GO:0023057:negative regulation of signaling (qval2.36E-2)', 'GO:0048523:negative regulation of cellular process (qval2.43E-2)', 'GO:0009653:anatomical structure morphogenesis (qval2.49E-2)', 'GO:1901214:regulation of neuron death (qval2.64E-2)', 'GO:0014912:negative regulation of smooth muscle cell migration (qval3.07E-2)', 'GO:0010035:response to inorganic substance (qval3.15E-2)', 'GO:0071230:cellular response to amino acid stimulus (qval3.74E-2)', 'GO:0001101:response to acid chemical (qval3.75E-2)', 'GO:1901701:cellular response to oxygen-containing compound (qval3.71E-2)', 'GO:0040011:locomotion (qval3.8E-2)', 'GO:0006027:glycosaminoglycan catabolic process (qval4.15E-2)', 'GO:0051716:cellular response to stimulus (qval4.23E-2)', 'GO:0032879:regulation of localization (qval4.32E-2)', 'GO:0043435:response to corticotropin-releasing hormone (qval4.62E-2)', 'GO:0072104:glomerular capillary formation (qval4.58E-2)', 'GO:0072378:blood coagulation, fibrin clot formation (qval4.53E-2)', 'GO:0071376:cellular response to corticotropin-releasing hormone stimulus (qval4.49E-2)', 'GO:0032268:regulation of cellular protein metabolic process (qval4.59E-2)', 'GO:0071248:cellular response to metal ion (qval4.93E-2)', 'GO:0090025:regulation of monocyte chemotaxis (qval5.26E-2)', 'GO:0014742:positive regulation of muscle hypertrophy (qval5.21E-2)', 'GO:0010613:positive regulation of cardiac muscle hypertrophy (qval5.17E-2)', 'GO:0006026:aminoglycan catabolic process (qval5.21E-2)', 'GO:0032101:regulation of response to external stimulus (qval5.31E-2)', 'GO:0009612:response to mechanical stimulus (qval5.32E-2)', 'GO:0014066:regulation of phosphatidylinositol 3-kinase signaling (qval5.61E-2)', 'GO:0008284:positive regulation of cell proliferation (qval5.79E-2)', 'GO:0090027:negative regulation of monocyte chemotaxis (qval6.1E-2)', 'GO:0014741:negative regulation of muscle hypertrophy (qval6.14E-2)', 'GO:0010517:regulation of phospholipase activity (qval6.29E-2)', 'GO:0045666:positive regulation of neuron differentiation (qval6.6E-2)', 'GO:0022414:reproductive process (qval6.61E-2)', 'GO:0048522:positive regulation of cellular process (qval6.6E-2)', 'GO:0009893:positive regulation of metabolic process (qval6.85E-2)', 'GO:0009968:negative regulation of signal transduction (qval7.06E-2)', 'GO:0070372:regulation of ERK1 and ERK2 cascade (qval7.38E-2)', 'GO:0051384:response to glucocorticoid (qval7.35E-2)', 'GO:0007565:female pregnancy (qval7.44E-2)', 'GO:0009888:tissue development (qval7.78E-2)', 'GO:1905049:negative regulation of metallopeptidase activity (qval7.75E-2)', 'GO:0035791:platelet-derived growth factor receptor-beta signaling pathway (qval7.69E-2)', 'GO:0061298:retina vasculature development in camera-type eye (qval7.63E-2)', 'GO:0031099:regeneration (qval7.58E-2)', 'GO:0007166:cell surface receptor signaling pathway (qval7.62E-2)', 'GO:0071241:cellular response to inorganic substance (qval8.26E-2)', 'GO:0051093:negative regulation of developmental process (qval8.23E-2)', 'GO:0001822:kidney development (qval8.23E-2)', 'GO:0048015:phosphatidylinositol-mediated signaling (qval8.57E-2)', 'GO:0022411:cellular component disassembly (qval9.23E-2)', 'GO:0050794:regulation of cellular process (qval9.28E-2)', 'GO:0032970:regulation of actin filament-based process (qval9.27E-2)', 'GO:1903242:regulation of cardiac muscle hypertrophy in response to stress (qval9.44E-2)', 'GO:0071676:negative regulation of mononuclear cell migration (qval9.37E-2)', 'GO:0010612:regulation of cardiac muscle adaptation (qval9.31E-2)', 'GO:0044342:type B pancreatic cell proliferation (qval9.25E-2)', 'GO:0048731:system development (qval9.24E-2)', 'GO:0032270:positive regulation of cellular protein metabolic process (qval9.36E-2)', 'GO:0048017:inositol lipid-mediated signaling (qval9.81E-2)', 'GO:0048145:regulation of fibroblast proliferation (qval9.75E-2)', 'GO:0050772:positive regulation of axonogenesis (qval9.68E-2)']</t>
        </is>
      </c>
      <c r="V18" s="3">
        <f>hyperlink("https://spiral.technion.ac.il/results/MTAwMDAwNQ==/17/GOResultsFUNCTION","link")</f>
        <v/>
      </c>
      <c r="W18" t="inlineStr">
        <is>
          <t>['GO:0005201:extracellular matrix structural constituent (qval1.99E-15)', 'GO:0005518:collagen binding (qval9.79E-11)', 'GO:0005539:glycosaminoglycan binding (qval1.45E-7)', 'GO:0005198:structural molecule activity (qval1.56E-7)', 'GO:0044877:protein-containing complex binding (qval1.23E-6)', 'GO:0001968:fibronectin binding (qval8.19E-6)', 'GO:0043394:proteoglycan binding (qval2.44E-5)', 'GO:0019838:growth factor binding (qval3E-5)', 'GO:0031995:insulin-like growth factor II binding (qval3.64E-5)', 'GO:0008201:heparin binding (qval6.64E-5)', 'GO:0005017:platelet-derived growth factor-activated receptor activity (qval7.74E-5)', 'GO:1901681:sulfur compound binding (qval2.31E-4)', 'GO:0031994:insulin-like growth factor I binding (qval2.52E-4)', 'GO:0005178:integrin binding (qval3.25E-4)', 'GO:0005102:signaling receptor binding (qval4.83E-4)', 'GO:0050840:extracellular matrix binding (qval2.85E-3)', 'GO:0061134:peptidase regulator activity (qval2.77E-3)', 'GO:0005520:insulin-like growth factor binding (qval4.2E-3)', 'GO:0035259:glucocorticoid receptor binding (qval7.15E-3)', 'GO:0048407:platelet-derived growth factor binding (qval6.79E-3)', 'GO:0005019:platelet-derived growth factor beta-receptor activity (qval7.15E-3)', 'GO:0016504:peptidase activator activity (qval1.38E-2)', 'GO:0004992:platelet activating factor receptor activity (qval1.95E-2)', 'GO:0030021:extracellular matrix structural constituent conferring compression resistance (qval3.21E-2)', 'GO:0008430:selenium binding (qval3.58E-2)', 'GO:0005509:calcium ion binding (qval3.82E-2)', 'GO:0038085:vascular endothelial growth factor binding (qval5.5E-2)', 'GO:0043237:laminin-1 binding (qval7.92E-2)', 'GO:0002020:protease binding (qval9.9E-2)', 'GO:0019199:transmembrane receptor protein kinase activity (qval1.48E-1)']</t>
        </is>
      </c>
      <c r="X18" s="3">
        <f>hyperlink("https://spiral.technion.ac.il/results/MTAwMDAwNQ==/17/GOResultsCOMPONENT","link")</f>
        <v/>
      </c>
      <c r="Y18" t="inlineStr">
        <is>
          <t>['GO:0062023:collagen-containing extracellular matrix (qval1.96E-23)', 'GO:0031012:extracellular matrix (qval3.92E-20)', 'GO:0005615:extracellular space (qval2.85E-16)', 'GO:0005576:extracellular region (qval8.2E-15)', 'GO:0044421:extracellular region part (qval9.6E-13)', 'GO:0005604:basement membrane (qval1.37E-4)', 'GO:0005788:endoplasmic reticulum lumen (qval1.68E-4)', 'GO:0016942:insulin-like growth factor binding protein complex (qval4.5E-4)', 'GO:0036454:growth factor complex (qval4E-4)', 'GO:0070062:extracellular exosome (qval1E-3)', 'GO:1903561:extracellular vesicle (qval1.09E-3)', 'GO:0043230:extracellular organelle (qval9.97E-4)', 'GO:0031982:vesicle (qval9.99E-4)', 'GO:0031974:membrane-enclosed lumen (qval1.66E-3)', 'GO:0070013:intracellular organelle lumen (qval1.55E-3)', 'GO:0043233:organelle lumen (qval1.46E-3)', 'GO:0044420:extracellular matrix component (qval1.53E-3)', 'GO:0005589:collagen type VI trimer (qval1.06E-2)', 'GO:0043202:lysosomal lumen (qval1.86E-2)', 'GO:0042567:insulin-like growth factor ternary complex (qval1.91E-2)']</t>
        </is>
      </c>
      <c r="Z18" t="inlineStr">
        <is>
          <t>[{0, 1, 2, 3, 5, 6, 8, 9, 12, 13, 18, 19, 21, 22, 25, 26, 28, 30, 32, 34, 35, 36, 39, 40, 41, 45, 47, 51, 53, 54, 56, 58, 60}, {33, 4, 38, 42, 59, 15}]</t>
        </is>
      </c>
    </row>
    <row r="19">
      <c r="A19" s="1" t="n">
        <v>18</v>
      </c>
      <c r="B19" t="n">
        <v>16483</v>
      </c>
      <c r="C19" t="n">
        <v>2522</v>
      </c>
      <c r="D19" t="n">
        <v>61</v>
      </c>
      <c r="E19" t="n">
        <v>435</v>
      </c>
      <c r="F19" t="n">
        <v>1286</v>
      </c>
      <c r="G19" t="n">
        <v>21</v>
      </c>
      <c r="H19" t="n">
        <v>3660</v>
      </c>
      <c r="I19" t="n">
        <v>49</v>
      </c>
      <c r="J19" s="2" t="n">
        <v>-392.1473078718632</v>
      </c>
      <c r="K19" t="n">
        <v>0.5574081748468434</v>
      </c>
      <c r="L19" t="inlineStr">
        <is>
          <t>ACTA2,ACTB,ACTG2,ACTN1,ADA,ADAM19,ADAM33,ADAMTS2,ADCY3,ADCY5,ADD1,ADGRA2,ADRA1A,AEBP1,AHNAK,AHNAK2,AIP,AKAP13,ALDH1A1,AMOTL2,ANGPT1,ANK2,ANKRD29,ANO6,ANP32E,ANTXR1,ANXA6,ARHGAP10,ARHGEF25,ARMH4,ASB2,ATP1A2,ATP2A2,ATP8B2,B3GALT2,BCL6,BMERB1,BMPER,BNC2,BOC,C12orf75,C1QC,C1QTNF7,C1R,C1S,CACNA2D3,CALD1,CALM3,CAMK2N1,CAP2,CAST,CAVIN1,CBX6,CCDC80,CCN2,CCND1,CCND2,CD63,CD99,CDC42BPA,CEP295NL,CFL2,CHRDL1,CHST3,CLIC4,CLMP,CLU,CNN1,CNRIP1,CNTN1,COL14A1,COL16A1,COL18A1,COL1A1,COL1A2,COL3A1,COL4A1,COL4A2,COL5A1,COL6A1,COL6A2,COL6A3,CORO1C,COX7A1,CPED1,CRTAP,CRYAB,CTIF,DAAM2,DACT3,DBNDD2,DCHS1,DDR2,DENND2A,DES,DIO2,DIXDC1,DMPK,DNAJC15,DPYSL2,DPYSL3,DSTN,DTNA,DYNC1I1,ECM2,ECRG4,EDNRA,EFEMP2,EGFLAM,EHBP1L1,EHD2,EID1,EIF4E3,EMILIN1,ENO2,EOGT,EPB41L2,EPHA3,EPHA7,ESYT2,EYA1,FAIM2,FAM107A,FAT3,FAT4,FBLN1,FBLN5,FBN1,FBXO30,FERMT2,FEZ1,FGF13,FGF2,FGF7,FGFR1,FHL2,FHOD3,FILIP1L,FKBP10,FLNA,FLNC,FN1,FNBP1,FOXD2,FOXF1,FRMD6,FST,FSTL1,FSTL3,FXYD1,FXYD6,FZD7,GAB2,GAS6,GEM,GLIS1,GLIS2,GLT8D2,GNA11,GNAI2,GNAL,GPC4,GPNMB,GPR155,GPSM1,GREM1,GSN,GXYLT2,GYG1,GYPC,HCFC1R1,HEG1,HEPH,HIF3A,HIST1H4E,HOXD10,HS3ST3A1,HSPB1,HSPB2,HSPB6,HSPB8,HSPG2,HTRA1,ID1,ID3,IFITM2,IFITM3,IGFBP6,IGFBP7,IGSF9B,IL6ST,ILK,INHBA,INMT,IRAK3,ISL1,ISLR,ITGA1,ITGA7,ITGA9,ITGB1,ITIH5,ITPRID2,JAM3,JAZF1,JDP2,JPH2,KANK2,KATNAL1,KCNJ8,KCNK3,KCNMB1,KCTD10,KDR,KHDRBS3,KIF1C,KLF7,LAMA4,LAMC1,LDB3,LGALS1,LIMS2,LIX1L,LMO3,LMO4,LMOD1,LOXL1,LPP,LRCH2,LRP1,LRRN4CL,LTBP1,LTBP3,LTBP4,LYVE1,MACF1,MAMDC2,MAMLD1,MAN1A1,MAN1C1,MAP1A,MAP1B,MAP3K20,MAP4,MAPK14,MAPKAPK2,MARVELD1,MASP1,MBNL1,MCAM,MEIS1,METTL24,MFAP4,MFGE8,MFN2,MGLL,MGP,MICAL1,MITF,MKX,MN1,MRGPRF,MRVI1,MSRB3,MTHFD1L,MUC1,MXRA7,MXRA8,MYADM,MYL9,MYLK,MYOCD,NCAM1,NCS1,NDP,NEGR1,NEK7,NEXN,NFASC,NFATC4,NFIA,NIBAN1,NID1,NKD1,NR2F1,NR2F2,NREP,NRP2,NUMBL,OGN,OLFML3,OPTN,PAGE4,PALLD,PARVA,PBX1,PCDH10,PCDH7,PCOLCE,PCOLCE2,PDE3A,PDE5A,PDGFC,PDGFRA,PDGFRB,PDLIM3,PDLIM4,PDLIM7,PDZD4,PEA15,PEAK1,PFN1,PGM5,PHF19,PHLDB2,PID1,PKD2,PKIG,PLAAT3,PLCL1,PLEKHO1,PLEKHO2,PLN,PLPP3,PLSCR1,PLTP,PODN,POPDC2,PPP1R12B,PPP1R12C,PPP1R14A,PRELP,PRKACA,PRKCA,PRKG1,PRNP,PRRX1,PRUNE2,PTGFRN,PTGIS,PTTG1IP,RAB34,RAI2,RARRES2,RASL12,RBMS3,RBPMS,RBPMS2,RCAN2,REEP1,RERG,RGS11,RGS2,RGS22,RNASE1,ROCK2,RPRM,RRAS,SCRG1,SDC3,SEC23A,SELENOM,SELENOW,SERPINF1,SERPING1,SETBP1,SH3BGR,SH3BGRL,SH3PXD2A,SHOC2,SIX2,SKI,SLC8A1,SLIT2,SLMAP,SMOC1,SMTN,SNTB1,SORBS1,SPARC,SPARCL1,SPART,SPEG,SPOCK3,SPSB1,SRF,ST5,STAB1,STOM,SULF1,SVIL,SYDE1,SYNC,SYNE1,SYNPO2,TACC1,TAGLN,TBL1X,TCEAL1,TCEAL4,TGFB1I1,TGFBI,TGFBR1,TGM2,THRA,TIMP2,TIMP3,TLN1,TMEM200B,TMEM35A,TMOD1,TMSB4X,TNIK,TNS1,TPM1,TPM2,TRAF5,TRIM47,TRPC1,TSPAN4,TUBB6,TVP23A,UBC,UQCRB,VAMP5,VCL,WFDC1,WFS1,WIPF1,WNT2,WNT2B,ZBTB47,ZCCHC24,ZEB1,ZYX</t>
        </is>
      </c>
      <c r="M19" t="inlineStr">
        <is>
          <t>[(0, 1), (0, 3), (0, 8), (0, 11), (0, 15), (0, 25), (0, 26), (0, 33), (0, 38), (0, 46), (0, 51), (0, 57), (6, 3), (6, 8), (6, 11), (6, 15), (6, 25), (6, 26), (6, 33), (6, 38), (6, 51), (6, 57), (9, 1), (9, 3), (9, 8), (9, 11), (9, 15), (9, 19), (9, 25), (9, 26), (9, 33), (9, 38), (9, 39), (9, 46), (9, 51), (9, 57), (28, 15), (36, 15), (47, 3), (47, 8), (47, 11), (47, 15), (47, 25), (47, 26), (47, 33), (47, 38), (47, 51), (47, 57), (53, 15)]</t>
        </is>
      </c>
      <c r="N19" t="n">
        <v>6502</v>
      </c>
      <c r="O19" t="n">
        <v>0.5</v>
      </c>
      <c r="P19" t="n">
        <v>0.95</v>
      </c>
      <c r="Q19" t="n">
        <v>3</v>
      </c>
      <c r="R19" t="n">
        <v>10000</v>
      </c>
      <c r="S19" t="inlineStr">
        <is>
          <t>11/06/2023, 22:34:10</t>
        </is>
      </c>
      <c r="T19" s="3">
        <f>hyperlink("https://spiral.technion.ac.il/results/MTAwMDAwNQ==/18/GOResultsPROCESS","link")</f>
        <v/>
      </c>
      <c r="U19" t="inlineStr">
        <is>
          <t>['GO:0030198:extracellular matrix organization (qval2.6E-21)', 'GO:0032502:developmental process (qval3.95E-21)', 'GO:0043062:extracellular structure organization (qval1.12E-20)', 'GO:0007155:cell adhesion (qval8.35E-20)', 'GO:0022610:biological adhesion (qval1.06E-19)', 'GO:0048856:anatomical structure development (qval1.26E-18)', 'GO:0009653:anatomical structure morphogenesis (qval4.09E-16)', 'GO:0051270:regulation of cellular component movement (qval6.07E-14)', 'GO:0050793:regulation of developmental process (qval8.98E-14)', 'GO:0051239:regulation of multicellular organismal process (qval9.08E-14)', 'GO:0030029:actin filament-based process (qval1.72E-13)', 'GO:0048513:animal organ development (qval1.2E-12)', 'GO:0097435:supramolecular fiber organization (qval1.16E-12)', 'GO:2000145:regulation of cell motility (qval1.23E-12)', 'GO:0010810:regulation of cell-substrate adhesion (qval2.32E-12)', 'GO:0030036:actin cytoskeleton organization (qval4.05E-12)', 'GO:0045595:regulation of cell differentiation (qval5.58E-12)', 'GO:0031589:cell-substrate adhesion (qval8.03E-12)', 'GO:0030334:regulation of cell migration (qval8.06E-12)', 'GO:0040012:regulation of locomotion (qval2.58E-11)', 'GO:0048869:cellular developmental process (qval3.7E-11)', 'GO:0003012:muscle system process (qval3.65E-11)', 'GO:0032879:regulation of localization (qval4.23E-11)', 'GO:2000026:regulation of multicellular organismal development (qval7.52E-11)', 'GO:0006936:muscle contraction (qval3.97E-10)', 'GO:0048519:negative regulation of biological process (qval9.14E-10)', 'GO:0006928:movement of cell or subcellular component (qval9.17E-10)', 'GO:0007160:cell-matrix adhesion (qval5.02E-9)', 'GO:0050789:regulation of biological process (qval4.97E-9)', 'GO:0048523:negative regulation of cellular process (qval7.28E-9)', 'GO:0031399:regulation of protein modification process (qval7.18E-9)', 'GO:0040011:locomotion (qval8.01E-9)', 'GO:0006937:regulation of muscle contraction (qval1.3E-8)', 'GO:0030155:regulation of cell adhesion (qval1.41E-8)', 'GO:0001932:regulation of protein phosphorylation (qval1.86E-8)', 'GO:0051128:regulation of cellular component organization (qval1.96E-8)', 'GO:0016043:cellular component organization (qval2.01E-8)', 'GO:0023051:regulation of signaling (qval2E-8)', 'GO:0007010:cytoskeleton organization (qval3.09E-8)', 'GO:0051241:negative regulation of multicellular organismal process (qval3.05E-8)', 'GO:0071840:cellular component organization or biogenesis (qval3.7E-8)', 'GO:0042325:regulation of phosphorylation (qval3.71E-8)', 'GO:0048518:positive regulation of biological process (qval3.96E-8)', 'GO:0090257:regulation of muscle system process (qval4.29E-8)', 'GO:0051093:negative regulation of developmental process (qval4.81E-8)', 'GO:0010646:regulation of cell communication (qval5.8E-8)', 'GO:0065009:regulation of molecular function (qval7.19E-8)', 'GO:0031032:actomyosin structure organization (qval9.5E-8)', 'GO:0009966:regulation of signal transduction (qval1.26E-7)', 'GO:0051272:positive regulation of cellular component movement (qval1.26E-7)', 'GO:0048646:anatomical structure formation involved in morphogenesis (qval1.24E-7)', 'GO:0042127:regulation of cell proliferation (qval1.36E-7)', 'GO:0032501:multicellular organismal process (qval1.45E-7)', 'GO:0048870:cell motility (qval1.79E-7)', 'GO:0007167:enzyme linked receptor protein signaling pathway (qval1.86E-7)', 'GO:0009611:response to wounding (qval1.99E-7)', 'GO:0030199:collagen fibril organization (qval2.14E-7)', 'GO:0051174:regulation of phosphorus metabolic process (qval2.27E-7)', 'GO:0019220:regulation of phosphate metabolic process (qval2.24E-7)', 'GO:0065007:biological regulation (qval2.46E-7)', 'GO:0032970:regulation of actin filament-based process (qval4.67E-7)', 'GO:0022603:regulation of anatomical structure morphogenesis (qval4.61E-7)', 'GO:2000147:positive regulation of cell motility (qval5.09E-7)', 'GO:0051246:regulation of protein metabolic process (qval5.61E-7)', 'GO:0048583:regulation of response to stimulus (qval6.83E-7)', 'GO:0040017:positive regulation of locomotion (qval6.81E-7)', 'GO:0030335:positive regulation of cell migration (qval7.15E-7)', 'GO:1903391:regulation of adherens junction organization (qval7.75E-7)', 'GO:0032268:regulation of cellular protein metabolic process (qval9.47E-7)', 'GO:0001525:angiogenesis (qval9.64E-7)', 'GO:0007507:heart development (qval1.06E-6)', 'GO:0050794:regulation of cellular process (qval1.2E-6)', 'GO:1902903:regulation of supramolecular fiber organization (qval1.43E-6)', 'GO:0016477:cell migration (qval1.71E-6)', 'GO:0044057:regulation of system process (qval1.87E-6)', 'GO:0090109:regulation of cell-substrate junction assembly (qval2E-6)', 'GO:0051893:regulation of focal adhesion assembly (qval1.97E-6)', 'GO:0032956:regulation of actin cytoskeleton organization (qval2.06E-6)', 'GO:0009968:negative regulation of signal transduction (qval2.12E-6)', 'GO:0030154:cell differentiation (qval2.28E-6)', 'GO:0010648:negative regulation of cell communication (qval2.33E-6)', 'GO:0000902:cell morphogenesis (qval2.35E-6)', 'GO:0003008:system process (qval2.47E-6)', 'GO:0023057:negative regulation of signaling (qval2.48E-6)', 'GO:0008016:regulation of heart contraction (qval3.25E-6)', 'GO:0048585:negative regulation of response to stimulus (qval3.63E-6)', 'GO:0050790:regulation of catalytic activity (qval4.09E-6)', 'GO:0045596:negative regulation of cell differentiation (qval4.21E-6)', 'GO:0032989:cellular component morphogenesis (qval4.26E-6)', 'GO:0060284:regulation of cell development (qval4.69E-6)', 'GO:0085029:extracellular matrix assembly (qval4.67E-6)', 'GO:0051094:positive regulation of developmental process (qval4.66E-6)', 'GO:0031333:negative regulation of protein complex assembly (qval6.03E-6)', 'GO:0007166:cell surface receptor signaling pathway (qval6.25E-6)', 'GO:0048522:positive regulation of cellular process (qval6.87E-6)', 'GO:0010033:response to organic substance (qval8.17E-6)', 'GO:0051240:positive regulation of multicellular organismal process (qval9.43E-6)', 'GO:0010811:positive regulation of cell-substrate adhesion (qval1.01E-5)', 'GO:2000146:negative regulation of cell motility (qval1.26E-5)', 'GO:0001952:regulation of cell-matrix adhesion (qval1.28E-5)', 'GO:0070372:regulation of ERK1 and ERK2 cascade (qval1.68E-5)', 'GO:0010959:regulation of metal ion transport (qval1.74E-5)', 'GO:0048514:blood vessel morphogenesis (qval1.91E-5)', 'GO:0009887:animal organ morphogenesis (qval2.15E-5)', 'GO:0048729:tissue morphogenesis (qval2.47E-5)', 'GO:0051493:regulation of cytoskeleton organization (qval2.51E-5)', 'GO:0035239:tube morphogenesis (qval2.6E-5)', 'GO:0051271:negative regulation of cellular component movement (qval2.99E-5)', 'GO:0001934:positive regulation of protein phosphorylation (qval3.51E-5)', 'GO:1901888:regulation of cell junction assembly (qval4.05E-5)', 'GO:0002576:platelet degranulation (qval4.29E-5)', 'GO:0055119:relaxation of cardiac muscle (qval4.43E-5)', 'GO:0043408:regulation of MAPK cascade (qval4.52E-5)', 'GO:0090287:regulation of cellular response to growth factor stimulus (qval4.74E-5)', 'GO:0007165:signal transduction (qval5E-5)', 'GO:0070527:platelet aggregation (qval5.09E-5)', 'GO:0045597:positive regulation of cell differentiation (qval5.18E-5)', 'GO:0042327:positive regulation of phosphorylation (qval5.8E-5)', 'GO:0031401:positive regulation of protein modification process (qval5.91E-5)', 'GO:0030336:negative regulation of cell migration (qval5.96E-5)', 'GO:0048731:system development (qval6.31E-5)', 'GO:0090092:regulation of transmembrane receptor protein serine/threonine kinase signaling pathway (qval6.6E-5)', 'GO:1903522:regulation of blood circulation (qval6.72E-5)', 'GO:0007015:actin filament organization (qval6.68E-5)', 'GO:0045937:positive regulation of phosphate metabolic process (qval7.13E-5)', 'GO:0010562:positive regulation of phosphorus metabolic process (qval7.08E-5)', 'GO:0034329:cell junction assembly (qval7.04E-5)', 'GO:0001763:morphogenesis of a branching structure (qval6.99E-5)', 'GO:0048584:positive regulation of response to stimulus (qval7.06E-5)', 'GO:0090075:relaxation of muscle (qval7.31E-5)', 'GO:0034109:homotypic cell-cell adhesion (qval7.83E-5)', 'GO:0043549:regulation of kinase activity (qval1.12E-4)', 'GO:0061061:muscle structure development (qval1.17E-4)', 'GO:1902904:negative regulation of supramolecular fiber organization (qval1.23E-4)', 'GO:1903779:regulation of cardiac conduction (qval1.3E-4)', 'GO:0000904:cell morphogenesis involved in differentiation (qval1.29E-4)', 'GO:0010882:regulation of cardiac muscle contraction by calcium ion signaling (qval1.45E-4)', 'GO:0051129:negative regulation of cellular component organization (qval1.48E-4)', 'GO:0055117:regulation of cardiac muscle contraction (qval1.48E-4)', 'GO:0051336:regulation of hydrolase activity (qval1.51E-4)', 'GO:0009888:tissue development (qval1.53E-4)', 'GO:0030837:negative regulation of actin filament polymerization (qval1.55E-4)', 'GO:0061138:morphogenesis of a branching epithelium (qval1.59E-4)', 'GO:1902531:regulation of intracellular signal transduction (qval1.62E-4)', 'GO:0008285:negative regulation of cell proliferation (qval1.62E-4)', 'GO:0040013:negative regulation of locomotion (qval1.63E-4)', 'GO:0006942:regulation of striated muscle contraction (qval1.77E-4)', 'GO:0048251:elastic fiber assembly (qval1.77E-4)', 'GO:0034762:regulation of transmembrane transport (qval1.81E-4)', 'GO:0090288:negative regulation of cellular response to growth factor stimulus (qval1.95E-4)', 'GO:0044093:positive regulation of molecular function (qval2E-4)', 'GO:0044087:regulation of cellular component biogenesis (qval2.01E-4)', 'GO:0045859:regulation of protein kinase activity (qval2.43E-4)', 'GO:0007178:transmembrane receptor protein serine/threonine kinase signaling pathway (qval2.74E-4)', 'GO:0042221:response to chemical (qval2.73E-4)', 'GO:1904062:regulation of cation transmembrane transport (qval2.76E-4)', 'GO:0090101:negative regulation of transmembrane receptor protein serine/threonine kinase signaling pathway (qval3E-4)', 'GO:0009967:positive regulation of signal transduction (qval3.05E-4)', 'GO:0044092:negative regulation of molecular function (qval3.32E-4)', 'GO:0007229:integrin-mediated signaling pathway (qval3.55E-4)', 'GO:0110053:regulation of actin filament organization (qval3.6E-4)', 'GO:0010881:regulation of cardiac muscle contraction by regulation of the release of sequestered calcium ion (qval3.65E-4)', 'GO:0001101:response to acid chemical (qval3.9E-4)', 'GO:0030239:myofibril assembly (qval4.26E-4)', 'GO:0034330:cell junction organization (qval4.28E-4)', 'GO:0048754:branching morphogenesis of an epithelial tube (qval4.75E-4)', 'GO:0009719:response to endogenous stimulus (qval5.11E-4)', 'GO:1901700:response to oxygen-containing compound (qval5.23E-4)', 'GO:0071229:cellular response to acid chemical (qval5.4E-4)', 'GO:0014070:response to organic cyclic compound (qval5.41E-4)', 'GO:0019932:second-messenger-mediated signaling (qval5.48E-4)', 'GO:0030510:regulation of BMP signaling pathway (qval5.83E-4)', 'GO:0008284:positive regulation of cell proliferation (qval6.1E-4)', 'GO:0010632:regulation of epithelial cell migration (qval6.15E-4)', 'GO:0033674:positive regulation of kinase activity (qval6.25E-4)', 'GO:0051338:regulation of transferase activity (qval6.53E-4)', 'GO:0034394:protein localization to cell surface (qval6.78E-4)', 'GO:0048844:artery morphogenesis (qval7.45E-4)', 'GO:1901342:regulation of vasculature development (qval8.26E-4)', 'GO:0032272:negative regulation of protein polymerization (qval8.4E-4)', 'GO:0006939:smooth muscle contraction (qval8.85E-4)', 'GO:0001568:blood vessel development (qval8.93E-4)', 'GO:0051130:positive regulation of cellular component organization (qval9.68E-4)', 'GO:0051017:actin filament bundle assembly (qval1E-3)', 'GO:0061572:actin filament bundle organization (qval9.95E-4)', 'GO:0060548:negative regulation of cell death (qval1.1E-3)', 'GO:0032270:positive regulation of cellular protein metabolic process (qval1.15E-3)', 'GO:0030278:regulation of ossification (qval1.16E-3)', 'GO:0006022:aminoglycan metabolic process (qval1.28E-3)', 'GO:0042692:muscle cell differentiation (qval1.37E-3)', 'GO:0010721:negative regulation of cell development (qval1.44E-3)', 'GO:0043085:positive regulation of catalytic activity (qval1.45E-3)', 'GO:0030514:negative regulation of BMP signaling pathway (qval1.46E-3)', 'GO:0010812:negative regulation of cell-substrate adhesion (qval1.51E-3)', 'GO:1902905:positive regulation of supramolecular fiber organization (qval1.51E-3)', 'GO:0002027:regulation of heart rate (qval1.53E-3)', 'GO:0042060:wound healing (qval1.52E-3)', 'GO:0043410:positive regulation of MAPK cascade (qval1.53E-3)', 'GO:0003257:positive regulation of transcription from RNA polymerase II promoter involved in myocardial precursor cell differentiation (qval1.55E-3)', 'GO:0050767:regulation of neurogenesis (qval1.77E-3)', 'GO:0010594:regulation of endothelial cell migration (qval1.78E-3)', 'GO:0030203:glycosaminoglycan metabolic process (qval1.8E-3)', 'GO:0070374:positive regulation of ERK1 and ERK2 cascade (qval1.93E-3)', 'GO:0007169:transmembrane receptor protein tyrosine kinase signaling pathway (qval2.03E-3)', 'GO:0045785:positive regulation of cell adhesion (qval2.04E-3)', 'GO:0055024:regulation of cardiac muscle tissue development (qval2.09E-3)', 'GO:0032233:positive regulation of actin filament bundle assembly (qval2.18E-3)', 'GO:0001503:ossification (qval2.18E-3)', 'GO:0010647:positive regulation of cell communication (qval2.24E-3)', 'GO:0048565:digestive tract development (qval2.24E-3)', 'GO:0072659:protein localization to plasma membrane (qval2.29E-3)', 'GO:0098609:cell-cell adhesion (qval2.28E-3)', 'GO:0030324:lung development (qval2.29E-3)', 'GO:0051347:positive regulation of transferase activity (qval2.45E-3)', 'GO:2001028:positive regulation of endothelial cell chemotaxis (qval2.53E-3)', 'GO:0010880:regulation of release of sequestered calcium ion into cytosol by sarcoplasmic reticulum (qval2.53E-3)', 'GO:0023056:positive regulation of signaling (qval2.54E-3)', 'GO:0051247:positive regulation of protein metabolic process (qval2.53E-3)', 'GO:1904705:regulation of vascular smooth muscle cell proliferation (qval2.53E-3)', 'GO:0060537:muscle tissue development (qval2.61E-3)', 'GO:0071310:cellular response to organic substance (qval2.61E-3)', 'GO:0034765:regulation of ion transmembrane transport (qval2.73E-3)', 'GO:0045664:regulation of neuron differentiation (qval3.12E-3)', 'GO:0045823:positive regulation of heart contraction (qval3.12E-3)', 'GO:0045765:regulation of angiogenesis (qval3.3E-3)', 'GO:0042326:negative regulation of phosphorylation (qval3.37E-3)', 'GO:1901879:regulation of protein depolymerization (qval3.41E-3)', 'GO:0010604:positive regulation of macromolecule metabolic process (qval3.47E-3)', 'GO:0045860:positive regulation of protein kinase activity (qval3.49E-3)', 'GO:0006940:regulation of smooth muscle contraction (qval3.83E-3)', 'GO:0051960:regulation of nervous system development (qval3.84E-3)', 'GO:0051481:negative regulation of cytosolic calcium ion concentration (qval4.08E-3)', 'GO:0033622:integrin activation (qval4.07E-3)', 'GO:0003084:positive regulation of systemic arterial blood pressure (qval4.05E-3)', 'GO:0010941:regulation of cell death (qval4.08E-3)', 'GO:0043067:regulation of programmed cell death (qval4.13E-3)', 'GO:0001667:ameboidal-type cell migration (qval4.19E-3)', 'GO:0043069:negative regulation of programmed cell death (qval4.31E-3)', 'GO:1902414:protein localization to cell junction (qval4.49E-3)', 'GO:0022898:regulation of transmembrane transporter activity (qval4.66E-3)', 'GO:1902532:negative regulation of intracellular signal transduction (qval4.88E-3)', 'GO:0090131:mesenchyme migration (qval4.99E-3)', 'GO:1901228:positive regulation of transcription from RNA polymerase II promoter involved in heart development (qval4.97E-3)', 'GO:0072137:condensed mesenchymal cell proliferation (qval4.95E-3)', 'GO:0043086:negative regulation of catalytic activity (qval4.96E-3)', 'GO:0002009:morphogenesis of an epithelium (qval4.98E-3)', 'GO:0001933:negative regulation of protein phosphorylation (qval5.05E-3)', 'GO:0010595:positive regulation of endothelial cell migration (qval5.06E-3)', 'GO:0042981:regulation of apoptotic process (qval5.05E-3)', 'GO:0051279:regulation of release of sequestered calcium ion into cytosol (qval5.06E-3)', 'GO:0043066:negative regulation of apoptotic process (qval5.21E-3)', 'GO:0034446:substrate adhesion-dependent cell spreading (qval5.37E-3)', 'GO:0051049:regulation of transport (qval5.44E-3)', 'GO:0043534:blood vessel endothelial cell migration (qval5.48E-3)', 'GO:0009893:positive regulation of metabolic process (qval5.51E-3)', 'GO:0034333:adherens junction assembly (qval5.55E-3)', 'GO:1904706:negative regulation of vascular smooth muscle cell proliferation (qval5.65E-3)', 'GO:0033993:response to lipid (qval5.65E-3)', 'GO:0048660:regulation of smooth muscle cell proliferation (qval6.03E-3)', 'GO:0009987:cellular process (qval6.18E-3)', 'GO:0010522:regulation of calcium ion transport into cytosol (qval6.22E-3)', 'GO:0051494:negative regulation of cytoskeleton organization (qval6.25E-3)', 'GO:0051282:regulation of sequestering of calcium ion (qval6.27E-3)', 'GO:0048662:negative regulation of smooth muscle cell proliferation (qval6.34E-3)', 'GO:0010634:positive regulation of epithelial cell migration (qval6.65E-3)', 'GO:0031532:actin cytoskeleton reorganization (qval6.66E-3)', 'GO:0043269:regulation of ion transport (qval6.94E-3)', 'GO:0032101:regulation of response to external stimulus (qval6.92E-3)', 'GO:0002042:cell migration involved in sprouting angiogenesis (qval7.16E-3)', 'GO:1990778:protein localization to cell periphery (qval7.23E-3)', 'GO:1903053:regulation of extracellular matrix organization (qval7.24E-3)', 'GO:0003014:renal system process (qval7.27E-3)', 'GO:1901019:regulation of calcium ion transmembrane transporter activity (qval7.33E-3)', 'GO:0033043:regulation of organelle organization (qval7.33E-3)', 'GO:0032409:regulation of transporter activity (qval7.34E-3)', 'GO:0098901:regulation of cardiac muscle cell action potential (qval7.59E-3)', 'GO:0060341:regulation of cellular localization (qval7.85E-3)', 'GO:0007044:cell-substrate junction assembly (qval8.24E-3)', 'GO:0032412:regulation of ion transmembrane transporter activity (qval8.26E-3)', 'GO:0045936:negative regulation of phosphate metabolic process (qval8.29E-3)', 'GO:0038063:collagen-activated tyrosine kinase receptor signaling pathway (qval8.45E-3)', 'GO:0030042:actin filament depolymerization (qval8.42E-3)', 'GO:0007179:transforming growth factor beta receptor signaling pathway (qval8.45E-3)', 'GO:0010563:negative regulation of phosphorus metabolic process (qval8.46E-3)', 'GO:0010243:response to organonitrogen compound (qval8.47E-3)', 'GO:0051924:regulation of calcium ion transport (qval8.58E-3)', 'GO:0065008:regulation of biological quality (qval8.7E-3)', 'GO:0014912:negative regulation of smooth muscle cell migration (qval8.72E-3)', 'GO:2001026:regulation of endothelial cell chemotaxis (qval8.69E-3)', 'GO:0031400:negative regulation of protein modification process (qval8.75E-3)', 'GO:0071900:regulation of protein serine/threonine kinase activity (qval8.83E-3)', 'GO:1903169:regulation of calcium ion transmembrane transport (qval9.24E-3)', 'GO:1902533:positive regulation of intracellular signal transduction (qval9.24E-3)', 'GO:0051171:regulation of nitrogen compound metabolic process (qval9.26E-3)', 'GO:0050678:regulation of epithelial cell proliferation (qval9.39E-3)', 'GO:0052547:regulation of peptidase activity (qval9.8E-3)', 'GO:1904753:negative regulation of vascular associated smooth muscle cell migration (qval9.95E-3)', 'GO:0043244:regulation of protein complex disassembly (qval1E-2)', 'GO:0051961:negative regulation of nervous system development (qval1.01E-2)', 'GO:0014706:striated muscle tissue development (qval1.02E-2)', 'GO:0048146:positive regulation of fibroblast proliferation (qval1.02E-2)', 'GO:0071495:cellular response to endogenous stimulus (qval1.06E-2)', 'GO:0038084:vascular endothelial growth factor signaling pathway (qval1.06E-2)', 'GO:0019722:calcium-mediated signaling (qval1.11E-2)', 'GO:0010769:regulation of cell morphogenesis involved in differentiation (qval1.18E-2)', 'GO:0060255:regulation of macromolecule metabolic process (qval1.21E-2)', 'GO:0043542:endothelial cell migration (qval1.21E-2)', 'GO:0032231:regulation of actin filament bundle assembly (qval1.22E-2)', 'GO:0017015:regulation of transforming growth factor beta receptor signaling pathway (qval1.23E-2)', 'GO:0050768:negative regulation of neurogenesis (qval1.25E-2)', 'GO:0009725:response to hormone (qval1.28E-2)', 'GO:0060314:regulation of ryanodine-sensitive calcium-release channel activity (qval1.31E-2)', 'GO:0035023:regulation of Rho protein signal transduction (qval1.32E-2)', 'GO:0010631:epithelial cell migration (qval1.32E-2)', 'GO:0010720:positive regulation of cell development (qval1.46E-2)', 'GO:0007519:skeletal muscle tissue development (qval1.47E-2)', 'GO:1901698:response to nitrogen compound (qval1.48E-2)', 'GO:0003013:circulatory system process (qval1.51E-2)', 'GO:1903844:regulation of cellular response to transforming growth factor beta stimulus (qval1.5E-2)', 'GO:0051147:regulation of muscle cell differentiation (qval1.5E-2)', 'GO:1905048:regulation of metallopeptidase activity (qval1.53E-2)', 'GO:0051014:actin filament severing (qval1.53E-2)', 'GO:0055003:cardiac myofibril assembly (qval1.52E-2)', 'GO:0001558:regulation of cell growth (qval1.55E-2)', 'GO:0034332:adherens junction organization (qval1.54E-2)', 'GO:0031325:positive regulation of cellular metabolic process (qval1.55E-2)', 'GO:0045933:positive regulation of muscle contraction (qval1.56E-2)', 'GO:0010517:regulation of phospholipase activity (qval1.58E-2)', 'GO:0043536:positive regulation of blood vessel endothelial cell migration (qval1.61E-2)', 'GO:0030834:regulation of actin filament depolymerization (qval1.61E-2)', 'GO:0055074:calcium ion homeostasis (qval1.62E-2)', 'GO:0051248:negative regulation of protein metabolic process (qval1.64E-2)', 'GO:0002028:regulation of sodium ion transport (qval1.66E-2)', 'GO:0035556:intracellular signal transduction (qval1.66E-2)', 'GO:0090130:tissue migration (qval1.73E-2)', 'GO:0003256:regulation of transcription from RNA polymerase II promoter involved in myocardial precursor cell differentiation (qval1.72E-2)', 'GO:1904026:regulation of collagen fibril organization (qval1.72E-2)', 'GO:1901701:cellular response to oxygen-containing compound (qval1.73E-2)', 'GO:0019222:regulation of metabolic process (qval1.76E-2)', 'GO:0098900:regulation of action potential (qval1.77E-2)', 'GO:0072376:protein activation cascade (qval1.77E-2)', 'GO:0006023:aminoglycan biosynthetic process (qval1.82E-2)', 'GO:0070887:cellular response to chemical stimulus (qval1.83E-2)', 'GO:1901889:negative regulation of cell junction assembly (qval1.83E-2)', 'GO:0032269:negative regulation of cellular protein metabolic process (qval1.82E-2)', 'GO:0042493:response to drug (qval1.88E-2)', 'GO:0007568:aging (qval1.92E-2)', 'GO:0038065:collagen-activated signaling pathway (qval1.94E-2)', 'GO:0043116:negative regulation of vascular permeability (qval1.93E-2)', 'GO:0048557:embryonic digestive tract morphogenesis (qval1.93E-2)', 'GO:1900024:regulation of substrate adhesion-dependent cell spreading (qval1.94E-2)', 'GO:0007162:negative regulation of cell adhesion (qval1.97E-2)', 'GO:0010717:regulation of epithelial to mesenchymal transition (qval2.05E-2)', 'GO:0001569:branching involved in blood vessel morphogenesis (qval2.17E-2)', 'GO:0035987:endodermal cell differentiation (qval2.17E-2)', 'GO:0051058:negative regulation of small GTPase mediated signal transduction (qval2.16E-2)', 'GO:0080090:regulation of primary metabolic process (qval2.18E-2)', 'GO:0051346:negative regulation of hydrolase activity (qval2.28E-2)', 'GO:0050878:regulation of body fluid levels (qval2.41E-2)', 'GO:0008154:actin polymerization or depolymerization (qval2.4E-2)', 'GO:0071230:cellular response to amino acid stimulus (qval2.4E-2)', 'GO:0043242:negative regulation of protein complex disassembly (qval2.41E-2)', 'GO:0006874:cellular calcium ion homeostasis (qval2.42E-2)', 'GO:1903034:regulation of response to wounding (qval2.46E-2)', 'GO:0007411:axon guidance (qval2.46E-2)', 'GO:0010463:mesenchymal cell proliferation (qval2.46E-2)', 'GO:0002026:regulation of the force of heart contraction (qval2.54E-2)', 'GO:1901020:negative regulation of calcium ion transmembrane transporter activity (qval2.53E-2)', 'GO:0022604:regulation of cell morphogenesis (qval2.54E-2)', 'GO:0097485:neuron projection guidance (qval2.54E-2)', 'GO:0071407:cellular response to organic cyclic compound (qval2.62E-2)', 'GO:0045665:negative regulation of neuron differentiation (qval2.66E-2)', 'GO:1905049:negative regulation of metallopeptidase activity (qval2.66E-2)', 'GO:0086036:regulation of cardiac muscle cell membrane potential (qval2.65E-2)', 'GO:2001046:positive regulation of integrin-mediated signaling pathway (qval2.65E-2)', 'GO:0044557:relaxation of smooth muscle (qval2.64E-2)', 'GO:0006816:calcium ion transport (qval2.65E-2)', 'GO:0050679:positive regulation of epithelial cell proliferation (qval2.65E-2)', 'GO:0051495:positive regulation of cytoskeleton organization (qval2.75E-2)', 'GO:0040008:regulation of growth (qval2.79E-2)', 'GO:0051173:positive regulation of nitrogen compound metabolic process (qval2.82E-2)', 'GO:0006027:glycosaminoglycan catabolic process (qval2.85E-2)', 'GO:0060492:lung induction (qval2.95E-2)', 'GO:0071670:smooth muscle cell chemotaxis (qval2.94E-2)', 'GO:0051050:positive regulation of transport (qval2.99E-2)', 'GO:0043277:apoptotic cell clearance (qval3.04E-2)', 'GO:1905330:regulation of morphogenesis of an epithelium (qval3.07E-2)', 'GO:0060415:muscle tissue morphogenesis (qval3.13E-2)', 'GO:0010863:positive regulation of phospholipase C activity (qval3.16E-2)', 'GO:0070167:regulation of biomineral tissue development (qval3.26E-2)', 'GO:0019935:cyclic-nucleotide-mediated signaling (qval3.26E-2)', 'GO:1904018:positive regulation of vasculature development (qval3.38E-2)', 'GO:0001890:placenta development (qval3.38E-2)', 'GO:0035633:maintenance of permeability of blood-brain barrier (qval3.37E-2)', 'GO:0018149:peptide cross-linking (qval3.37E-2)', 'GO:0031323:regulation of cellular metabolic process (qval3.39E-2)', 'GO:0010035:response to inorganic substance (qval3.64E-2)', 'GO:0003018:vascular process in circulatory system (qval3.64E-2)', 'GO:0048608:reproductive structure development (qval3.68E-2)', 'GO:0034764:positive regulation of transmembrane transport (qval3.69E-2)', 'GO:2001257:regulation of cation channel activity (qval3.72E-2)', 'GO:0010466:negative regulation of peptidase activity (qval3.71E-2)', 'GO:0010927:cellular component assembly involved in morphogenesis (qval3.73E-2)', 'GO:1900221:regulation of amyloid-beta clearance (qval3.72E-2)']</t>
        </is>
      </c>
      <c r="V19" s="3">
        <f>hyperlink("https://spiral.technion.ac.il/results/MTAwMDAwNQ==/18/GOResultsFUNCTION","link")</f>
        <v/>
      </c>
      <c r="W19" t="inlineStr">
        <is>
          <t>['GO:0005198:structural molecule activity (qval5.14E-22)', 'GO:0005201:extracellular matrix structural constituent (qval1.63E-19)', 'GO:0003779:actin binding (qval1.37E-15)', 'GO:0008092:cytoskeletal protein binding (qval4.73E-13)', 'GO:0044877:protein-containing complex binding (qval5.75E-13)', 'GO:0005518:collagen binding (qval1.09E-12)', 'GO:0005178:integrin binding (qval9.59E-10)', 'GO:0005539:glycosaminoglycan binding (qval2.58E-9)', 'GO:0048407:platelet-derived growth factor binding (qval2.31E-8)', 'GO:0005509:calcium ion binding (qval2.79E-8)', 'GO:0019838:growth factor binding (qval1.19E-7)', 'GO:0030020:extracellular matrix structural constituent conferring tensile strength (qval1.62E-7)', 'GO:0005102:signaling receptor binding (qval6.29E-7)', 'GO:0050839:cell adhesion molecule binding (qval9.52E-6)', 'GO:0051371:muscle alpha-actinin binding (qval9.71E-6)', 'GO:0051015:actin filament binding (qval1.87E-5)', 'GO:0008201:heparin binding (qval2.18E-5)', 'GO:1901681:sulfur compound binding (qval5.16E-5)', 'GO:0051393:alpha-actinin binding (qval6.1E-4)', 'GO:0097493:structural molecule activity conferring elasticity (qval1.38E-3)', 'GO:0019199:transmembrane receptor protein kinase activity (qval1.44E-3)', 'GO:0050840:extracellular matrix binding (qval1.53E-3)', 'GO:0005515:protein binding (qval2.22E-3)', 'GO:0042805:actinin binding (qval3.11E-3)', 'GO:0098772:molecular function regulator (qval5.43E-3)', 'GO:0043394:proteoglycan binding (qval5.46E-3)', 'GO:0030234:enzyme regulator activity (qval9.9E-3)', 'GO:0042802:identical protein binding (qval9.65E-3)', 'GO:0004857:enzyme inhibitor activity (qval9.38E-3)', 'GO:0030023:extracellular matrix constituent conferring elasticity (qval9.48E-3)', 'GO:0043167:ion binding (qval1.18E-2)', 'GO:0001968:fibronectin binding (qval1.31E-2)', 'GO:0061134:peptidase regulator activity (qval2.06E-2)', 'GO:0004714:transmembrane receptor protein tyrosine kinase activity (qval2.02E-2)', 'GO:0042803:protein homodimerization activity (qval1.97E-2)', 'GO:0046872:metal ion binding (qval2.06E-2)', 'GO:0038085:vascular endothelial growth factor binding (qval2.4E-2)', 'GO:0004672:protein kinase activity (qval2.58E-2)', 'GO:0097367:carbohydrate derivative binding (qval2.93E-2)', 'GO:0043169:cation binding (qval2.99E-2)', 'GO:0005021:vascular endothelial growth factor-activated receptor activity (qval4.24E-2)', 'GO:0002020:protease binding (qval4.61E-2)', 'GO:0046983:protein dimerization activity (qval5.3E-2)', 'GO:0098634:cell-matrix adhesion mediator activity (qval6.78E-2)', 'GO:0043236:laminin binding (qval7.45E-2)']</t>
        </is>
      </c>
      <c r="X19" s="3">
        <f>hyperlink("https://spiral.technion.ac.il/results/MTAwMDAwNQ==/18/GOResultsCOMPONENT","link")</f>
        <v/>
      </c>
      <c r="Y19" t="inlineStr">
        <is>
          <t>['GO:0062023:collagen-containing extracellular matrix (qval8.28E-34)', 'GO:0031012:extracellular matrix (qval5.97E-28)', 'GO:0044449:contractile fiber part (qval3.23E-20)', 'GO:0030054:cell junction (qval6.03E-19)', 'GO:0005925:focal adhesion (qval4.31E-18)', 'GO:0005924:cell-substrate adherens junction (qval4.6E-18)', 'GO:0030055:cell-substrate junction (qval7.26E-18)', 'GO:0070161:anchoring junction (qval5.42E-17)', 'GO:0005912:adherens junction (qval5.31E-17)', 'GO:0005856:cytoskeleton (qval1.3E-16)', 'GO:0044421:extracellular region part (qval1.14E-15)', 'GO:0030018:Z disc (qval3.82E-14)', 'GO:0005615:extracellular space (qval3.82E-14)', 'GO:0032432:actin filament bundle (qval2E-13)', 'GO:0005576:extracellular region (qval1.22E-12)', 'GO:0044420:extracellular matrix component (qval3.2E-12)', 'GO:0001725:stress fiber (qval6.06E-12)', 'GO:0097517:contractile actin filament bundle (qval5.72E-12)', 'GO:0042641:actomyosin (qval6.15E-12)', 'GO:0015629:actin cytoskeleton (qval1.32E-10)', 'GO:0042383:sarcolemma (qval5.76E-10)', 'GO:1903561:extracellular vesicle (qval1.91E-9)', 'GO:0043230:extracellular organelle (qval1.82E-9)', 'GO:0005788:endoplasmic reticulum lumen (qval2.84E-9)', 'GO:0005604:basement membrane (qval4.03E-9)', 'GO:0070062:extracellular exosome (qval5.21E-9)', 'GO:0005886:plasma membrane (qval2.44E-7)', 'GO:0005581:collagen trimer (qval2.61E-7)', 'GO:0044430:cytoskeletal part (qval3.94E-7)', 'GO:0031982:vesicle (qval1.74E-6)', 'GO:0031941:filamentous actin (qval4.3E-6)', 'GO:0099080:supramolecular complex (qval7.36E-6)', 'GO:0099081:supramolecular polymer (qval7.14E-6)', 'GO:0099512:supramolecular fiber (qval6.93E-6)', 'GO:0043034:costamere (qval9.37E-6)', 'GO:0005911:cell-cell junction (qval1.11E-5)', 'GO:0044291:cell-cell contact zone (qval2.58E-5)', 'GO:0071953:elastic fiber (qval1.38E-4)', 'GO:0031974:membrane-enclosed lumen (qval1.8E-4)', 'GO:0070013:intracellular organelle lumen (qval1.76E-4)', 'GO:0043233:organelle lumen (qval1.71E-4)', 'GO:0043292:contractile fiber (qval2.64E-4)', 'GO:0005913:cell-cell adherens junction (qval2.58E-4)', 'GO:0030017:sarcomere (qval3.82E-4)', 'GO:0001527:microfibril (qval4.38E-4)', 'GO:0005583:fibrillar collagen trimer (qval4.29E-4)', 'GO:0098857:membrane microdomain (qval4.8E-4)', 'GO:0045121:membrane raft (qval4.7E-4)', 'GO:0030016:myofibril (qval8.11E-4)', 'GO:0098589:membrane region (qval8.17E-4)', 'GO:0014704:intercalated disc (qval8.43E-4)', 'GO:0072562:blood microparticle (qval2.57E-3)', 'GO:0009986:cell surface (qval2.72E-3)', 'GO:0044459:plasma membrane part (qval3.17E-3)', 'GO:0005737:cytoplasm (qval3.14E-3)', 'GO:0120025:plasma membrane bounded cell projection (qval3.69E-3)', 'GO:0030315:T-tubule (qval4.41E-3)', 'GO:0031093:platelet alpha granule lumen (qval4.46E-3)', 'GO:0043232:intracellular non-membrane-bounded organelle (qval5.25E-3)', 'GO:0005884:actin filament (qval5.9E-3)', 'GO:0043228:non-membrane-bounded organelle (qval5.83E-3)', 'GO:0044444:cytoplasmic part (qval5.75E-3)', 'GO:0042995:cell projection (qval6.51E-3)', 'GO:0030027:lamellipodium (qval7.1E-3)', 'GO:0005575:cellular_component (qval7.62E-3)', 'GO:0098636:protein complex involved in cell adhesion (qval1.16E-2)', 'GO:0002102:podosome (qval1.78E-2)', 'GO:0048471:perinuclear region of cytoplasm (qval2.09E-2)', 'GO:0005862:muscle thin filament tropomyosin (qval2.1E-2)', 'GO:0005584:collagen type I trimer (qval2.07E-2)', 'GO:0034665:integrin alpha1-beta1 complex (qval2.04E-2)', 'GO:0090533:cation-transporting ATPase complex (qval2.09E-2)', 'GO:0043226:organelle (qval2.07E-2)', 'GO:0099568:cytoplasmic region (qval2.35E-2)']</t>
        </is>
      </c>
      <c r="Z19" t="inlineStr">
        <is>
          <t>[{0, 36, 53, 6, 9, 28, 47}, {1, 33, 3, 38, 39, 8, 11, 46, 15, 51, 19, 25, 26, 57}]</t>
        </is>
      </c>
    </row>
    <row r="20">
      <c r="A20" s="1" t="n">
        <v>19</v>
      </c>
      <c r="B20" t="n">
        <v>16483</v>
      </c>
      <c r="C20" t="n">
        <v>2522</v>
      </c>
      <c r="D20" t="n">
        <v>61</v>
      </c>
      <c r="E20" t="n">
        <v>516</v>
      </c>
      <c r="F20" t="n">
        <v>1225</v>
      </c>
      <c r="G20" t="n">
        <v>23</v>
      </c>
      <c r="H20" t="n">
        <v>3660</v>
      </c>
      <c r="I20" t="n">
        <v>42</v>
      </c>
      <c r="J20" s="2" t="n">
        <v>-689.5476560467432</v>
      </c>
      <c r="K20" t="n">
        <v>0.5694409877667332</v>
      </c>
      <c r="L20" t="inlineStr">
        <is>
          <t>ABCC9,ACAP3,ACTA2,ACTB,ACTG2,ACTN1,ADAM22,ADAM33,ADAMTS5,ADCY2,ADCY5,ADD1,ADGRA2,ADRA1A,ADRA2C,AEBP1,AKR1E2,ALDH1B1,ANKRD29,ANKS1B,ANO5,ANO6,ANXA6,AOC3,AOX1,ARHGAP10,ARHGEF25,ARHGEF4,ARPP19,ASB2,ASPH,ATCAY,ATP1A2,ATP2B4,ATP5F1E,ATP8B2,B3GALT2,BAG2,BCL6,BHMT2,BIN1,BNC2,BNIP2,BOC,C12orf75,C1QTNF7,C1R,C1S,C21orf62,C3orf70,C5orf34,C8orf88,CACNA1C,CACNA1H,CACNA2D3,CACNB2,CALD1,CALM3,CAMK1D,CAMK2G,CAMK2N1,CAP2,CAV1,CAVIN1,CAVIN3,CBX6,CCDC107,CCDC136,CCDC69,CD99,CDC42BPA,CDS2,CENPW,CERCAM,CFL2,CHMP1B,CHRDL1,CHRDL2,CITED4,CLASP1,CLIC4,CLIP4,CLTB,CLU,CNN1,CNTN1,COL12A1,COL16A1,COL1A1,COL1A2,COL27A1,COL3A1,COL4A1,COL4A2,COL4A6,COL5A1,COL6A1,COL6A2,COL6A3,COPZ2,CORO1C,COX7A1,CPXM2,CRTAP,CSDE1,CTIF,CTXN1,DAB1,DACT3,DAPK3,DBN1,DBNDD2,DCHS1,DDR2,DES,DIXDC1,DMD,DMPK,DNAJB5,DPYSL3,DSTN,DTNA,DUSP3,DYNC1I1,DYNLL1,ECM2,ECRG4,EDNRA,EEF1AKMT1,EEF2,EFHC2,EHBP1L1,EHD2,EMILIN1,ENO2,EOGT,EPHA3,EPM2A,ESYT2,EYA1,EYA4,FAT3,FAT4,FBLIM1,FBN1,FBXL22,FBXO30,FBXO32,FCHSD2,FERMT2,FEZ1,FGF7,FGFR1,FHL2,FHOD3,FIGN,FLNA,FLNC,FN1,FNBP1,FOXC1,FOXD2,FOXF1,FOXK1,FRY,FST,FSTL1,FXYD1,GADD45B,GAS6,GASK1A,GEM,GFPT2,GJC1,GLI3,GLIPR1,GLIS1,GNA11,GNAI2,GNAL,GNAQ,GNAZ,GNG7,GPATCH2L,GPI,GPLD1,GPR155,GREM1,GSN,GXYLT2,GYG1,GYPC,HACD1,HAPLN2,HCFC1R1,HDAC9,HECTD2,HEPH,HIF3A,HIST1H4E,HIST2H2AB,HMCN2,HNRNPUL1,HPSE2,HSD17B6,HSPB1,HSPB2,HSPB6,HSPB7,HSPB8,HSPG2,HTRA1,IDH2,IGFBP7,IGSF9B,ILK,INMT,INPP5A,IP6K3,IRAK3,ISCU,ISL1,ISM2,ITGA1,ITGA5,ITGA7,ITGA9,ITGB1,ITGB3,ITIH5,ITPKB,ITPR1,JAM3,JAZF1,JCAD,JPH2,KANK1,KANK2,KATNAL1,KCNH2,KCNJ8,KCNMA1,KCNMB1,KCNN3,KHDRBS3,KIAA1755,KIF1C,KIZ,KLF7,KLHL21,KLHL5,KPNA4,LAMA4,LAMB2,LAMC1,LARGE1,LDB1,LDB3,LGALS1,LIMS2,LIX1L,LMO4,LMOD1,LONRF2,LOXL1,LOXL2,LPP,LRCH2,LRP1,LTBP1,LTBP3,LYNX1,MACF1,MAMDC2,MAN1C1,MAOB,MAP1B,MAP3K20,MAP6,MASP1,MBNL1,MCAM,ME2,MEIS1,METTL24,MFAP4,MFGE8,MFN2,MGLL,MID1,MITF,MKX,MLXIP,MOB2,MPP2,MPRIP,MRGPRF,MRVI1,MSRB3,MXI1,MXRA7,MXRA8,MYADM,MYL9,MYLK,MYOCD,NAALADL1,NACC2,NAT8L,NAV1,NCOA1,NCS1,NDN,NDP,NDUFS5,NEURL1B,NEXN,NFATC4,NIBAN1,NID1,NKD1,NPNT,NR2F1,NR2F2,NRP2,OGN,OLFML3,OPTN,OSBPL10,OSR2,OXCT1,PACS2,PALLD,PALM2-AKAP2,PARVA,PAWR,PBX1,PBXIP1,PCDH10,PCDH18,PCDH7,PCP4,PDCL3,PDE3A,PDE5A,PDK2,PDLIM2,PDLIM3,PDLIM7,PDZD4,PELI3,PFKP,PFN1,PGAM1,PGM5,PHLDB2,PIP5K1C,PITPNB,PKDCC,PKIG,PLA2G5,PLAAT3,PLEKHO1,PLN,PLPP3,PNCK,PNMA1,POPDC2,POSTN,PPP1CB,PPP1R12A,PPP1R12B,PPP1R12C,PPP1R14A,PPP1R1A,PRDM6,PRELP,PRICKLE2,PRKACA,PRKCA,PRRX1,PRUNE2,PTGDS,PTGER2,PTGFRN,PTGIS,PTPN21,RAB23,RAB31,RAB34,RAI14,RAI2,RAP1A,RARRES2,RASGRP2,RASL12,RASSF3,RBBP7,RBFOX2,RBFOX3,RBPMS,RBPMS2,REEP1,RERG,RGS2,RHOB,RHOF,RNF112,RNF150,RNF167,RPRM,RRAS,RSU1,SCRG1,SDC3,SEC23A,SELENBP1,SELENOM,SELENOW,SEPTIN7,SERPINF1,SERPING1,SERTM2,SETD3,SGCA,SGCB,SH3BGR,SH3BGRL,SH3D19,SH3PXD2A,SH3PXD2B,SH3RF3,SIAH2,SKI,SLC12A4,SLC16A9,SLC24A3,SLC25A12,SLC25A4,SLC2A4,SLC8A1,SLIT2,SLMAP,SLURP2,SMOC1,SMOC2,SMTN,SNCAIP,SNX27,SORBS1,SORBS2,SORT1,SPARCL1,SPART,SPEG,SPOCK3,SRD5A2,SRF,ST5,STAC,STARD9,STK38,STOM,STRIP2,STX7,SVIL,SYDE1,SYNM,SYNPO,SYNPO2,TACC1,TAGLN,TBL1X,TCEAL1,TCEAL4,TCN2,TEAD1,TENM3,TGFB1I1,TIMP2,TLE5,TLN1,TMEM158,TMEM200B,TMEM35A,TMOD1,TNS1,TP53INP2,TPM1,TPM2,TRAF5,TSPAN2,TTC7B,TUBB6,UBE2QL1,UBXN10,UGP2,VAMP5,VASP,VCL,VWA1,WDR1,WFDC1,WFS1,WIPF3,WNT2B,WSCD2,YAP1,YPEL2,ZBTB47,ZCCHC24,ZFHX4,ZNF185,ZNF516,ZNF853,ZYX</t>
        </is>
      </c>
      <c r="M20" t="inlineStr">
        <is>
          <t>[(0, 1), (0, 3), (0, 8), (0, 18), (0, 19), (0, 23), (0, 25), (0, 26), (0, 27), (0, 51), (6, 1), (6, 3), (6, 8), (6, 18), (6, 23), (6, 25), (6, 26), (6, 27), (6, 51), (9, 1), (9, 3), (9, 8), (9, 18), (9, 19), (9, 23), (9, 25), (9, 26), (9, 27), (9, 51), (28, 27), (28, 51), (32, 27), (34, 27), (36, 27), (40, 27), (41, 27), (47, 27), (47, 51), (53, 27), (53, 51), (58, 27), (60, 27)]</t>
        </is>
      </c>
      <c r="N20" t="n">
        <v>5183</v>
      </c>
      <c r="O20" t="n">
        <v>0.5</v>
      </c>
      <c r="P20" t="n">
        <v>0.95</v>
      </c>
      <c r="Q20" t="n">
        <v>3</v>
      </c>
      <c r="R20" t="n">
        <v>10000</v>
      </c>
      <c r="S20" t="inlineStr">
        <is>
          <t>11/06/2023, 22:34:38</t>
        </is>
      </c>
      <c r="T20" s="3">
        <f>hyperlink("https://spiral.technion.ac.il/results/MTAwMDAwNQ==/19/GOResultsPROCESS","link")</f>
        <v/>
      </c>
      <c r="U20" t="inlineStr">
        <is>
          <t>['GO:0030198:extracellular matrix organization (qval5.71E-18)', 'GO:0043062:extracellular structure organization (qval4.28E-17)', 'GO:0007155:cell adhesion (qval1.92E-13)', 'GO:0022610:biological adhesion (qval2.16E-13)', 'GO:0032502:developmental process (qval9.47E-13)', 'GO:0006936:muscle contraction (qval1.11E-12)', 'GO:0003012:muscle system process (qval1.31E-12)', 'GO:0048856:anatomical structure development (qval4.56E-12)', 'GO:0050793:regulation of developmental process (qval3.9E-11)', 'GO:0097435:supramolecular fiber organization (qval1.43E-10)', 'GO:0010810:regulation of cell-substrate adhesion (qval2.72E-10)', 'GO:0051270:regulation of cellular component movement (qval2.76E-10)', 'GO:0030029:actin filament-based process (qval1.08E-9)', 'GO:0051239:regulation of multicellular organismal process (qval1.91E-9)', 'GO:0006937:regulation of muscle contraction (qval2.38E-9)', 'GO:0016043:cellular component organization (qval6.83E-9)', 'GO:2000145:regulation of cell motility (qval8.69E-9)', 'GO:0071840:cellular component organization or biogenesis (qval1.36E-8)', 'GO:0032879:regulation of localization (qval1.31E-8)', 'GO:0030334:regulation of cell migration (qval1.34E-8)', 'GO:0048869:cellular developmental process (qval1.65E-8)', 'GO:0090257:regulation of muscle system process (qval1.96E-8)', 'GO:0045595:regulation of cell differentiation (qval2.34E-8)', 'GO:0030036:actin cytoskeleton organization (qval4.18E-8)', 'GO:0007010:cytoskeleton organization (qval5.43E-8)', 'GO:0009653:anatomical structure morphogenesis (qval8.71E-8)', 'GO:0040012:regulation of locomotion (qval1.12E-7)', 'GO:0051094:positive regulation of developmental process (qval1.25E-7)', 'GO:0044057:regulation of system process (qval1.65E-7)', 'GO:2000026:regulation of multicellular organismal development (qval1.76E-7)', 'GO:0048513:animal organ development (qval3.93E-7)', 'GO:0008016:regulation of heart contraction (qval4.86E-7)', 'GO:0032970:regulation of actin filament-based process (qval1.03E-6)', 'GO:0006928:movement of cell or subcellular component (qval1.05E-6)', 'GO:1903522:regulation of blood circulation (qval1.56E-6)', 'GO:0031589:cell-substrate adhesion (qval1.75E-6)', 'GO:0040011:locomotion (qval2.42E-6)', 'GO:0007160:cell-matrix adhesion (qval3.43E-6)', 'GO:0034329:cell junction assembly (qval5.98E-6)', 'GO:0048870:cell motility (qval5.97E-6)', 'GO:0051272:positive regulation of cellular component movement (qval6.14E-6)', 'GO:0007507:heart development (qval7.42E-6)', 'GO:1903391:regulation of adherens junction organization (qval9.78E-6)', 'GO:0060284:regulation of cell development (qval9.58E-6)', 'GO:0032956:regulation of actin cytoskeleton organization (qval1.05E-5)', 'GO:0061061:muscle structure development (qval1.34E-5)', 'GO:0007015:actin filament organization (qval1.45E-5)', 'GO:1901888:regulation of cell junction assembly (qval1.82E-5)', 'GO:0030199:collagen fibril organization (qval1.9E-5)', 'GO:2000147:positive regulation of cell motility (qval1.96E-5)', 'GO:0090109:regulation of cell-substrate junction assembly (qval2.06E-5)', 'GO:0051893:regulation of focal adhesion assembly (qval2.02E-5)', 'GO:0030335:positive regulation of cell migration (qval2.46E-5)', 'GO:0040017:positive regulation of locomotion (qval2.75E-5)', 'GO:0016477:cell migration (qval2.93E-5)', 'GO:0003008:system process (qval3.63E-5)', 'GO:0030154:cell differentiation (qval4.13E-5)', 'GO:0045597:positive regulation of cell differentiation (qval4.92E-5)', 'GO:0048646:anatomical structure formation involved in morphogenesis (qval4.87E-5)', 'GO:0032501:multicellular organismal process (qval8.09E-5)', 'GO:0006940:regulation of smooth muscle contraction (qval1.05E-4)', 'GO:0030155:regulation of cell adhesion (qval1.07E-4)', 'GO:0051240:positive regulation of multicellular organismal process (qval1.17E-4)', 'GO:0010881:regulation of cardiac muscle contraction by regulation of the release of sequestered calcium ion (qval1.22E-4)', 'GO:0002027:regulation of heart rate (qval1.21E-4)', 'GO:0022603:regulation of anatomical structure morphogenesis (qval1.69E-4)', 'GO:0051093:negative regulation of developmental process (qval1.7E-4)', 'GO:0001952:regulation of cell-matrix adhesion (qval1.71E-4)', 'GO:1903779:regulation of cardiac conduction (qval1.76E-4)', 'GO:0055117:regulation of cardiac muscle contraction (qval2.06E-4)', 'GO:0010959:regulation of metal ion transport (qval2.17E-4)', 'GO:0034330:cell junction organization (qval2.23E-4)', 'GO:0051493:regulation of cytoskeleton organization (qval2.34E-4)', 'GO:0110053:regulation of actin filament organization (qval2.64E-4)', 'GO:0051271:negative regulation of cellular component movement (qval2.65E-4)', 'GO:0045664:regulation of neuron differentiation (qval2.95E-4)', 'GO:0070527:platelet aggregation (qval3.01E-4)', 'GO:0006942:regulation of striated muscle contraction (qval3E-4)', 'GO:2000146:negative regulation of cell motility (qval3.08E-4)', 'GO:0009987:cellular process (qval3.5E-4)', 'GO:0030336:negative regulation of cell migration (qval3.77E-4)', 'GO:0051128:regulation of cellular component organization (qval4.73E-4)', 'GO:1902903:regulation of supramolecular fiber organization (qval4.74E-4)', 'GO:0034109:homotypic cell-cell adhesion (qval5.36E-4)', 'GO:0010811:positive regulation of cell-substrate adhesion (qval5.5E-4)', 'GO:0007229:integrin-mediated signaling pathway (qval6.3E-4)', 'GO:0000902:cell morphogenesis (qval6.24E-4)', 'GO:0010882:regulation of cardiac muscle contraction by calcium ion signaling (qval6.73E-4)', 'GO:0090066:regulation of anatomical structure size (qval6.7E-4)', 'GO:0050767:regulation of neurogenesis (qval7.13E-4)', 'GO:0031032:actomyosin structure organization (qval1E-3)', 'GO:0010632:regulation of epithelial cell migration (qval1.01E-3)', 'GO:0030837:negative regulation of actin filament polymerization (qval1.02E-3)', 'GO:0098609:cell-cell adhesion (qval1.19E-3)', 'GO:0010880:regulation of release of sequestered calcium ion into cytosol by sarcoplasmic reticulum (qval1.2E-3)', 'GO:0034762:regulation of transmembrane transport (qval1.43E-3)', 'GO:0048731:system development (qval1.89E-3)', 'GO:0010720:positive regulation of cell development (qval2.06E-3)', 'GO:0038063:collagen-activated tyrosine kinase receptor signaling pathway (qval2.06E-3)', 'GO:0050789:regulation of biological process (qval2.21E-3)', 'GO:0051960:regulation of nervous system development (qval2.47E-3)', 'GO:0045666:positive regulation of neuron differentiation (qval2.49E-3)', 'GO:0001525:angiogenesis (qval2.57E-3)', 'GO:0051049:regulation of transport (qval2.81E-3)', 'GO:0009888:tissue development (qval2.83E-3)', 'GO:0008064:regulation of actin polymerization or depolymerization (qval3.04E-3)', 'GO:0032989:cellular component morphogenesis (qval3.09E-3)', 'GO:0055119:relaxation of cardiac muscle (qval3.15E-3)', 'GO:0030832:regulation of actin filament length (qval3.2E-3)', 'GO:0009725:response to hormone (qval3.18E-3)', 'GO:0040013:negative regulation of locomotion (qval3.39E-3)', 'GO:0048518:positive regulation of biological process (qval3.51E-3)', 'GO:0045596:negative regulation of cell differentiation (qval3.63E-3)', 'GO:0090075:relaxation of muscle (qval3.83E-3)', 'GO:0085029:extracellular matrix assembly (qval3.8E-3)', 'GO:0010644:cell communication by electrical coupling (qval3.77E-3)', 'GO:0006996:organelle organization (qval3.81E-3)', 'GO:0030043:actin filament fragmentation (qval4.27E-3)', 'GO:0003257:positive regulation of transcription from RNA polymerase II promoter involved in myocardial precursor cell differentiation (qval4.24E-3)', 'GO:0006939:smooth muscle contraction (qval4.35E-3)', 'GO:1902904:negative regulation of supramolecular fiber organization (qval4.56E-3)', 'GO:0031333:negative regulation of protein complex assembly (qval4.85E-3)', 'GO:1902905:positive regulation of supramolecular fiber organization (qval4.86E-3)', 'GO:0032272:negative regulation of protein polymerization (qval4.98E-3)', 'GO:0010594:regulation of endothelial cell migration (qval5.08E-3)', 'GO:1904062:regulation of cation transmembrane transport (qval5.17E-3)', 'GO:0010634:positive regulation of epithelial cell migration (qval5.16E-3)', 'GO:0034765:regulation of ion transmembrane transport (qval5.3E-3)', 'GO:0009719:response to endogenous stimulus (qval5.82E-3)', 'GO:0038065:collagen-activated signaling pathway (qval6.27E-3)', 'GO:0043086:negative regulation of catalytic activity (qval6.5E-3)', 'GO:0048522:positive regulation of cellular process (qval6.72E-3)', 'GO:0007517:muscle organ development (qval6.8E-3)', 'GO:0043269:regulation of ion transport (qval7.03E-3)', 'GO:0033627:cell adhesion mediated by integrin (qval7.76E-3)', 'GO:0009611:response to wounding (qval7.84E-3)', 'GO:0048519:negative regulation of biological process (qval8.04E-3)', 'GO:0019932:second-messenger-mediated signaling (qval8.3E-3)', 'GO:0044092:negative regulation of molecular function (qval8.37E-3)', 'GO:0010717:regulation of epithelial to mesenchymal transition (qval8.49E-3)', 'GO:0086064:cell communication by electrical coupling involved in cardiac conduction (qval8.45E-3)', 'GO:0044087:regulation of cellular component biogenesis (qval8.48E-3)', 'GO:0010595:positive regulation of endothelial cell migration (qval8.57E-3)', 'GO:0065008:regulation of biological quality (qval8.54E-3)', 'GO:1990778:protein localization to cell periphery (qval9.15E-3)', 'GO:0060341:regulation of cellular localization (qval9.67E-3)', 'GO:0010033:response to organic substance (qval9.72E-3)', 'GO:0048565:digestive tract development (qval1.01E-2)', 'GO:0001501:skeletal system development (qval1.03E-2)', 'GO:0030278:regulation of ossification (qval1.04E-2)', 'GO:0035987:endodermal cell differentiation (qval1.15E-2)', 'GO:0033622:integrin activation (qval1.18E-2)', 'GO:0003084:positive regulation of systemic arterial blood pressure (qval1.17E-2)', 'GO:0006091:generation of precursor metabolites and energy (qval1.2E-2)', 'GO:0006798:polyphosphate catabolic process (qval1.27E-2)', 'GO:0090131:mesenchyme migration (qval1.26E-2)', 'GO:1901228:positive regulation of transcription from RNA polymerase II promoter involved in heart development (qval1.25E-2)', 'GO:0097241:hematopoietic stem cell migration to bone marrow (qval1.25E-2)', 'GO:0048754:branching morphogenesis of an epithelial tube (qval1.25E-2)', 'GO:0022604:regulation of cell morphogenesis (qval1.25E-2)', 'GO:0048523:negative regulation of cellular process (qval1.25E-2)', 'GO:0030168:platelet activation (qval1.25E-2)', 'GO:0050769:positive regulation of neurogenesis (qval1.25E-2)', 'GO:1904018:positive regulation of vasculature development (qval1.26E-2)', 'GO:0042221:response to chemical (qval1.25E-2)', 'GO:0002026:regulation of the force of heart contraction (qval1.33E-2)', 'GO:0030834:regulation of actin filament depolymerization (qval1.42E-2)', 'GO:0050794:regulation of cellular process (qval1.41E-2)', 'GO:0043687:post-translational protein modification (qval1.47E-2)', 'GO:0090287:regulation of cellular response to growth factor stimulus (qval1.47E-2)', 'GO:0051241:negative regulation of multicellular organismal process (qval1.5E-2)', 'GO:0065007:biological regulation (qval1.51E-2)', 'GO:0032535:regulation of cellular component size (qval1.53E-2)', 'GO:0045778:positive regulation of ossification (qval1.54E-2)', 'GO:0086010:membrane depolarization during action potential (qval1.57E-2)', 'GO:0061138:morphogenesis of a branching epithelium (qval1.59E-2)', 'GO:0007423:sensory organ development (qval1.61E-2)', 'GO:0010721:negative regulation of cell development (qval1.61E-2)', 'GO:0035637:multicellular organismal signaling (qval1.67E-2)', 'GO:1901879:regulation of protein depolymerization (qval1.66E-2)', 'GO:0009887:animal organ morphogenesis (qval1.72E-2)', 'GO:1900024:regulation of substrate adhesion-dependent cell spreading (qval1.74E-2)', 'GO:0072659:protein localization to plasma membrane (qval1.79E-2)', 'GO:0048468:cell development (qval1.79E-2)', 'GO:0002576:platelet degranulation (qval1.83E-2)', 'GO:0035633:maintenance of permeability of blood-brain barrier (qval1.83E-2)', 'GO:0023051:regulation of signaling (qval1.9E-2)', 'GO:0048729:tissue morphogenesis (qval1.94E-2)', 'GO:0001654:eye development (qval1.95E-2)', 'GO:0042493:response to drug (qval2.04E-2)', 'GO:0034333:adherens junction assembly (qval2.05E-2)', 'GO:0051017:actin filament bundle assembly (qval2.17E-2)', 'GO:0061572:actin filament bundle organization (qval2.16E-2)', 'GO:0045214:sarcomere organization (qval2.16E-2)', 'GO:0086004:regulation of cardiac muscle cell contraction (qval2.15E-2)', 'GO:0051174:regulation of phosphorus metabolic process (qval2.19E-2)', 'GO:0019220:regulation of phosphate metabolic process (qval2.18E-2)', 'GO:0035239:tube morphogenesis (qval2.19E-2)', 'GO:0030042:actin filament depolymerization (qval2.24E-2)', 'GO:0030833:regulation of actin filament polymerization (qval2.37E-2)', 'GO:0006797:polyphosphate metabolic process (qval2.39E-2)', 'GO:0035701:hematopoietic stem cell migration (qval2.38E-2)', 'GO:0033631:cell-cell adhesion mediated by integrin (qval2.37E-2)', 'GO:0001763:morphogenesis of a branching structure (qval2.37E-2)', 'GO:1901342:regulation of vasculature development (qval2.38E-2)', 'GO:0098901:regulation of cardiac muscle cell action potential (qval2.47E-2)', 'GO:0048675:axon extension (qval2.46E-2)', 'GO:0051924:regulation of calcium ion transport (qval2.49E-2)', 'GO:0006735:NADH regeneration (qval2.57E-2)', 'GO:0045932:negative regulation of muscle contraction (qval2.56E-2)', 'GO:0061615:glycolytic process through fructose-6-phosphate (qval2.55E-2)', 'GO:0061620:glycolytic process through glucose-6-phosphate (qval2.54E-2)', 'GO:0061621:canonical glycolysis (qval2.53E-2)', 'GO:0061718:glucose catabolic process to pyruvate (qval2.51E-2)', 'GO:0045766:positive regulation of angiogenesis (qval2.71E-2)', 'GO:1904063:negative regulation of cation transmembrane transport (qval2.8E-2)', 'GO:0061337:cardiac conduction (qval2.79E-2)', 'GO:0051495:positive regulation of cytoskeleton organization (qval2.79E-2)', 'GO:0010812:negative regulation of cell-substrate adhesion (qval2.8E-2)', 'GO:0007044:cell-substrate junction assembly (qval2.83E-2)', 'GO:0051962:positive regulation of nervous system development (qval2.86E-2)', 'GO:0045765:regulation of angiogenesis (qval2.97E-2)', 'GO:0006941:striated muscle contraction (qval3.02E-2)', 'GO:1901019:regulation of calcium ion transmembrane transporter activity (qval3.01E-2)', 'GO:0010646:regulation of cell communication (qval3.01E-2)', 'GO:0050766:positive regulation of phagocytosis (qval3.07E-2)', 'GO:0048589:developmental growth (qval3.19E-2)', 'GO:0003014:renal system process (qval3.21E-2)', 'GO:0071310:cellular response to organic substance (qval3.21E-2)', 'GO:0071495:cellular response to endogenous stimulus (qval3.2E-2)', 'GO:0003013:circulatory system process (qval3.45E-2)', 'GO:0051494:negative regulation of cytoskeleton organization (qval3.45E-2)', 'GO:0008360:regulation of cell shape (qval3.44E-2)', 'GO:0051130:positive regulation of cellular component organization (qval3.51E-2)', 'GO:0070252:actin-mediated cell contraction (qval3.53E-2)', 'GO:0051899:membrane depolarization (qval3.51E-2)', 'GO:0032870:cellular response to hormone stimulus (qval3.62E-2)', 'GO:0042325:regulation of phosphorylation (qval3.61E-2)', 'GO:0050796:regulation of insulin secretion (qval3.62E-2)', 'GO:0060314:regulation of ryanodine-sensitive calcium-release channel activity (qval3.61E-2)', 'GO:0086065:cell communication involved in cardiac conduction (qval3.59E-2)', 'GO:1903115:regulation of actin filament-based movement (qval3.61E-2)', 'GO:0051014:actin filament severing (qval3.78E-2)', 'GO:0010770:positive regulation of cell morphogenesis involved in differentiation (qval3.77E-2)', 'GO:0040007:growth (qval3.77E-2)', 'GO:0090130:tissue migration (qval3.81E-2)', 'GO:0003256:regulation of transcription from RNA polymerase II promoter involved in myocardial precursor cell differentiation (qval3.8E-2)', 'GO:0000904:cell morphogenesis involved in differentiation (qval3.8E-2)', 'GO:0001764:neuron migration (qval3.86E-2)', 'GO:0014706:striated muscle tissue development (qval4.06E-2)', 'GO:0048588:developmental cell growth (qval4.04E-2)', 'GO:0034113:heterotypic cell-cell adhesion (qval4.1E-2)', 'GO:0060537:muscle tissue development (qval4.15E-2)', 'GO:0032271:regulation of protein polymerization (qval4.23E-2)', 'GO:0010975:regulation of neuron projection development (qval4.5E-2)', 'GO:1903169:regulation of calcium ion transmembrane transport (qval4.6E-2)', 'GO:0043244:regulation of protein complex disassembly (qval4.64E-2)', 'GO:0016049:cell growth (qval4.77E-2)', 'GO:0045019:negative regulation of nitric oxide biosynthetic process (qval4.83E-2)', 'GO:1904406:negative regulation of nitric oxide metabolic process (qval4.82E-2)', 'GO:0014070:response to organic cyclic compound (qval4.88E-2)', 'GO:0007163:establishment or maintenance of cell polarity (qval4.89E-2)', 'GO:0006007:glucose catabolic process (qval5.04E-2)', 'GO:1903034:regulation of response to wounding (qval5.05E-2)', 'GO:0007167:enzyme linked receptor protein signaling pathway (qval5.16E-2)', 'GO:0086091:regulation of heart rate by cardiac conduction (qval5.33E-2)', 'GO:0019935:cyclic-nucleotide-mediated signaling (qval5.43E-2)', 'GO:1901700:response to oxygen-containing compound (qval5.5E-2)', 'GO:0034766:negative regulation of ion transmembrane transport (qval5.51E-2)']</t>
        </is>
      </c>
      <c r="V20" s="3">
        <f>hyperlink("https://spiral.technion.ac.il/results/MTAwMDAwNQ==/19/GOResultsFUNCTION","link")</f>
        <v/>
      </c>
      <c r="W20" t="inlineStr">
        <is>
          <t>['GO:0003779:actin binding (qval2.42E-16)', 'GO:0008092:cytoskeletal protein binding (qval9.6E-16)', 'GO:0005201:extracellular matrix structural constituent (qval1.87E-14)', 'GO:0005198:structural molecule activity (qval5.57E-14)', 'GO:0030020:extracellular matrix structural constituent conferring tensile strength (qval1.75E-7)', 'GO:0044877:protein-containing complex binding (qval4.39E-7)', 'GO:0005178:integrin binding (qval1.08E-6)', 'GO:0051015:actin filament binding (qval1.52E-6)', 'GO:0005509:calcium ion binding (qval7.42E-6)', 'GO:0050839:cell adhesion molecule binding (qval9.7E-6)', 'GO:0048407:platelet-derived growth factor binding (qval1.82E-4)', 'GO:0005518:collagen binding (qval1.76E-4)', 'GO:0008307:structural constituent of muscle (qval6.88E-4)', 'GO:0005515:protein binding (qval7.01E-4)', 'GO:0051371:muscle alpha-actinin binding (qval8E-4)', 'GO:0050840:extracellular matrix binding (qval1.03E-3)', 'GO:0051393:alpha-actinin binding (qval2.01E-3)', 'GO:0046872:metal ion binding (qval4.17E-3)', 'GO:0043167:ion binding (qval5.3E-3)', 'GO:0043169:cation binding (qval7.36E-3)', 'GO:0050998:nitric-oxide synthase binding (qval7.7E-3)', 'GO:0042805:actinin binding (qval9.69E-3)', 'GO:0019838:growth factor binding (qval1.32E-2)', 'GO:0005539:glycosaminoglycan binding (qval1.28E-2)', 'GO:0043394:proteoglycan binding (qval1.6E-2)', 'GO:0005516:calmodulin binding (qval1.62E-2)', 'GO:0004857:enzyme inhibitor activity (qval1.56E-2)', 'GO:0046983:protein dimerization activity (qval1.69E-2)', 'GO:1901681:sulfur compound binding (qval1.73E-2)', 'GO:0043184:vascular endothelial growth factor receptor 2 binding (qval1.79E-2)', 'GO:0004309:exopolyphosphatase activity (qval1.91E-2)', 'GO:0031683:G-protein beta/gamma-subunit complex binding (qval2.18E-2)', 'GO:0008179:adenylate cyclase binding (qval2.65E-2)', 'GO:0008201:heparin binding (qval3.16E-2)', 'GO:0003924:GTPase activity (qval3.63E-2)', 'GO:0017166:vinculin binding (qval3.72E-2)', 'GO:0042802:identical protein binding (qval6.22E-2)', 'GO:0042803:protein homodimerization activity (qval7.67E-2)', 'GO:0016247:channel regulator activity (qval8.45E-2)', 'GO:0005200:structural constituent of cytoskeleton (qval8.39E-2)', 'GO:0005172:vascular endothelial growth factor receptor binding (qval9.17E-2)']</t>
        </is>
      </c>
      <c r="X20" s="3">
        <f>hyperlink("https://spiral.technion.ac.il/results/MTAwMDAwNQ==/19/GOResultsCOMPONENT","link")</f>
        <v/>
      </c>
      <c r="Y20" t="inlineStr">
        <is>
          <t>['GO:0044449:contractile fiber part (qval6.23E-22)', 'GO:0030055:cell-substrate junction (qval7.54E-19)', 'GO:0005925:focal adhesion (qval1.16E-18)', 'GO:0005924:cell-substrate adherens junction (qval1.14E-18)', 'GO:0062023:collagen-containing extracellular matrix (qval2.19E-18)', 'GO:0005912:adherens junction (qval1.31E-17)', 'GO:0030054:cell junction (qval1.2E-17)', 'GO:0070161:anchoring junction (qval1.1E-17)', 'GO:0030018:Z disc (qval1.74E-17)', 'GO:0031012:extracellular matrix (qval1.08E-15)', 'GO:0005856:cytoskeleton (qval1.93E-15)', 'GO:0042641:actomyosin (qval8.87E-13)', 'GO:0032432:actin filament bundle (qval4.23E-12)', 'GO:0001725:stress fiber (qval7.11E-12)', 'GO:0097517:contractile actin filament bundle (qval6.64E-12)', 'GO:0015629:actin cytoskeleton (qval4E-10)', 'GO:0044420:extracellular matrix component (qval6.19E-10)', 'GO:0042383:sarcolemma (qval1.34E-9)', 'GO:0005788:endoplasmic reticulum lumen (qval1.18E-8)', 'GO:0005604:basement membrane (qval5.17E-7)', 'GO:0005615:extracellular space (qval1E-6)', 'GO:0044430:cytoskeletal part (qval1.05E-6)', 'GO:0044421:extracellular region part (qval1.81E-6)', 'GO:0005581:collagen trimer (qval2.73E-6)', 'GO:0042995:cell projection (qval1.93E-5)', 'GO:0099080:supramolecular complex (qval3.9E-5)', 'GO:0099081:supramolecular polymer (qval3.75E-5)', 'GO:0099512:supramolecular fiber (qval3.62E-5)', 'GO:1903561:extracellular vesicle (qval4.11E-5)', 'GO:0043230:extracellular organelle (qval3.97E-5)', 'GO:0005583:fibrillar collagen trimer (qval5.37E-5)', 'GO:0070062:extracellular exosome (qval8.41E-5)', 'GO:0120025:plasma membrane bounded cell projection (qval1.18E-4)', 'GO:0031982:vesicle (qval1.44E-4)', 'GO:0031941:filamentous actin (qval1.93E-4)', 'GO:0005884:actin filament (qval2.15E-4)', 'GO:0032587:ruffle membrane (qval2.44E-4)', 'GO:0044444:cytoplasmic part (qval3.07E-4)', 'GO:0043232:intracellular non-membrane-bounded organelle (qval4.85E-4)', 'GO:0043034:costamere (qval4.86E-4)', 'GO:0043228:non-membrane-bounded organelle (qval5.5E-4)', 'GO:0002102:podosome (qval6.23E-4)', 'GO:0098636:protein complex involved in cell adhesion (qval6.85E-4)', 'GO:0005576:extracellular region (qval6.86E-4)', 'GO:0098857:membrane microdomain (qval7.17E-4)', 'GO:0045121:membrane raft (qval7.02E-4)', 'GO:0005886:plasma membrane (qval6.98E-4)', 'GO:0043292:contractile fiber (qval7.61E-4)', 'GO:0030017:sarcomere (qval1.12E-3)', 'GO:0098589:membrane region (qval1.21E-3)', 'GO:0031256:leading edge membrane (qval1.47E-3)', 'GO:0048471:perinuclear region of cytoplasm (qval1.73E-3)', 'GO:0008305:integrin complex (qval1.72E-3)', 'GO:0030315:T-tubule (qval1.79E-3)', 'GO:0005901:caveola (qval1.88E-3)', 'GO:0005737:cytoplasm (qval1.87E-3)', 'GO:0098797:plasma membrane protein complex (qval2.52E-3)', 'GO:0099513:polymeric cytoskeletal fiber (qval2.68E-3)', 'GO:0044291:cell-cell contact zone (qval3.48E-3)', 'GO:0005911:cell-cell junction (qval3.46E-3)', 'GO:0090533:cation-transporting ATPase complex (qval3.54E-3)', 'GO:0097458:neuron part (qval3.74E-3)', 'GO:0045202:synapse (qval4.82E-3)', 'GO:0005913:cell-cell adherens junction (qval6.28E-3)', 'GO:0005938:cell cortex (qval6.38E-3)', 'GO:1905360:GTPase complex (qval6.62E-3)', 'GO:0005834:heterotrimeric G-protein complex (qval6.52E-3)', 'GO:0044853:plasma membrane raft (qval7.51E-3)', 'GO:0044459:plasma membrane part (qval7.85E-3)', 'GO:0031974:membrane-enclosed lumen (qval9.89E-3)', 'GO:0070013:intracellular organelle lumen (qval9.75E-3)', 'GO:0043233:organelle lumen (qval9.61E-3)', 'GO:0098533:ATPase dependent transmembrane transport complex (qval1.21E-2)', 'GO:0014704:intercalated disc (qval1.25E-2)', 'GO:0030016:myofibril (qval1.26E-2)', 'GO:0030863:cortical cytoskeleton (qval1.4E-2)', 'GO:0044448:cell cortex part (qval1.53E-2)', 'GO:0005587:collagen type IV trimer (qval1.54E-2)', 'GO:0043005:neuron projection (qval1.67E-2)', 'GO:0099568:cytoplasmic region (qval1.8E-2)', 'GO:0044424:intracellular part (qval1.79E-2)', 'GO:0005829:cytosol (qval2.08E-2)']</t>
        </is>
      </c>
      <c r="Z20" t="inlineStr">
        <is>
          <t>[{0, 32, 34, 36, 6, 40, 9, 41, 60, 47, 53, 58, 28}, {1, 3, 8, 18, 19, 51, 23, 25, 26, 27}]</t>
        </is>
      </c>
    </row>
    <row r="21">
      <c r="A21" s="1" t="n">
        <v>20</v>
      </c>
      <c r="B21" t="n">
        <v>16483</v>
      </c>
      <c r="C21" t="n">
        <v>2522</v>
      </c>
      <c r="D21" t="n">
        <v>61</v>
      </c>
      <c r="E21" t="n">
        <v>453</v>
      </c>
      <c r="F21" t="n">
        <v>1472</v>
      </c>
      <c r="G21" t="n">
        <v>25</v>
      </c>
      <c r="H21" t="n">
        <v>3660</v>
      </c>
      <c r="I21" t="n">
        <v>45</v>
      </c>
      <c r="J21" s="2" t="n">
        <v>-438.1521381253641</v>
      </c>
      <c r="K21" t="n">
        <v>0.5811865258054231</v>
      </c>
      <c r="L21" t="inlineStr">
        <is>
          <t>ABL1,ACSS3,ACTA2,ACTB,ACTG2,ACTN1,ADAM19,ADAM33,ADAMTS2,ADCY5,ADD1,ADGRA2,ADRA1A,ADRA1D,AEBP1,AHNAK,AHNAK2,AKIP1,AKR1E2,ALDH1B1,ANGPT1,ANK2,ANKRD29,ANKS1B,ANO5,ANO6,ANXA4,ANXA6,AOX1,ARHGAP10,ARHGEF10L,ARHGEF17,ARHGEF25,ARHGEF4,ASB2,ASPH,ATL3,ATP1A2,ATP2A2,ATP2B4,AXL,B3GALT2,BAG2,BCL6,BHMT2,BMERB1,BMPER,BNC2,BOC,C12orf75,C1QTNF7,C1R,C1S,C21orf62,C3orf70,CACNA2D3,CALD1,CALM3,CALU,CAMK2N1,CAP2,CAST,CAV1,CAV2,CAVIN1,CBX6,CCDC69,CCDC9B,CCND2,CD63,CD81,CD99,CDC42BPA,CDS2,CEP295NL,CFL2,CHRDL1,CHST3,CLIC4,CLTB,CLU,CNN1,CNTN1,COL16A1,COL1A1,COL1A2,COL27A1,COL3A1,COL4A1,COL4A2,COL4A6,COL5A1,COL6A1,COL6A2,COL6A3,CORO1C,COX7A1,CPED1,CPXM2,CRTAP,CRYAB,CTIF,CYB5R3,DACT3,DAPK3,DBNDD2,DCHS1,DDR2,DENND2A,DES,DIXDC1,DLGAP4,DMPK,DNAJB5,DPYSL3,DSTN,DTNA,DUSP3,DYNLL1,ECM2,ECRG4,EDNRA,EFEMP2,EGFLAM,EHBP1L1,EHD2,EIF4E3,EMILIN1,EMP3,ENAH,ENO2,EOGT,EPB41L2,EPHA3,ESYT2,EXTL3,EYA1,EYA4,FAM107A,FAM20B,FAT3,FBLN1,FBN1,FBXL22,FBXO30,FCHSD2,FERMT2,FEZ1,FGD6,FGF13,FGF2,FGFR1,FHL2,FHOD3,FILIP1L,FLNA,FLNC,FN1,FNBP1,FOXF1,FOXK1,FOXN3,FRMD6,FRRS1L,FST,FSTL1,FXYD1,FXYD6,FYCO1,FZD7,GAS6,GEM,GFPT2,GLIPR1,GLIS1,GLIS2,GNA11,GNA14,GNAI2,GNAZ,GPNMB,GPR155,GREM1,GSN,GYPC,HCFC1R1,HECTD2,HEPH,HIF3A,HMCN2,HNRNPUL1,HPSE2,HSPB1,HSPB2,HSPB6,HSPB8,HSPG2,HTRA1,ID3,IFFO1,IFITM2,IFITM3,IGSF9B,IL6ST,ILK,INMT,INPP5A,INPP5F,IRAK3,ISCU,ISL1,ITGA1,ITGA7,ITGB1,ITIH5,ITPR1,JAM3,JPH2,KANK1,KANK2,KCNJ8,KCNMA1,KCNMB1,KCTD10,KCTD7,KHDRBS3,KIAA1755,KIF1C,KLF7,KLHL21,LAMA4,LAMB2,LAMC1,LDB3,LGALS1,LIMS2,LIX1L,LMO3,LMO4,LMOD1,LONRF2,LOXL1,LPP,LTBP1,LTBP3,MACF1,MAMDC2,MAMLD1,MAN1C1,MAOB,MAP1B,MAP3K20,MAP4,MAP6,MARVELD1,MASP1,MBNL1,MBNL2,MCAM,MEIS1,MFAP4,MFGE8,MFN2,MGLL,MGP,MKX,MPRIP,MRAS,MRGPRF,MRVI1,MSN,MSRB3,MXRA7,MXRA8,MYADM,MYL9,MYLK,MYOCD,NAALADL1,NACC2,NCS1,NDN,NDP,NEGR1,NEK7,NEXN,NFATC4,NFIA,NIBAN1,NID1,NKD1,NPNT,NPTN,NR2F1,NR2F2,NREP,NRP2,NUMBL,OGN,OPTN,PALLD,PALM2-AKAP2,PAM,PARVA,PBX1,PBX3,PCDH10,PCDH18,PCDH7,PCOLCE2,PDE3A,PDE5A,PDLIM2,PDLIM3,PDLIM4,PDLIM7,PEAK1,PFN1,PGM5,PHLDA3,PHLDB2,PKD1,PKDCC,PKIG,PLAAT3,PLCL1,PLEKHO1,PLN,PLPP3,PNMA1,POPDC2,POSTN,PPP1CB,PPP1R12B,PPP1R12C,PPP1R14A,PPP1R1A,PPP1R3C,PRDM6,PRELP,PRKACA,PRNP,PRRX1,PRUNE2,PTGFRN,PTGIS,RAB23,RAB31,RAB34,RAI2,RARRES2,RASGRP2,RASL12,RBFOX2,RBM38,RBPMS,RBPMS2,REEP1,RERG,RGS11,RGS2,RILPL1,RNF112,RPRM,RRAS,RSU1,SCRG1,SDC3,SEC23A,SELENOM,SEMA3A,SERPINF1,SERPING1,SESTD1,SGCB,SH3BGR,SH3BGRL,SH3D19,SKI,SLC16A9,SLC24A3,SLC8A1,SLIT2,SLMAP,SMAD9,SMOC1,SMTN,SNTB1,SORBS1,SORBS2,SORT1,SPARC,SPARCL1,SPART,SPEG,SPTBN1,SRF,SSTR2,ST5,STARD9,STOM,SULF1,SVIL,SYDE1,SYNC,SYNE1,SYNPO2,TACC1,TAGLN,TBL1X,TCEAL1,TCEAL4,TEAD1,TGFB1I1,TGFBI,THRA,TIMP2,TLN1,TMEM200B,TMEM35A,TMOD1,TNFSF12,TNIK,TNS1,TPM1,TPM2,TRIP6,TRPC1,TSPAN2,TSPAN4,TUBB6,UBC,UBXN10,UNC45A,VCL,VIPR2,WDR1,WDR82,WFDC1,WFS1,WNT2,WSCD2,YAP1,YPEL2,YWHAH,ZBTB47,ZC3H13,ZCCHC24,ZEB1,ZMIZ1,ZNF385D,ZNF423,ZYX</t>
        </is>
      </c>
      <c r="M21" t="inlineStr">
        <is>
          <t>[(0, 1), (0, 3), (0, 8), (0, 11), (0, 15), (0, 18), (0, 19), (0, 23), (0, 25), (0, 26), (0, 38), (0, 51), (0, 57), (6, 1), (6, 3), (6, 8), (6, 11), (6, 18), (6, 23), (6, 25), (6, 26), (6, 38), (6, 51), (9, 1), (9, 3), (9, 8), (9, 11), (9, 15), (9, 18), (9, 19), (9, 23), (9, 25), (9, 26), (9, 38), (9, 51), (9, 57), (28, 38), (32, 38), (34, 38), (36, 38), (40, 38), (47, 38), (53, 38), (58, 38), (60, 38)]</t>
        </is>
      </c>
      <c r="N21" t="n">
        <v>4875</v>
      </c>
      <c r="O21" t="n">
        <v>0.5</v>
      </c>
      <c r="P21" t="n">
        <v>0.95</v>
      </c>
      <c r="Q21" t="n">
        <v>3</v>
      </c>
      <c r="R21" t="n">
        <v>10000</v>
      </c>
      <c r="S21" t="inlineStr">
        <is>
          <t>11/06/2023, 22:35:06</t>
        </is>
      </c>
      <c r="T21" s="3">
        <f>hyperlink("https://spiral.technion.ac.il/results/MTAwMDAwNQ==/20/GOResultsPROCESS","link")</f>
        <v/>
      </c>
      <c r="U21" t="inlineStr">
        <is>
          <t>['GO:0030198:extracellular matrix organization (qval1.08E-18)', 'GO:0032502:developmental process (qval1.9E-18)', 'GO:0043062:extracellular structure organization (qval2.42E-17)', 'GO:0048856:anatomical structure development (qval5.91E-15)', 'GO:0022610:biological adhesion (qval7.69E-15)', 'GO:0007155:cell adhesion (qval1.61E-14)', 'GO:0010810:regulation of cell-substrate adhesion (qval4.28E-14)', 'GO:0003012:muscle system process (qval1.25E-12)', 'GO:0009653:anatomical structure morphogenesis (qval2.09E-12)', 'GO:0016043:cellular component organization (qval2.64E-12)', 'GO:0030029:actin filament-based process (qval4.45E-12)', 'GO:0031589:cell-substrate adhesion (qval4.41E-12)', 'GO:0071840:cellular component organization or biogenesis (qval4.93E-12)', 'GO:0006936:muscle contraction (qval6.29E-12)', 'GO:0030036:actin cytoskeleton organization (qval1.8E-11)', 'GO:0050793:regulation of developmental process (qval3.4E-11)', 'GO:0051270:regulation of cellular component movement (qval4.03E-11)', 'GO:0048869:cellular developmental process (qval4.44E-11)', 'GO:0051239:regulation of multicellular organismal process (qval4.27E-11)', 'GO:0032879:regulation of localization (qval2.93E-10)', 'GO:2000145:regulation of cell motility (qval8.41E-10)', 'GO:0048513:animal organ development (qval1.75E-9)', 'GO:0040012:regulation of locomotion (qval5.35E-9)', 'GO:0097435:supramolecular fiber organization (qval5.14E-9)', 'GO:0030334:regulation of cell migration (qval5.2E-9)', 'GO:0006937:regulation of muscle contraction (qval5.5E-9)', 'GO:0045595:regulation of cell differentiation (qval6.65E-9)', 'GO:0051128:regulation of cellular component organization (qval4.69E-8)', 'GO:0006928:movement of cell or subcellular component (qval5.6E-8)', 'GO:0007010:cytoskeleton organization (qval7.45E-8)', 'GO:0030155:regulation of cell adhesion (qval7.59E-8)', 'GO:0007160:cell-matrix adhesion (qval8.26E-8)', 'GO:1903779:regulation of cardiac conduction (qval1.15E-7)', 'GO:0090257:regulation of muscle system process (qval1.4E-7)', 'GO:0008016:regulation of heart contraction (qval1.62E-7)', 'GO:0003008:system process (qval1.6E-7)', 'GO:0050789:regulation of biological process (qval1.7E-7)', 'GO:0048870:cell motility (qval1.78E-7)', 'GO:0040011:locomotion (qval3.23E-7)', 'GO:0044057:regulation of system process (qval3.46E-7)', 'GO:0061061:muscle structure development (qval3.57E-7)', 'GO:0000902:cell morphogenesis (qval3.55E-7)', 'GO:0010959:regulation of metal ion transport (qval5.62E-7)', 'GO:0032989:cellular component morphogenesis (qval5.63E-7)', 'GO:2000026:regulation of multicellular organismal development (qval5.65E-7)', 'GO:0060284:regulation of cell development (qval8.36E-7)', 'GO:0016477:cell migration (qval1.59E-6)', 'GO:0032970:regulation of actin filament-based process (qval1.74E-6)', 'GO:1903391:regulation of adherens junction organization (qval1.89E-6)', 'GO:0048518:positive regulation of biological process (qval2.11E-6)', 'GO:0090287:regulation of cellular response to growth factor stimulus (qval3.58E-6)', 'GO:0051093:negative regulation of developmental process (qval4.43E-6)', 'GO:0090109:regulation of cell-substrate junction assembly (qval4.85E-6)', 'GO:0051893:regulation of focal adhesion assembly (qval4.76E-6)', 'GO:0010811:positive regulation of cell-substrate adhesion (qval5.26E-6)', 'GO:1903522:regulation of blood circulation (qval5.36E-6)', 'GO:0001952:regulation of cell-matrix adhesion (qval6.66E-6)', 'GO:0031032:actomyosin structure organization (qval9.47E-6)', 'GO:1904062:regulation of cation transmembrane transport (qval1.08E-5)', 'GO:0000904:cell morphogenesis involved in differentiation (qval1.37E-5)', 'GO:0007507:heart development (qval1.36E-5)', 'GO:0048522:positive regulation of cellular process (qval1.66E-5)', 'GO:1902903:regulation of supramolecular fiber organization (qval1.65E-5)', 'GO:0031333:negative regulation of protein complex assembly (qval1.66E-5)', 'GO:0007015:actin filament organization (qval1.71E-5)', 'GO:1901888:regulation of cell junction assembly (qval1.76E-5)', 'GO:0065007:biological regulation (qval1.82E-5)', 'GO:0032956:regulation of actin cytoskeleton organization (qval2.3E-5)', 'GO:0048519:negative regulation of biological process (qval2.52E-5)', 'GO:0051241:negative regulation of multicellular organismal process (qval2.55E-5)', 'GO:0050794:regulation of cellular process (qval2.8E-5)', 'GO:0006939:smooth muscle contraction (qval2.77E-5)', 'GO:0090288:negative regulation of cellular response to growth factor stimulus (qval2.94E-5)', 'GO:0022603:regulation of anatomical structure morphogenesis (qval2.97E-5)', 'GO:0051272:positive regulation of cellular component movement (qval2.94E-5)', 'GO:0034765:regulation of ion transmembrane transport (qval3.45E-5)', 'GO:0030154:cell differentiation (qval3.7E-5)', 'GO:0034762:regulation of transmembrane transport (qval4.11E-5)', 'GO:0030837:negative regulation of actin filament polymerization (qval4.64E-5)', 'GO:0034446:substrate adhesion-dependent cell spreading (qval4.58E-5)', 'GO:0045597:positive regulation of cell differentiation (qval5.12E-5)', 'GO:0040017:positive regulation of locomotion (qval5.09E-5)', 'GO:0051094:positive regulation of developmental process (qval6.22E-5)', 'GO:1902904:negative regulation of supramolecular fiber organization (qval7E-5)', 'GO:0055119:relaxation of cardiac muscle (qval7.57E-5)', 'GO:0051493:regulation of cytoskeleton organization (qval8.86E-5)', 'GO:2000147:positive regulation of cell motility (qval1.06E-4)', 'GO:0002027:regulation of heart rate (qval1.43E-4)', 'GO:0090075:relaxation of muscle (qval1.44E-4)', 'GO:0030335:positive regulation of cell migration (qval1.49E-4)', 'GO:0050767:regulation of neurogenesis (qval1.57E-4)', 'GO:0090101:negative regulation of transmembrane receptor protein serine/threonine kinase signaling pathway (qval1.62E-4)', 'GO:0090092:regulation of transmembrane receptor protein serine/threonine kinase signaling pathway (qval1.77E-4)', 'GO:0034329:cell junction assembly (qval1.8E-4)', 'GO:0023051:regulation of signaling (qval1.84E-4)', 'GO:0032501:multicellular organismal process (qval2.04E-4)', 'GO:0009987:cellular process (qval2.23E-4)', 'GO:0048523:negative regulation of cellular process (qval2.26E-4)', 'GO:0010033:response to organic substance (qval2.28E-4)', 'GO:1900024:regulation of substrate adhesion-dependent cell spreading (qval2.26E-4)', 'GO:0030510:regulation of BMP signaling pathway (qval2.32E-4)', 'GO:0048731:system development (qval2.31E-4)', 'GO:0051240:positive regulation of multicellular organismal process (qval2.29E-4)', 'GO:0045596:negative regulation of cell differentiation (qval2.37E-4)', 'GO:0043269:regulation of ion transport (qval2.44E-4)', 'GO:0010882:regulation of cardiac muscle contraction by calcium ion signaling (qval2.52E-4)', 'GO:0022604:regulation of cell morphogenesis (qval2.77E-4)', 'GO:0055117:regulation of cardiac muscle contraction (qval2.92E-4)', 'GO:0032272:negative regulation of protein polymerization (qval2.9E-4)', 'GO:0110053:regulation of actin filament organization (qval2.95E-4)', 'GO:0030199:collagen fibril organization (qval3.13E-4)', 'GO:2000146:negative regulation of cell motility (qval3.55E-4)', 'GO:0006942:regulation of striated muscle contraction (qval3.63E-4)', 'GO:0045664:regulation of neuron differentiation (qval4.34E-4)', 'GO:0010812:negative regulation of cell-substrate adhesion (qval4.83E-4)', 'GO:0030336:negative regulation of cell migration (qval4.8E-4)', 'GO:0051129:negative regulation of cellular component organization (qval5.31E-4)', 'GO:0010646:regulation of cell communication (qval6.36E-4)', 'GO:0010881:regulation of cardiac muscle contraction by regulation of the release of sequestered calcium ion (qval6.41E-4)', 'GO:0051130:positive regulation of cellular component organization (qval6.72E-4)', 'GO:0048646:anatomical structure formation involved in morphogenesis (qval6.99E-4)', 'GO:0051271:negative regulation of cellular component movement (qval7.14E-4)', 'GO:0065009:regulation of molecular function (qval7.52E-4)', 'GO:0002026:regulation of the force of heart contraction (qval7.53E-4)', 'GO:0030278:regulation of ossification (qval7.51E-4)', 'GO:0009968:negative regulation of signal transduction (qval7.6E-4)', 'GO:0070527:platelet aggregation (qval7.56E-4)', 'GO:0051960:regulation of nervous system development (qval8.87E-4)', 'GO:0038063:collagen-activated tyrosine kinase receptor signaling pathway (qval8.83E-4)', 'GO:0042325:regulation of phosphorylation (qval8.96E-4)', 'GO:0007167:enzyme linked receptor protein signaling pathway (qval9.05E-4)', 'GO:0034330:cell junction organization (qval1.01E-3)', 'GO:0048588:developmental cell growth (qval1E-3)', 'GO:0030834:regulation of actin filament depolymerization (qval1E-3)', 'GO:0034109:homotypic cell-cell adhesion (qval9.94E-4)', 'GO:0009966:regulation of signal transduction (qval1.05E-3)', 'GO:0060341:regulation of cellular localization (qval1.07E-3)', 'GO:0009888:tissue development (qval1.08E-3)', 'GO:0051049:regulation of transport (qval1.12E-3)', 'GO:0090066:regulation of anatomical structure size (qval1.13E-3)', 'GO:0006940:regulation of smooth muscle contraction (qval1.13E-3)', 'GO:0021885:forebrain cell migration (qval1.13E-3)', 'GO:0010721:negative regulation of cell development (qval1.17E-3)', 'GO:0016049:cell growth (qval1.2E-3)', 'GO:0007165:signal transduction (qval1.21E-3)', 'GO:1901879:regulation of protein depolymerization (qval1.34E-3)', 'GO:0010648:negative regulation of cell communication (qval1.35E-3)', 'GO:0043244:regulation of protein complex disassembly (qval1.44E-3)', 'GO:0023057:negative regulation of signaling (qval1.44E-3)', 'GO:0072659:protein localization to plasma membrane (qval1.46E-3)', 'GO:0034333:adherens junction assembly (qval1.46E-3)', 'GO:0085029:extracellular matrix assembly (qval1.46E-3)', 'GO:0055074:calcium ion homeostasis (qval1.48E-3)', 'GO:0002576:platelet degranulation (qval1.53E-3)', 'GO:0009611:response to wounding (qval1.53E-3)', 'GO:0098901:regulation of cardiac muscle cell action potential (qval1.68E-3)', 'GO:0048675:axon extension (qval1.67E-3)', 'GO:1990778:protein localization to cell periphery (qval1.77E-3)', 'GO:0007517:muscle organ development (qval1.77E-3)', 'GO:0002028:regulation of sodium ion transport (qval1.77E-3)', 'GO:0010720:positive regulation of cell development (qval1.78E-3)', 'GO:0001932:regulation of protein phosphorylation (qval1.82E-3)', 'GO:0048468:cell development (qval2.02E-3)', 'GO:0030043:actin filament fragmentation (qval2.14E-3)', 'GO:0003257:positive regulation of transcription from RNA polymerase II promoter involved in myocardial precursor cell differentiation (qval2.13E-3)', 'GO:0009887:animal organ morphogenesis (qval2.27E-3)', 'GO:0006874:cellular calcium ion homeostasis (qval2.26E-3)', 'GO:0030514:negative regulation of BMP signaling pathway (qval2.3E-3)', 'GO:0007044:cell-substrate junction assembly (qval2.28E-3)', 'GO:0001667:ameboidal-type cell migration (qval2.39E-3)', 'GO:0098609:cell-cell adhesion (qval2.51E-3)', 'GO:0010522:regulation of calcium ion transport into cytosol (qval2.62E-3)', 'GO:0038065:collagen-activated signaling pathway (qval2.66E-3)', 'GO:0048585:negative regulation of response to stimulus (qval2.67E-3)', 'GO:0031399:regulation of protein modification process (qval2.85E-3)', 'GO:0007229:integrin-mediated signaling pathway (qval2.86E-3)', 'GO:1902905:positive regulation of supramolecular fiber organization (qval2.84E-3)', 'GO:0006816:calcium ion transport (qval2.83E-3)', 'GO:0040013:negative regulation of locomotion (qval2.82E-3)', 'GO:0048589:developmental growth (qval2.85E-3)', 'GO:0051282:regulation of sequestering of calcium ion (qval2.88E-3)', 'GO:0009719:response to endogenous stimulus (qval3.17E-3)', 'GO:0048729:tissue morphogenesis (qval3.35E-3)', 'GO:0003013:circulatory system process (qval3.38E-3)', 'GO:0048754:branching morphogenesis of an epithelial tube (qval3.42E-3)', 'GO:0051494:negative regulation of cytoskeleton organization (qval3.43E-3)', 'GO:0006875:cellular metal ion homeostasis (qval3.55E-3)', 'GO:0042127:regulation of cell proliferation (qval3.54E-3)', 'GO:0040007:growth (qval3.6E-3)', 'GO:0010880:regulation of release of sequestered calcium ion into cytosol by sarcoplasmic reticulum (qval3.68E-3)', 'GO:0010769:regulation of cell morphogenesis involved in differentiation (qval4.02E-3)', 'GO:0044092:negative regulation of molecular function (qval4.01E-3)', 'GO:0001764:neuron migration (qval4E-3)', 'GO:0045785:positive regulation of cell adhesion (qval4.53E-3)', 'GO:0065008:regulation of biological quality (qval4.58E-3)', 'GO:0044087:regulation of cellular component biogenesis (qval4.96E-3)', 'GO:1903169:regulation of calcium ion transmembrane transport (qval5.08E-3)', 'GO:1902532:negative regulation of intracellular signal transduction (qval5.21E-3)', 'GO:0072507:divalent inorganic cation homeostasis (qval5.26E-3)', 'GO:0031400:negative regulation of protein modification process (qval5.29E-3)', 'GO:0055082:cellular chemical homeostasis (qval5.3E-3)', 'GO:0008064:regulation of actin polymerization or depolymerization (qval5.28E-3)', 'GO:0033622:integrin activation (qval5.54E-3)', 'GO:0003084:positive regulation of systemic arterial blood pressure (qval5.52E-3)', 'GO:0048251:elastic fiber assembly (qval5.49E-3)', 'GO:0022029:telencephalon cell migration (qval5.53E-3)', 'GO:0030832:regulation of actin filament length (qval5.53E-3)', 'GO:0032409:regulation of transporter activity (qval5.54E-3)', 'GO:0098900:regulation of action potential (qval5.74E-3)', 'GO:0072503:cellular divalent inorganic cation homeostasis (qval5.86E-3)', 'GO:0051924:regulation of calcium ion transport (qval5.94E-3)', 'GO:0001568:blood vessel development (qval6.01E-3)', 'GO:0120036:plasma membrane bounded cell projection organization (qval6.13E-3)', 'GO:0090131:mesenchyme migration (qval6.43E-3)', 'GO:1901228:positive regulation of transcription from RNA polymerase II promoter involved in heart development (qval6.4E-3)', 'GO:0007161:calcium-independent cell-matrix adhesion (qval6.38E-3)', 'GO:0042221:response to chemical (qval6.35E-3)', 'GO:0034332:adherens junction organization (qval6.38E-3)', 'GO:0051174:regulation of phosphorus metabolic process (qval6.37E-3)', 'GO:0019220:regulation of phosphate metabolic process (qval6.34E-3)', 'GO:0055001:muscle cell development (qval7.11E-3)', 'GO:0070372:regulation of ERK1 and ERK2 cascade (qval7.97E-3)', 'GO:0051279:regulation of release of sequestered calcium ion into cytosol (qval7.94E-3)', 'GO:0021795:cerebral cortex cell migration (qval7.98E-3)', 'GO:0022607:cellular component assembly (qval8.11E-3)', 'GO:0051017:actin filament bundle assembly (qval8.12E-3)', 'GO:0061572:actin filament bundle organization (qval8.09E-3)', 'GO:0051147:regulation of muscle cell differentiation (qval8.26E-3)', 'GO:0071310:cellular response to organic substance (qval8.33E-3)', 'GO:0022898:regulation of transmembrane transporter activity (qval8.49E-3)', 'GO:0008285:negative regulation of cell proliferation (qval8.64E-3)', 'GO:0030030:cell projection organization (qval8.73E-3)', 'GO:0048583:regulation of response to stimulus (qval8.81E-3)', 'GO:0055065:metal ion homeostasis (qval9.09E-3)', 'GO:0045214:sarcomere organization (qval9.3E-3)', 'GO:0043242:negative regulation of protein complex disassembly (qval9.46E-3)', 'GO:0042692:muscle cell differentiation (qval9.42E-3)', 'GO:0010632:regulation of epithelial cell migration (qval9.45E-3)', 'GO:0001933:negative regulation of protein phosphorylation (qval1.02E-2)', 'GO:1901342:regulation of vasculature development (qval1.04E-2)', 'GO:0051480:regulation of cytosolic calcium ion concentration (qval1.08E-2)', 'GO:0045667:regulation of osteoblast differentiation (qval1.1E-2)', 'GO:1990138:neuron projection extension (qval1.12E-2)', 'GO:0014070:response to organic cyclic compound (qval1.14E-2)', 'GO:0120035:regulation of plasma membrane bounded cell projection organization (qval1.15E-2)', 'GO:0030042:actin filament depolymerization (qval1.14E-2)', 'GO:0003014:renal system process (qval1.15E-2)', 'GO:0006996:organelle organization (qval1.16E-2)', 'GO:0019725:cellular homeostasis (qval1.17E-2)', 'GO:0043086:negative regulation of catalytic activity (qval1.17E-2)', 'GO:0033043:regulation of organelle organization (qval1.33E-2)', 'GO:1901166:neural crest cell migration involved in autonomic nervous system development (qval1.34E-2)', 'GO:0055024:regulation of cardiac muscle tissue development (qval1.37E-2)', 'GO:0030003:cellular cation homeostasis (qval1.37E-2)', 'GO:0061138:morphogenesis of a branching epithelium (qval1.37E-2)', 'GO:0031344:regulation of cell projection organization (qval1.4E-2)', 'GO:1904035:regulation of epithelial cell apoptotic process (qval1.49E-2)', 'GO:0051693:actin filament capping (qval1.5E-2)', 'GO:0032412:regulation of ion transmembrane transporter activity (qval1.5E-2)', 'GO:0042326:negative regulation of phosphorylation (qval1.49E-2)', 'GO:0045765:regulation of angiogenesis (qval1.51E-2)', 'GO:0010975:regulation of neuron projection development (qval1.5E-2)', 'GO:1901880:negative regulation of protein depolymerization (qval1.5E-2)', 'GO:0009725:response to hormone (qval1.5E-2)', 'GO:0007162:negative regulation of cell adhesion (qval1.53E-2)', 'GO:0031345:negative regulation of cell projection organization (qval1.53E-2)', 'GO:1901700:response to oxygen-containing compound (qval1.55E-2)', 'GO:0001525:angiogenesis (qval1.58E-2)', 'GO:0030512:negative regulation of transforming growth factor beta receptor signaling pathway (qval1.58E-2)', 'GO:1902305:regulation of sodium ion transmembrane transport (qval1.65E-2)', 'GO:0032535:regulation of cellular component size (qval1.73E-2)', 'GO:0007178:transmembrane receptor protein serine/threonine kinase signaling pathway (qval1.74E-2)', 'GO:0050790:regulation of catalytic activity (qval1.76E-2)', 'GO:0045665:negative regulation of neuron differentiation (qval1.79E-2)', 'GO:0019932:second-messenger-mediated signaling (qval1.81E-2)', 'GO:0006873:cellular ion homeostasis (qval1.84E-2)', 'GO:0051961:negative regulation of nervous system development (qval1.86E-2)', 'GO:0045778:positive regulation of ossification (qval1.87E-2)', 'GO:1904705:regulation of vascular smooth muscle cell proliferation (qval1.9E-2)', 'GO:0017015:regulation of transforming growth factor beta receptor signaling pathway (qval1.98E-2)', 'GO:1903845:negative regulation of cellular response to transforming growth factor beta stimulus (qval2.04E-2)', 'GO:0010631:epithelial cell migration (qval2.03E-2)', 'GO:0001763:morphogenesis of a branching structure (qval2.05E-2)', 'GO:0003018:vascular process in circulatory system (qval2.04E-2)', 'GO:0051014:actin filament severing (qval2.04E-2)', 'GO:1900025:negative regulation of substrate adhesion-dependent cell spreading (qval2.04E-2)', 'GO:0060560:developmental growth involved in morphogenesis (qval2.03E-2)', 'GO:0070838:divalent metal ion transport (qval2.07E-2)', 'GO:0050768:negative regulation of neurogenesis (qval2.23E-2)', 'GO:0090130:tissue migration (qval2.27E-2)', 'GO:0003256:regulation of transcription from RNA polymerase II promoter involved in myocardial precursor cell differentiation (qval2.27E-2)', 'GO:1904026:regulation of collagen fibril organization (qval2.26E-2)', 'GO:0072511:divalent inorganic cation transport (qval2.34E-2)', 'GO:1903844:regulation of cellular response to transforming growth factor beta stimulus (qval2.37E-2)', 'GO:0009967:positive regulation of signal transduction (qval2.42E-2)', 'GO:0007166:cell surface receptor signaling pathway (qval2.51E-2)', 'GO:0045823:positive regulation of heart contraction (qval2.55E-2)', 'GO:0030835:negative regulation of actin filament depolymerization (qval2.54E-2)', 'GO:0010594:regulation of endothelial cell migration (qval2.65E-2)', 'GO:0045019:negative regulation of nitric oxide biosynthetic process (qval2.66E-2)', 'GO:0043116:negative regulation of vascular permeability (qval2.65E-2)', 'GO:1904406:negative regulation of nitric oxide metabolic process (qval2.64E-2)', 'GO:0035239:tube morphogenesis (qval2.71E-2)', 'GO:1900026:positive regulation of substrate adhesion-dependent cell spreading (qval2.9E-2)', 'GO:0055080:cation homeostasis (qval3.22E-2)', 'GO:0050769:positive regulation of neurogenesis (qval3.23E-2)', 'GO:0051058:negative regulation of small GTPase mediated signal transduction (qval3.26E-2)', 'GO:2000649:regulation of sodium ion transmembrane transporter activity (qval3.25E-2)', 'GO:0070613:regulation of protein processing (qval3.33E-2)', 'GO:1902531:regulation of intracellular signal transduction (qval3.36E-2)', 'GO:0045859:regulation of protein kinase activity (qval3.38E-2)', 'GO:0010770:positive regulation of cell morphogenesis involved in differentiation (qval3.39E-2)', 'GO:0045936:negative regulation of phosphate metabolic process (qval3.41E-2)', 'GO:0010563:negative regulation of phosphorus metabolic process (qval3.5E-2)', 'GO:0008154:actin polymerization or depolymerization (qval3.57E-2)', 'GO:0071560:cellular response to transforming growth factor beta stimulus (qval3.56E-2)', 'GO:0086036:regulation of cardiac muscle cell membrane potential (qval3.56E-2)', 'GO:2001046:positive regulation of integrin-mediated signaling pathway (qval3.55E-2)', 'GO:0044557:relaxation of smooth muscle (qval3.54E-2)', 'GO:0042310:vasoconstriction (qval3.55E-2)', 'GO:0030239:myofibril assembly (qval3.54E-2)', 'GO:0097756:negative regulation of blood vessel diameter (qval3.53E-2)', 'GO:0071711:basement membrane organization (qval3.52E-2)', 'GO:0048584:positive regulation of response to stimulus (qval3.62E-2)', 'GO:1904036:negative regulation of epithelial cell apoptotic process (qval3.62E-2)', 'GO:1903317:regulation of protein maturation (qval3.68E-2)', 'GO:0070588:calcium ion transmembrane transport (qval3.67E-2)', 'GO:1903375:facioacoustic ganglion development (qval3.76E-2)', 'GO:0060073:micturition (qval3.75E-2)', 'GO:0071307:cellular response to vitamin K (qval3.74E-2)', 'GO:0098771:inorganic ion homeostasis (qval3.8E-2)', 'GO:0030177:positive regulation of Wnt signaling pathway (qval3.83E-2)', 'GO:1904063:negative regulation of cation transmembrane transport (qval3.84E-2)', 'GO:0050849:negative regulation of calcium-mediated signaling (qval4.08E-2)', 'GO:0051050:positive regulation of transport (qval4.07E-2)', 'GO:0051248:negative regulation of protein metabolic process (qval4.09E-2)', 'GO:0051246:regulation of protein metabolic process (qval4.1E-2)', 'GO:0042327:positive regulation of phosphorylation (qval4.15E-2)', 'GO:1901019:regulation of calcium ion transmembrane transporter activity (qval4.15E-2)', 'GO:0032387:negative regulation of intracellular transport (qval4.14E-2)', 'GO:0033993:response to lipid (qval4.2E-2)', 'GO:0032268:regulation of cellular protein metabolic process (qval4.19E-2)', 'GO:0007163:establishment or maintenance of cell polarity (qval4.21E-2)', 'GO:0120031:plasma membrane bounded cell projection assembly (qval4.21E-2)', 'GO:0045666:positive regulation of neuron differentiation (qval4.32E-2)']</t>
        </is>
      </c>
      <c r="V21" s="3">
        <f>hyperlink("https://spiral.technion.ac.il/results/MTAwMDAwNQ==/20/GOResultsFUNCTION","link")</f>
        <v/>
      </c>
      <c r="W21" t="inlineStr">
        <is>
          <t>['GO:0005198:structural molecule activity (qval9.81E-22)', 'GO:0005201:extracellular matrix structural constituent (qval7.71E-18)', 'GO:0003779:actin binding (qval5.37E-17)', 'GO:0008092:cytoskeletal protein binding (qval2.55E-15)', 'GO:0005178:integrin binding (qval1.72E-7)', 'GO:0044877:protein-containing complex binding (qval4.95E-7)', 'GO:0030020:extracellular matrix structural constituent conferring tensile strength (qval4.61E-7)', 'GO:0050839:cell adhesion molecule binding (qval4.2E-7)', 'GO:0005509:calcium ion binding (qval4.45E-7)', 'GO:0005518:collagen binding (qval6.1E-7)', 'GO:0051015:actin filament binding (qval1.24E-5)', 'GO:0051371:muscle alpha-actinin binding (qval1.64E-5)', 'GO:0048407:platelet-derived growth factor binding (qval7.61E-5)', 'GO:0005539:glycosaminoglycan binding (qval2.98E-4)', 'GO:0005102:signaling receptor binding (qval7.67E-4)', 'GO:0051393:alpha-actinin binding (qval9.7E-4)', 'GO:0005515:protein binding (qval1.09E-3)', 'GO:0008201:heparin binding (qval4.16E-3)', 'GO:0042805:actinin binding (qval5.22E-3)', 'GO:1901681:sulfur compound binding (qval5.03E-3)', 'GO:0044325:ion channel binding (qval5.45E-3)', 'GO:0046872:metal ion binding (qval6.58E-3)', 'GO:0004857:enzyme inhibitor activity (qval8E-3)', 'GO:0043394:proteoglycan binding (qval7.84E-3)', 'GO:0043169:cation binding (qval1.02E-2)', 'GO:0043167:ion binding (qval1.17E-2)', 'GO:0008307:structural constituent of muscle (qval1.24E-2)', 'GO:0019838:growth factor binding (qval1.26E-2)', 'GO:0050840:extracellular matrix binding (qval1.24E-2)', 'GO:0042802:identical protein binding (qval1.27E-2)', 'GO:0097493:structural molecule activity conferring elasticity (qval2.73E-2)', 'GO:0005200:structural constituent of cytoskeleton (qval4.41E-2)', 'GO:0042803:protein homodimerization activity (qval4.6E-2)', 'GO:0050998:nitric-oxide synthase binding (qval5.15E-2)', 'GO:0003924:GTPase activity (qval6.16E-2)', 'GO:0005488:binding (qval6.93E-2)', 'GO:0046983:protein dimerization activity (qval7.96E-2)', 'GO:0098634:cell-matrix adhesion mediator activity (qval8.93E-2)', 'GO:0019904:protein domain specific binding (qval1.05E-1)', 'GO:0046332:SMAD binding (qval1.06E-1)']</t>
        </is>
      </c>
      <c r="X21" s="3">
        <f>hyperlink("https://spiral.technion.ac.il/results/MTAwMDAwNQ==/20/GOResultsCOMPONENT","link")</f>
        <v/>
      </c>
      <c r="Y21" t="inlineStr">
        <is>
          <t>['GO:0062023:collagen-containing extracellular matrix (qval2.27E-24)', 'GO:0044449:contractile fiber part (qval2.14E-24)', 'GO:0005925:focal adhesion (qval5.92E-22)', 'GO:0005924:cell-substrate adherens junction (qval5.91E-22)', 'GO:0030055:cell-substrate junction (qval9.58E-22)', 'GO:0005912:adherens junction (qval4.92E-21)', 'GO:0070161:anchoring junction (qval4.44E-21)', 'GO:0031012:extracellular matrix (qval4.85E-21)', 'GO:0005856:cytoskeleton (qval1.78E-18)', 'GO:0030054:cell junction (qval3.87E-18)', 'GO:0030018:Z disc (qval6.19E-18)', 'GO:0032432:actin filament bundle (qval1.7E-15)', 'GO:0001725:stress fiber (qval5.34E-14)', 'GO:0097517:contractile actin filament bundle (qval4.96E-14)', 'GO:0042641:actomyosin (qval7.19E-14)', 'GO:0042383:sarcolemma (qval1.52E-12)', 'GO:0044420:extracellular matrix component (qval6.21E-12)', 'GO:0015629:actin cytoskeleton (qval4.49E-10)', 'GO:0005615:extracellular space (qval1.47E-9)', 'GO:0044421:extracellular region part (qval9.08E-9)', 'GO:0005604:basement membrane (qval9.55E-9)', 'GO:0005886:plasma membrane (qval1.04E-8)', 'GO:0005788:endoplasmic reticulum lumen (qval1.76E-7)', 'GO:0120025:plasma membrane bounded cell projection (qval2.52E-6)', 'GO:0042995:cell projection (qval3.86E-6)', 'GO:0005581:collagen trimer (qval4.08E-6)', 'GO:0005576:extracellular region (qval5.1E-6)', 'GO:0044430:cytoskeletal part (qval6.36E-6)', 'GO:0031941:filamentous actin (qval6.7E-6)', 'GO:0043034:costamere (qval1.48E-5)', 'GO:1903561:extracellular vesicle (qval1.45E-5)', 'GO:0043230:extracellular organelle (qval1.4E-5)', 'GO:0070062:extracellular exosome (qval1.77E-5)', 'GO:0005583:fibrillar collagen trimer (qval2.42E-5)', 'GO:0044291:cell-cell contact zone (qval4.22E-5)', 'GO:0043232:intracellular non-membrane-bounded organelle (qval2.74E-4)', 'GO:0043228:non-membrane-bounded organelle (qval3.17E-4)', 'GO:0031982:vesicle (qval3.11E-4)', 'GO:0099080:supramolecular complex (qval3.31E-4)', 'GO:0099081:supramolecular polymer (qval3.22E-4)', 'GO:0099512:supramolecular fiber (qval3.14E-4)', 'GO:0098857:membrane microdomain (qval3.36E-4)', 'GO:0045121:membrane raft (qval3.29E-4)', 'GO:0005913:cell-cell adherens junction (qval3.25E-4)', 'GO:0043292:contractile fiber (qval3.4E-4)', 'GO:0030017:sarcomere (qval5.04E-4)', 'GO:0098589:membrane region (qval5.6E-4)', 'GO:0005901:caveola (qval7.79E-4)', 'GO:0030315:T-tubule (qval8.42E-4)', 'GO:0030016:myofibril (qval1.06E-3)', 'GO:0030027:lamellipodium (qval1.09E-3)', 'GO:0014704:intercalated disc (qval1.13E-3)', 'GO:0048471:perinuclear region of cytoplasm (qval1.35E-3)', 'GO:0044459:plasma membrane part (qval2.79E-3)', 'GO:0044853:plasma membrane raft (qval3.27E-3)', 'GO:0072562:blood microparticle (qval3.53E-3)', 'GO:0016020:membrane (qval3.61E-3)', 'GO:0044448:cell cortex part (qval6.47E-3)', 'GO:0032587:ruffle membrane (qval6.76E-3)', 'GO:0071953:elastic fiber (qval7.2E-3)', 'GO:0045202:synapse (qval7.37E-3)', 'GO:0005884:actin filament (qval7.93E-3)', 'GO:0001527:microfibril (qval8.4E-3)', 'GO:0005911:cell-cell junction (qval9.36E-3)', 'GO:0031594:neuromuscular junction (qval1.23E-2)', 'GO:0005587:collagen type IV trimer (qval1.28E-2)', 'GO:0005575:cellular_component (qval1.81E-2)', 'GO:0043005:neuron projection (qval1.85E-2)', 'GO:0098642:network-forming collagen trimer (qval2.1E-2)', 'GO:0002102:podosome (qval2.08E-2)', 'GO:0009986:cell surface (qval2.17E-2)', 'GO:0002095:caveolar macromolecular signaling complex (qval2.19E-2)', 'GO:0005862:muscle thin filament tropomyosin (qval2.16E-2)', 'GO:0005584:collagen type I trimer (qval2.14E-2)', 'GO:0034665:integrin alpha1-beta1 complex (qval2.11E-2)', 'GO:0090533:cation-transporting ATPase complex (qval2.34E-2)']</t>
        </is>
      </c>
      <c r="Z21" t="inlineStr">
        <is>
          <t>[{0, 32, 34, 36, 6, 40, 9, 60, 47, 53, 58, 28}, {1, 3, 38, 8, 11, 15, 18, 19, 51, 23, 25, 26, 57}]</t>
        </is>
      </c>
    </row>
    <row r="22">
      <c r="A22" s="1" t="n">
        <v>21</v>
      </c>
      <c r="B22" t="n">
        <v>16483</v>
      </c>
      <c r="C22" t="n">
        <v>2522</v>
      </c>
      <c r="D22" t="n">
        <v>61</v>
      </c>
      <c r="E22" t="n">
        <v>159</v>
      </c>
      <c r="F22" t="n">
        <v>2181</v>
      </c>
      <c r="G22" t="n">
        <v>50</v>
      </c>
      <c r="H22" t="n">
        <v>3660</v>
      </c>
      <c r="I22" t="n">
        <v>126</v>
      </c>
      <c r="J22" s="2" t="n">
        <v>-434.4641552250262</v>
      </c>
      <c r="K22" t="n">
        <v>0.5971925584575269</v>
      </c>
      <c r="L22" t="inlineStr">
        <is>
          <t>ABCB1,ABCG2,ACKR1,ADAMTS9,ADAMTSL1,ADCY4,AQP1,ARHGAP26,ARHGEF15,ARPC1B,ARRDC3,BHLHE40,CALCRL,CARD16,CAVIN2,CCL14,CCL19,CCL23,CCM2L,CD34,CD74,CD93,CDA,CDH23,CDH5,CHRFAM7A,CHSY1,CLDN5,CLEC1A,CNN3,CRIP2,CSRNP1,CYYR1,DDX3X,DEPP1,DIPK2B,DOCK4,DUSP11,DUSP6,ECSCR,EGFL7,EGR3,EHD4,ELK3,EMCN,EMP1,ENG,ENPP2,ENTPD1,EPAS1,ERG,ESAM,ESR2,ETS1,ETS2,FAM110D,FKBP1A,FLI1,GASK1B,GGT5,GIMAP8,GNG11,GPM6A,GRASP,HEYL,HIST1H4I,HLA-E,HLA-F,HYAL2,IER2,IER5,IFI16,IFI27,IFITM1,IFITM2,IFITM3,IGFBP4,IL4R,ITM2A,ITPKC,ITPRIP,KCNIP4,KCTD12,LCN10,LCN6,LEF1,LEPR,LHFPL6,LMCD1,LRRC32,MCF2L,MCL1,MLKL,MMRN2,MRTFB,MYC,MYH9,NCOA7,NEDD9,NFATC2,NOSTRIN,NR5A2,OLFM1,PALM2-AKAP2,PCDH17,PECAM1,PHLDA1,PIK3R3,PLAT,PLSCR1,PLXND1,PROCR,PTPRB,RAMP3,RAPGEF5,RASIP1,RBMS2,RBP5,RELL1,RNASE1,ROBO4,S100A8,S100A9,S1PR1,SDCBP,SELP,SEMA6B,SHE,SHROOM4,SLC2A3,SLCO2A1,SOX18,SPNS2,SPRY1,SPRY4,SRGN,STARD8,STC1,STOM,TACR1,TAGLN2,TCF4,TGFBR2,TGFBR3,THBD,TIAM1,TIMP3,TMEM273,TMEM88,TMSB4X,TPST2,TSPAN7,UGCG,UPP1,VCAM1,VIM,VWF,WARS,ZFP36</t>
        </is>
      </c>
      <c r="M22" t="inlineStr">
        <is>
          <t>[(0, 14), (0, 46), (0, 52), (1, 14), (1, 46), (1, 52), (2, 14), (2, 46), (2, 52), (3, 14), (3, 46), (3, 52), (4, 52), (5, 14), (5, 46), (5, 52), (6, 14), (6, 46), (6, 52), (7, 14), (7, 46), (7, 52), (8, 14), (8, 46), (8, 52), (9, 14), (9, 46), (9, 52), (11, 14), (11, 46), (11, 52), (12, 52), (13, 14), (13, 46), (13, 52), (15, 52), (17, 14), (18, 14), (18, 46), (18, 52), (19, 14), (19, 46), (19, 52), (20, 14), (20, 46), (20, 52), (21, 14), (21, 46), (21, 52), (22, 14), (22, 46), (22, 52), (23, 14), (23, 46), (23, 52), (24, 14), (24, 46), (24, 52), (25, 14), (25, 46), (25, 52), (26, 14), (26, 46), (26, 52), (27, 14), (27, 46), (27, 52), (28, 14), (28, 46), (28, 52), (30, 14), (31, 14), (31, 46), (31, 52), (32, 14), (32, 46), (32, 52), (35, 14), (35, 46), (35, 52), (37, 14), (37, 46), (37, 52), (38, 14), (38, 46), (38, 52), (39, 14), (39, 46), (39, 52), (40, 14), (40, 46), (40, 52), (41, 14), (41, 46), (41, 52), (43, 14), (43, 46), (43, 52), (44, 52), (45, 14), (45, 46), (45, 52), (47, 14), (47, 46), (47, 52), (51, 14), (51, 46), (51, 52), (54, 14), (54, 46), (54, 52), (55, 14), (55, 46), (55, 52), (56, 14), (56, 46), (56, 52), (57, 14), (57, 46), (57, 52), (58, 14), (58, 46), (58, 52), (59, 52), (60, 14), (60, 46)]</t>
        </is>
      </c>
      <c r="N22" t="n">
        <v>3405</v>
      </c>
      <c r="O22" t="n">
        <v>0.75</v>
      </c>
      <c r="P22" t="n">
        <v>0.95</v>
      </c>
      <c r="Q22" t="n">
        <v>3</v>
      </c>
      <c r="R22" t="n">
        <v>10000</v>
      </c>
      <c r="S22" t="inlineStr">
        <is>
          <t>11/06/2023, 22:35:32</t>
        </is>
      </c>
      <c r="T22" s="3">
        <f>hyperlink("https://spiral.technion.ac.il/results/MTAwMDAwNQ==/21/GOResultsPROCESS","link")</f>
        <v/>
      </c>
      <c r="U22" t="inlineStr">
        <is>
          <t>['GO:0001525:angiogenesis (qval6.87E-9)', 'GO:0048870:cell motility (qval1.05E-8)', 'GO:0040011:locomotion (qval1.97E-8)', 'GO:0016477:cell migration (qval4.79E-8)', 'GO:0051239:regulation of multicellular organismal process (qval9.34E-8)', 'GO:0048522:positive regulation of cellular process (qval2.64E-7)', 'GO:0007165:signal transduction (qval3.25E-7)', 'GO:0048518:positive regulation of biological process (qval4.32E-7)', 'GO:0006928:movement of cell or subcellular component (qval4.02E-6)', 'GO:0010604:positive regulation of macromolecule metabolic process (qval1.09E-5)', 'GO:0007166:cell surface receptor signaling pathway (qval1.73E-5)', 'GO:0051241:negative regulation of multicellular organismal process (qval2.74E-5)', 'GO:0009893:positive regulation of metabolic process (qval3.3E-5)', 'GO:0048646:anatomical structure formation involved in morphogenesis (qval3.36E-5)', 'GO:2000145:regulation of cell motility (qval4.26E-5)', 'GO:0040012:regulation of locomotion (qval4.36E-5)', 'GO:0030334:regulation of cell migration (qval4.52E-5)', 'GO:0051270:regulation of cellular component movement (qval4.68E-5)', 'GO:0048519:negative regulation of biological process (qval5.34E-5)', 'GO:0051173:positive regulation of nitrogen compound metabolic process (qval5.38E-5)', 'GO:0010033:response to organic substance (qval5.95E-5)', 'GO:0034097:response to cytokine (qval1.56E-4)', 'GO:0045069:regulation of viral genome replication (qval1.53E-4)', 'GO:0043534:blood vessel endothelial cell migration (qval1.68E-4)', 'GO:0042221:response to chemical (qval1.64E-4)', 'GO:0002376:immune system process (qval1.6E-4)', 'GO:0050794:regulation of cellular process (qval1.71E-4)', 'GO:0031325:positive regulation of cellular metabolic process (qval2.01E-4)', 'GO:0032502:developmental process (qval2.42E-4)', 'GO:0050900:leukocyte migration (qval2.42E-4)', 'GO:0050792:regulation of viral process (qval2.49E-4)', 'GO:0065007:biological regulation (qval2.53E-4)', 'GO:0048583:regulation of response to stimulus (qval2.55E-4)', 'GO:0007155:cell adhesion (qval2.9E-4)', 'GO:0022610:biological adhesion (qval3.21E-4)', 'GO:0043903:regulation of symbiosis, encompassing mutualism through parasitism (qval3.66E-4)', 'GO:0048869:cellular developmental process (qval5.9E-4)', 'GO:1903900:regulation of viral life cycle (qval5.79E-4)', 'GO:0019221:cytokine-mediated signaling pathway (qval5.67E-4)', 'GO:0050789:regulation of biological process (qval5.78E-4)', 'GO:0043207:response to external biotic stimulus (qval5.82E-4)', 'GO:2000147:positive regulation of cell motility (qval5.78E-4)', 'GO:0030154:cell differentiation (qval5.68E-4)', 'GO:0032501:multicellular organismal process (qval5.64E-4)', 'GO:1901342:regulation of vasculature development (qval5.89E-4)', 'GO:0003151:outflow tract morphogenesis (qval5.93E-4)', 'GO:0043542:endothelial cell migration (qval7.24E-4)', 'GO:0051272:positive regulation of cellular component movement (qval7.54E-4)', 'GO:0065008:regulation of biological quality (qval7.7E-4)', 'GO:0045765:regulation of angiogenesis (qval7.63E-4)', 'GO:0009607:response to biotic stimulus (qval8.26E-4)', 'GO:0060317:cardiac epithelial to mesenchymal transition (qval9.41E-4)', 'GO:0035456:response to interferon-beta (qval9.23E-4)', 'GO:0098609:cell-cell adhesion (qval9.5E-4)', 'GO:0040017:positive regulation of locomotion (qval9.42E-4)', 'GO:0010628:positive regulation of gene expression (qval1.04E-3)', 'GO:0034341:response to interferon-gamma (qval1.19E-3)', 'GO:0030335:positive regulation of cell migration (qval1.21E-3)', 'GO:0065009:regulation of molecular function (qval1.19E-3)', 'GO:0032268:regulation of cellular protein metabolic process (qval1.2E-3)', 'GO:0010718:positive regulation of epithelial to mesenchymal transition (qval1.25E-3)', 'GO:0006935:chemotaxis (qval1.31E-3)', 'GO:0001932:regulation of protein phosphorylation (qval1.32E-3)', 'GO:0048523:negative regulation of cellular process (qval1.34E-3)', 'GO:0042330:taxis (qval1.34E-3)', 'GO:0048856:anatomical structure development (qval1.47E-3)', 'GO:0032879:regulation of localization (qval1.67E-3)', 'GO:0060326:cell chemotaxis (qval1.81E-3)', 'GO:0062009:secondary palate development (qval1.87E-3)', 'GO:0002252:immune effector process (qval2.15E-3)', 'GO:2000026:regulation of multicellular organismal development (qval2.13E-3)', 'GO:0009605:response to external stimulus (qval2.13E-3)', 'GO:0051240:positive regulation of multicellular organismal process (qval2.16E-3)', 'GO:0051246:regulation of protein metabolic process (qval2.22E-3)', 'GO:0048585:negative regulation of response to stimulus (qval2.26E-3)', 'GO:0042127:regulation of cell proliferation (qval2.32E-3)', 'GO:0010631:epithelial cell migration (qval2.33E-3)', 'GO:0060337:type I interferon signaling pathway (qval2.3E-3)', 'GO:0032270:positive regulation of cellular protein metabolic process (qval2.65E-3)', 'GO:0031399:regulation of protein modification process (qval3.17E-3)', 'GO:0098542:defense response to other organism (qval3.37E-3)', 'GO:0010717:regulation of epithelial to mesenchymal transition (qval3.57E-3)', 'GO:0050790:regulation of catalytic activity (qval3.62E-3)', 'GO:0033993:response to lipid (qval3.72E-3)', 'GO:0050793:regulation of developmental process (qval4.19E-3)', 'GO:0022603:regulation of anatomical structure morphogenesis (qval4.59E-3)', 'GO:0001570:vasculogenesis (qval4.75E-3)', 'GO:0051174:regulation of phosphorus metabolic process (qval4.72E-3)', 'GO:0019220:regulation of phosphate metabolic process (qval4.67E-3)', 'GO:0048584:positive regulation of response to stimulus (qval4.74E-3)', 'GO:0051336:regulation of hydrolase activity (qval5.29E-3)', 'GO:0006952:defense response (qval5.32E-3)', 'GO:0001837:epithelial to mesenchymal transition (qval5.37E-3)', 'GO:0051247:positive regulation of protein metabolic process (qval5.94E-3)', 'GO:0045597:positive regulation of cell differentiation (qval6.26E-3)', 'GO:0051094:positive regulation of developmental process (qval6.4E-3)', 'GO:0051707:response to other organism (qval6.64E-3)', 'GO:0042325:regulation of phosphorylation (qval7.53E-3)', 'GO:1903039:positive regulation of leukocyte cell-cell adhesion (qval7.86E-3)', 'GO:0043900:regulation of multi-organism process (qval9.13E-3)', 'GO:0044092:negative regulation of molecular function (qval9.47E-3)', 'GO:0051171:regulation of nitrogen compound metabolic process (qval9.46E-3)', 'GO:0008284:positive regulation of cell proliferation (qval1.03E-2)', 'GO:0060255:regulation of macromolecule metabolic process (qval1.02E-2)', 'GO:0060021:roof of mouth development (qval1.11E-2)', 'GO:1990266:neutrophil migration (qval1.19E-2)', 'GO:0050878:regulation of body fluid levels (qval1.19E-2)', 'GO:0045944:positive regulation of transcription by RNA polymerase II (qval1.2E-2)', 'GO:0045055:regulated exocytosis (qval1.27E-2)', 'GO:0070488:neutrophil aggregation (qval1.33E-2)', 'GO:0001569:branching involved in blood vessel morphogenesis (qval1.35E-2)', 'GO:0098742:cell-cell adhesion via plasma-membrane adhesion molecules (qval1.42E-2)', 'GO:0002544:chronic inflammatory response (qval1.44E-2)', 'GO:0080134:regulation of response to stress (qval1.44E-2)', 'GO:0002576:platelet degranulation (qval1.44E-2)', 'GO:0097530:granulocyte migration (qval1.58E-2)', 'GO:0001667:ameboidal-type cell migration (qval1.58E-2)', 'GO:0032103:positive regulation of response to external stimulus (qval1.62E-2)', 'GO:0048762:mesenchymal cell differentiation (qval1.65E-2)', 'GO:0045937:positive regulation of phosphate metabolic process (qval1.64E-2)', 'GO:0010562:positive regulation of phosphorus metabolic process (qval1.63E-2)', 'GO:1903037:regulation of leukocyte cell-cell adhesion (qval1.62E-2)', 'GO:0031401:positive regulation of protein modification process (qval1.68E-2)', 'GO:0001934:positive regulation of protein phosphorylation (qval1.71E-2)', 'GO:0035633:maintenance of permeability of blood-brain barrier (qval1.89E-2)', 'GO:0045071:negative regulation of viral genome replication (qval1.9E-2)', 'GO:0007159:leukocyte cell-cell adhesion (qval1.88E-2)', 'GO:0001817:regulation of cytokine production (qval2.02E-2)', 'GO:0001775:cell activation (qval2.05E-2)', 'GO:0032101:regulation of response to external stimulus (qval2.1E-2)', 'GO:0006954:inflammatory response (qval2.1E-2)', 'GO:0045582:positive regulation of T cell differentiation (qval2.09E-2)', 'GO:0009719:response to endogenous stimulus (qval2.12E-2)', 'GO:0050896:response to stimulus (qval2.14E-2)', 'GO:0022409:positive regulation of cell-cell adhesion (qval2.16E-2)', 'GO:0070372:regulation of ERK1 and ERK2 cascade (qval2.22E-2)', 'GO:0071774:response to fibroblast growth factor (qval2.59E-2)', 'GO:0031323:regulation of cellular metabolic process (qval2.7E-2)', 'GO:0048525:negative regulation of viral process (qval2.73E-2)', 'GO:0007179:transforming growth factor beta receptor signaling pathway (qval2.71E-2)', 'GO:0045321:leukocyte activation (qval3.01E-2)', 'GO:0009615:response to virus (qval3E-2)', 'GO:0002477:antigen processing and presentation of exogenous peptide antigen via MHC class Ib (qval3.05E-2)', 'GO:0072011:glomerular endothelium development (qval3.03E-2)', 'GO:0051607:defense response to virus (qval3.02E-2)', 'GO:0019222:regulation of metabolic process (qval3.07E-2)', 'GO:0043087:regulation of GTPase activity (qval3.06E-2)', 'GO:0051704:multi-organism process (qval3.19E-2)', 'GO:0070848:response to growth factor (qval3.42E-2)', 'GO:0046596:regulation of viral entry into host cell (qval3.41E-2)', 'GO:0034612:response to tumor necrosis factor (qval3.55E-2)', 'GO:0006887:exocytosis (qval3.55E-2)', 'GO:0050867:positive regulation of cell activation (qval3.59E-2)', 'GO:0080090:regulation of primary metabolic process (qval3.67E-2)', 'GO:0042327:positive regulation of phosphorylation (qval3.79E-2)', 'GO:0051251:positive regulation of lymphocyte activation (qval3.78E-2)', 'GO:0072676:lymphocyte migration (qval3.78E-2)', 'GO:1902531:regulation of intracellular signal transduction (qval3.82E-2)', 'GO:0045621:positive regulation of lymphocyte differentiation (qval3.8E-2)', 'GO:0045580:regulation of T cell differentiation (qval3.84E-2)', 'GO:0051345:positive regulation of hydrolase activity (qval3.83E-2)', 'GO:0030593:neutrophil chemotaxis (qval3.94E-2)', 'GO:0071674:mononuclear cell migration (qval3.92E-2)', 'GO:0009966:regulation of signal transduction (qval4.08E-2)', 'GO:0051271:negative regulation of cellular component movement (qval4.24E-2)', 'GO:0014002:astrocyte development (qval4.39E-2)', 'GO:0046597:negative regulation of viral entry into host cell (qval4.37E-2)', 'GO:0044093:positive regulation of molecular function (qval4.43E-2)', 'GO:0043901:negative regulation of multi-organism process (qval4.71E-2)', 'GO:0050865:regulation of cell activation (qval4.75E-2)', 'GO:0097529:myeloid leukocyte migration (qval4.87E-2)', 'GO:0071621:granulocyte chemotaxis (qval4.92E-2)', 'GO:0043393:regulation of protein binding (qval4.95E-2)', 'GO:0043408:regulation of MAPK cascade (qval4.94E-2)', 'GO:0072010:glomerular epithelium development (qval4.96E-2)', 'GO:1990410:adrenomedullin receptor signaling pathway (qval4.93E-2)', 'GO:1990962:drug transport across blood-brain barrier (qval4.9E-2)', 'GO:0032119:sequestering of zinc ion (qval4.87E-2)', 'GO:0009725:response to hormone (qval4.85E-2)', 'GO:0048754:branching morphogenesis of an epithelial tube (qval4.87E-2)', 'GO:0051128:regulation of cellular component organization (qval4.86E-2)', 'GO:0003203:endocardial cushion morphogenesis (qval4.83E-2)', 'GO:1903508:positive regulation of nucleic acid-templated transcription (qval5.12E-2)', 'GO:0045893:positive regulation of transcription, DNA-templated (qval5.1E-2)', 'GO:0040013:negative regulation of locomotion (qval5.11E-2)', 'GO:0001666:response to hypoxia (qval5.09E-2)', 'GO:1902680:positive regulation of RNA biosynthetic process (qval5.07E-2)', 'GO:0110110:positive regulation of animal organ morphogenesis (qval5.14E-2)', 'GO:0007178:transmembrane receptor protein serine/threonine kinase signaling pathway (qval5.18E-2)', 'GO:0050870:positive regulation of T cell activation (qval5.18E-2)', 'GO:0050863:regulation of T cell activation (qval5.22E-2)', 'GO:0030099:myeloid cell differentiation (qval5.31E-2)', 'GO:0051254:positive regulation of RNA metabolic process (qval5.28E-2)', 'GO:0071356:cellular response to tumor necrosis factor (qval5.26E-2)', 'GO:0061384:heart trabecula morphogenesis (qval5.37E-2)', 'GO:1903901:negative regulation of viral life cycle (qval5.61E-2)', 'GO:0048468:cell development (qval5.65E-2)', 'GO:0050819:negative regulation of coagulation (qval5.86E-2)', 'GO:0032496:response to lipopolysaccharide (qval6.19E-2)', 'GO:0002042:cell migration involved in sprouting angiogenesis (qval6.17E-2)', 'GO:0072009:nephron epithelium development (qval6.14E-2)', 'GO:0045595:regulation of cell differentiation (qval6.43E-2)', 'GO:0010557:positive regulation of macromolecule biosynthetic process (qval6.53E-2)', 'GO:0036293:response to decreased oxygen levels (qval6.57E-2)', 'GO:0035821:modification of morphology or physiology of other organism (qval6.62E-2)', 'GO:0048871:multicellular organismal homeostasis (qval6.59E-2)', 'GO:0043086:negative regulation of catalytic activity (qval6.68E-2)', 'GO:0050818:regulation of coagulation (qval6.76E-2)', 'GO:0001818:negative regulation of cytokine production (qval6.79E-2)', 'GO:1905007:positive regulation of epithelial to mesenchymal transition involved in endocardial cushion formation (qval6.84E-2)', 'GO:0002476:antigen processing and presentation of endogenous peptide antigen via MHC class Ib (qval6.81E-2)', 'GO:0018119:peptidyl-cysteine S-nitrosylation (qval6.78E-2)', 'GO:0003097:renal water transport (qval6.74E-2)', 'GO:0017014:protein nitrosylation (qval6.71E-2)', 'GO:0061383:trabecula morphogenesis (qval6.71E-2)', 'GO:0042592:homeostatic process (qval6.73E-2)', 'GO:0051248:negative regulation of protein metabolic process (qval6.81E-2)']</t>
        </is>
      </c>
      <c r="V22" s="3">
        <f>hyperlink("https://spiral.technion.ac.il/results/MTAwMDAwNQ==/21/GOResultsFUNCTION","link")</f>
        <v/>
      </c>
      <c r="W22" t="inlineStr">
        <is>
          <t>['GO:0050431:transforming growth factor beta binding (qval1.17E-2)', 'GO:0001228:DNA-binding transcription activator activity, RNA polymerase II-specific (qval1.08E-2)', 'GO:0019955:cytokine binding (qval7.6E-3)', 'GO:0005102:signaling receptor binding (qval7.54E-3)', 'GO:0048185:activin binding (qval1.05E-2)', 'GO:0005515:protein binding (qval3.13E-2)', 'GO:0005160:transforming growth factor beta receptor binding (qval3.8E-2)', 'GO:0034713:type I transforming growth factor beta receptor binding (qval4.32E-2)', 'GO:0005024:transforming growth factor beta-activated receptor activity (qval1.27E-1)', 'GO:0001605:adrenomedullin receptor activity (qval1.31E-1)', 'GO:0005126:cytokine receptor binding (qval1.24E-1)', 'GO:0019904:protein domain specific binding (qval1.55E-1)', 'GO:0005488:binding (qval1.76E-1)', 'GO:0038023:signaling receptor activity (qval1.65E-1)', 'GO:0035662:Toll-like receptor 4 binding (qval1.74E-1)', 'GO:0004675:transmembrane receptor protein serine/threonine kinase activity (qval2.32E-1)', 'GO:0060089:molecular transducer activity (qval2.2E-1)', 'GO:0030284:estrogen receptor activity (qval2.4E-1)']</t>
        </is>
      </c>
      <c r="X22" s="3">
        <f>hyperlink("https://spiral.technion.ac.il/results/MTAwMDAwNQ==/21/GOResultsCOMPONENT","link")</f>
        <v/>
      </c>
      <c r="Y22" t="inlineStr">
        <is>
          <t>['GO:0098552:side of membrane (qval2.21E-5)', 'GO:0005886:plasma membrane (qval1.7E-5)', 'GO:0044459:plasma membrane part (qval1.37E-5)', 'GO:0009897:external side of plasma membrane (qval6.38E-5)', 'GO:0005615:extracellular space (qval1.19E-3)', 'GO:0044421:extracellular region part (qval1.03E-3)', 'GO:0031226:intrinsic component of plasma membrane (qval1.09E-3)', 'GO:0005887:integral component of plasma membrane (qval6.99E-3)', 'GO:0009986:cell surface (qval9.93E-3)', 'GO:0032398:MHC class Ib protein complex (qval1.88E-2)', 'GO:0016021:integral component of membrane (qval1.72E-2)', 'GO:0031224:intrinsic component of membrane (qval2.32E-2)', 'GO:0005925:focal adhesion (qval2.61E-2)', 'GO:0005924:cell-substrate adherens junction (qval2.55E-2)', 'GO:0030054:cell junction (qval2.59E-2)', 'GO:0030055:cell-substrate junction (qval2.55E-2)', 'GO:0005912:adherens junction (qval2.79E-2)', 'GO:1903143:adrenomedullin receptor complex (qval3.11E-2)', 'GO:0070161:anchoring junction (qval3.5E-2)', 'GO:0044425:membrane part (qval4.54E-2)', 'GO:1903439:calcitonin family receptor complex (qval8.77E-2)', 'GO:0098591:external side of apical plasma membrane (qval8.37E-2)']</t>
        </is>
      </c>
      <c r="Z22" t="inlineStr">
        <is>
          <t>[{0, 1, 2, 3, 4, 5, 6, 7, 8, 9, 11, 12, 13, 15, 17, 18, 19, 20, 21, 22, 23, 24, 25, 26, 27, 28, 30, 31, 32, 35, 37, 38, 39, 40, 41, 43, 44, 45, 47, 51, 54, 55, 56, 57, 58, 59, 60}, {52, 46, 14}]</t>
        </is>
      </c>
    </row>
    <row r="23">
      <c r="A23" s="1" t="n">
        <v>22</v>
      </c>
      <c r="B23" t="n">
        <v>16483</v>
      </c>
      <c r="C23" t="n">
        <v>2522</v>
      </c>
      <c r="D23" t="n">
        <v>61</v>
      </c>
      <c r="E23" t="n">
        <v>620</v>
      </c>
      <c r="F23" t="n">
        <v>1768</v>
      </c>
      <c r="G23" t="n">
        <v>36</v>
      </c>
      <c r="H23" t="n">
        <v>3660</v>
      </c>
      <c r="I23" t="n">
        <v>92</v>
      </c>
      <c r="J23" s="2" t="n">
        <v>-1550.458974489455</v>
      </c>
      <c r="K23" t="n">
        <v>0.6049965239163366</v>
      </c>
      <c r="L23" t="inlineStr">
        <is>
          <t>ABAT,ABCC4,ABHD11,ABHD2,ACAA1,ACACA,ACAD8,ACADL,ACADVL,ACLY,ACOXL,ACPP,ACSBG1,ACSL3,ACSM1,ACSM3,ADAM10,ADGRD2,ADI1,AFDN,AFF3,AGTRAP,ALDH4A1,ALDH9A1,AMD1,ANGPTL7,ANKH,ANKRD37,ANO7,ANOS1,ANTXR2,ANXA3,AOC1,AP1M2,AP1S1,APPL2,ARF1,ARF4,ARFGAP3,ARFGEF3,ARFIP2,ARG2,ARHGEF35,ARRDC1,ASTN2,ATF6,ATP11B,ATP2C1,ATP2C2,ATP5IF1,ATP5MF,ATP6AP1,ATP6V0B,ATP7A,ATP8B1,AUH,AZGP1,B2M,B4GALT1,BAIAP2L1,BCAM,BCAS1,BCL11A,BCL2L10,BEX2,BHLHA15,BLOC1S2,BMPR1B,BNIPL,BZW1,C11orf52,C16orf70,C19orf48,C1orf116,C1orf56,C9orf152,CACNG4,CALR,CAMSAP3,CANT1,CBLL1,CBSL,CCDC125,CCDC175,CCDC47,CCDC86,CCK,CCNC,CD164,CD177,CD2AP,CD46,CD9,CDC42EP5,CDH1,CDYL2,CELF4,CELSR1,CENPN,CENPX,CEP89,CERS4,CFAP69,CGN,CHCHD2,CHMP2B,CHMP4C,CHMP5,CHRM1,CHRNA2,CIAO2A,CIB1,CITED1,CLCN3,CLDN3,CLN8,CMTM4,CNDP2,COL17A1,COMT,COPE,COPG1,COPZ1,CPAMD8,CPE,CPLX3,CPNE4,CREB3L4,CRISPLD1,CRYBG1,CSGALNACT1,CTNND1,CUX2,CWH43,CYB561,CYB5A,CYP3A5,CYP4F22,CYTH1,DAP,DBI,DCXR,DDIT4,DEFB132,DHCR24,DHRS7,DLG5,DMXL1,DNAJA4,DNAJC3,DOCK8,DPP4,DPYS,DSC2,DSP,DUOXA1,DUSP16,EBP,ECH1,ECHDC3,EDF1,EFCAB12,EHF,EIF2AK4,EIF4G1,ELK4,ELL2,ELOVL2,ELOVL5,ELOVL7,EML2,ENTPD7,EPB41L4B,EPCAM,EPHX2,ERBB3,ERGIC1,ERLEC1,ERP29,ESRP1,EYA3,FAAH,FAAH2,FAM111A,FAM135A,FAM210B,FAM219B,FAM3B,FAM83F,FASN,FBP1,FBXL8,FDFT1,FKBP11,FKBP5,FLNB,FLRT3,FNBP1L,FOXA1,FURIN,FXYD3,G3BP2,GAA,GABRB3,GABRG3,GADD45G,GALNT3,GCNT2,GGA2,GGT1,GK5,GLO1,GMNN,GMPPA,GMPR,GNL3,GNPNAT1,GOLGA4,GOLM1,GOLPH3,GP2,GPER1,GPR160,GPR176,GPT2,GREB1,GRHL1,GRHL2,GSTZ1,GTF3C1,GTF3C6,H1F0,H1FX,H2AFJ,HDLBP,HEBP2,HERPUD1,HGD,HID1,HINT1,HIPK2,HIST1H2AC,HM13,HMG20B,HMGCR,HMGCS2,HNF1B,HOMER2,HOXB13,HS3ST4,HSBP1,HSP90AA1,HSP90B1,HSPA5,HSPE1,ICA1,IDI1,IGF1R,IL1R1,INPP4B,INTS10,IRF6,IRX2,ISG20,ITIH6,ITM2B,IVD,JADE1,JPT2,JTB,KCNH6,KCNN2,KDELR2,KIAA1217,KIAA1324,KIAA1324L,KIAA1522,KIAA1841,KIF5C,KLK11,KLK2,KLK3,KLK4,KRT14,KRT15,KRT18,KRT5,KRT8,KRTCAP3,LAMP2,LARP4B,LCP1,LIFR,LMAN1,LMAN1L,LPAR3,LPGAT1,LRATD1,LRRC26,LRRFIP2,LSAMP,LSR,LSS,LUC7L2,MAGED1,MAGEH1,MAGT1,MAL2,MALT1,MAP7,MAPK13,MARC1,MARVELD2,MARVELD3,MBOAT2,MCCC2,MEAF6,MEGF6,MESP1,MESP2,MFN1,MFSD2A,MGST1,MLF2,MLPH,MME,MON1B,MPC2,MSI2,MSMB,MSMO1,MT1F,MT1G,MTERF4,MTHFS,MUC13,MYDGF,MZB1,NAAA,NANS,NAPA,NBR1,NCAPD3,NCOA4,NDFIP1,NDFIP2,NDRG1,NDRG3,NDUFA7,NEDD4L,NEFH,NFIB,NIPA1,NIPAL3,NKX3-1,NOX5,NPDC1,NPY,NRG1,NT5C2,NTNG2,NWD1,NXPH4,OAZ3,OCIAD2,ODC1,OPHN1,OR10H1,OR2A7,OR4Q3,ORMDL3,OS9,OTX1,P4HB,PABPC1L2A,PAK1IP1,PAQR4,PASK,PC,PCCA,PDE10A,PDE11A,PDE9A,PDIA3,PDIA4,PDIA5,PDIA6,PEBP4,PET100,PGM3,PHACTR4,PHF8,PHGDH,PHLDA2,PICK1,PIGF,PKP1,PKP3,PLA2G12A,PLEKHB2,PLEKHH1,PLIN1,PLIN5,PLPP1,PLPP5,PM20D2,PMEPA1,PNPLA7,PODXL2,POLB,PPDPF,PPM1B,PPM1E,PPM1H,PPP1CA,PPP1R14D,PPP3CA,PRAC1,PRDX6,PRIM2,PRKCI,PRKCZ,PROM2,PRSS8,PSD4,PSMD8,PTGR1,PTPN18,PTPN3,PTPRF,PTPRN2,PYCR1,RAB25,RAB27A,RAB27B,RAB3B,RAB3D,RAB3IP,RAD54L,RASEF,RBM47,RCAN3,RDH11,REEP5,REEP6,RER1,RGL2,RHOU,RHPN2,RLN1,RNF165,RNF225,RNF41,RORC,RPN1,RPN2,RRAGD,RSRP1,RTN1,SCAMP4,SCARB2,SCD,SCNN1G,SCPEP1,SDK2,SEC11C,SEC14L2,SEC22C,SEC23B,SELENOH,SELENOK,SEMA4A,SERF2,SERINC2,SERINC5,SERP1,SEZ6L2,SGK1,SGPL1,SGSH,SH3BP4,SH3GL2,SH3YL1,SHTN1,SIAE,SLC13A3,SLC15A2,SLC22A23,SLC25A37,SLC30A4,SLC30A9,SLC31A1,SLC35A1,SLC35A3,SLC35E1,SLC35F2,SLC38A4,SLC39A10,SLC39A6,SLC39A7,SLC44A4,SLC45A3,SLC52A3,SLC7A8,SLC9A3R1,SLC9A3R2,SMCO4,SMDT1,SMS,SND1,SNTG2,SOAT1,SPATA13,SPATC1L,SPDEF,SPINK5,SPINT1,SPINT2,SPOCK1,SPON2,SQLE,SRP19,SRPRA,SRSF5,SSR4,ST14,STEAP1,STEAP2,STK39,STX5,STXBP2,STYK1,SULT2B1,SUMF2,SVIP,SYAP1,SYNE4,SYNGR2,SYT7,SYTL1,SYVN1,TACC2,TACSTD2,TALDO1,TBC1D8,TBL1XR1,TBX3,TFAP2C,TFCP2L1,TGM1,THOP1,TM9SF1,TM9SF2,TM9SF3,TMBIM6,TMC4,TMED10,TMED2,TMED9,TMEM121B,TMEM125,TMEM134,TMEM141,TMEM184A,TMEM192,TMEM220,TMEM238,TMEM33,TMEM54,TMEM59,TMEM79,TMEM87B,TMPRSS2,TOB2,TOM1L1,TP63,TPD52,TRGV9,TRIM36,TRPM4,TRPM8,TRPV6,TSC22D3,TSPAN1,TSPAN8,TSSK1B,TSTD1,TTC39A,TTLL12,TUSC3,TUT7,TXNDC11,TXNIP,UBE2E3,UBE2J1,UNC13B,UPK1A,UPK3A,UQCC3,UQCRQ,USP43,VAMP8,VEGFA,VIPR1,VPS54,WFDC12,WFDC5,WWC1,XBP1,ZC3H12A,ZDHHC9,ZG16B,ZNF350,ZNF432,ZNF613,ZNF652,ZNF664,ZNF761,ZNF827,ZNF837</t>
        </is>
      </c>
      <c r="M23" t="inlineStr">
        <is>
          <t>[(1, 0), (1, 6), (1, 9), (3, 0), (3, 6), (3, 9), (4, 0), (4, 6), (4, 9), (5, 0), (5, 6), (5, 9), (7, 0), (7, 6), (7, 9), (8, 0), (8, 6), (8, 9), (11, 0), (11, 6), (11, 9), (13, 9), (14, 9), (15, 0), (15, 6), (15, 9), (18, 0), (18, 6), (18, 9), (19, 0), (19, 6), (19, 9), (20, 0), (20, 6), (20, 9), (23, 0), (23, 6), (23, 9), (24, 0), (24, 6), (24, 9), (25, 0), (25, 6), (25, 9), (26, 0), (26, 6), (26, 9), (27, 0), (27, 6), (27, 9), (29, 9), (31, 0), (31, 6), (31, 9), (33, 0), (33, 6), (33, 9), (35, 0), (35, 6), (35, 9), (37, 0), (37, 6), (37, 9), (38, 0), (38, 6), (38, 9), (39, 0), (39, 6), (39, 9), (44, 0), (44, 9), (46, 0), (46, 6), (46, 9), (48, 0), (48, 6), (48, 9), (50, 0), (50, 6), (50, 9), (51, 0), (51, 6), (51, 9), (55, 0), (55, 6), (55, 9), (57, 0), (57, 6), (57, 9), (59, 0), (59, 6), (59, 9)]</t>
        </is>
      </c>
      <c r="N23" t="n">
        <v>4042</v>
      </c>
      <c r="O23" t="n">
        <v>0.5</v>
      </c>
      <c r="P23" t="n">
        <v>0.95</v>
      </c>
      <c r="Q23" t="n">
        <v>3</v>
      </c>
      <c r="R23" t="n">
        <v>10000</v>
      </c>
      <c r="S23" t="inlineStr">
        <is>
          <t>11/06/2023, 22:35:58</t>
        </is>
      </c>
      <c r="T23" s="3">
        <f>hyperlink("https://spiral.technion.ac.il/results/MTAwMDAwNQ==/22/GOResultsPROCESS","link")</f>
        <v/>
      </c>
      <c r="U23" t="inlineStr">
        <is>
          <t>['GO:0006810:transport (qval7.5E-6)', 'GO:0015833:peptide transport (qval2.57E-5)', 'GO:0042886:amide transport (qval2.84E-5)', 'GO:0015031:protein transport (qval2.29E-5)', 'GO:0051234:establishment of localization (qval3.62E-5)', 'GO:0032787:monocarboxylic acid metabolic process (qval8.12E-5)', 'GO:0071705:nitrogen compound transport (qval8.83E-5)', 'GO:0043603:cellular amide metabolic process (qval1.35E-4)', 'GO:0051179:localization (qval1.76E-4)', 'GO:0045184:establishment of protein localization (qval1.97E-4)', 'GO:0055076:transition metal ion homeostasis (qval2.44E-4)', 'GO:0019752:carboxylic acid metabolic process (qval2.56E-4)', 'GO:0006631:fatty acid metabolic process (qval2.53E-4)', 'GO:0070268:cornification (qval3.12E-4)', 'GO:0065008:regulation of biological quality (qval3.38E-4)', 'GO:0043436:oxoacid metabolic process (qval3.22E-4)', 'GO:0030855:epithelial cell differentiation (qval3.86E-4)', 'GO:0006695:cholesterol biosynthetic process (qval4.39E-4)', 'GO:1902653:secondary alcohol biosynthetic process (qval4.16E-4)', 'GO:0034975:protein folding in endoplasmic reticulum (qval4.48E-4)', 'GO:0090181:regulation of cholesterol metabolic process (qval4.42E-4)', 'GO:0044255:cellular lipid metabolic process (qval4.26E-4)', 'GO:0006890:retrograde vesicle-mediated transport, Golgi to ER (qval4.16E-4)', 'GO:0071702:organic substance transport (qval4.14E-4)', 'GO:0006082:organic acid metabolic process (qval4.28E-4)', 'GO:0044281:small molecule metabolic process (qval4.14E-4)', 'GO:0006629:lipid metabolic process (qval4.47E-4)', 'GO:0034976:response to endoplasmic reticulum stress (qval5.06E-4)', 'GO:0046949:fatty-acyl-CoA biosynthetic process (qval6.46E-4)', 'GO:0008104:protein localization (qval7.67E-4)', 'GO:0033875:ribonucleoside bisphosphate metabolic process (qval9.43E-4)', 'GO:0033865:nucleoside bisphosphate metabolic process (qval9.14E-4)', 'GO:0034032:purine nucleoside bisphosphate metabolic process (qval8.86E-4)', 'GO:1903573:negative regulation of response to endoplasmic reticulum stress (qval8.81E-4)', 'GO:0006886:intracellular protein transport (qval8.77E-4)', 'GO:0006790:sulfur compound metabolic process (qval8.6E-4)', 'GO:0030968:endoplasmic reticulum unfolded protein response (qval1.04E-3)', 'GO:0016126:sterol biosynthetic process (qval1.03E-3)', 'GO:0033036:macromolecule localization (qval1.05E-3)', 'GO:0006637:acyl-CoA metabolic process (qval1.2E-3)', 'GO:0035383:thioester metabolic process (qval1.17E-3)', 'GO:0035384:thioester biosynthetic process (qval1.18E-3)', 'GO:0071616:acyl-CoA biosynthetic process (qval1.15E-3)', 'GO:1905897:regulation of response to endoplasmic reticulum stress (qval1.93E-3)', 'GO:0046903:secretion (qval2.03E-3)', 'GO:0036500:ATF6-mediated unfolded protein response (qval3.06E-3)', 'GO:0043604:amide biosynthetic process (qval3.11E-3)', 'GO:0042592:homeostatic process (qval3.3E-3)', 'GO:0048878:chemical homeostasis (qval3.61E-3)', 'GO:0016192:vesicle-mediated transport (qval3.96E-3)', 'GO:0035337:fatty-acyl-CoA metabolic process (qval3.98E-3)', 'GO:0032940:secretion by cell (qval3.97E-3)', 'GO:0000041:transition metal ion transport (qval4.03E-3)', 'GO:0044283:small molecule biosynthetic process (qval5.08E-3)', 'GO:0034330:cell junction organization (qval5.08E-3)', 'GO:0106118:regulation of sterol biosynthetic process (qval5.6E-3)', 'GO:0045540:regulation of cholesterol biosynthetic process (qval5.5E-3)', 'GO:0048200:Golgi transport vesicle coating (qval8.06E-3)', 'GO:0048205:COPI coating of Golgi vesicle (qval7.92E-3)', 'GO:0046322:negative regulation of fatty acid oxidation (qval8.07E-3)', 'GO:0006633:fatty acid biosynthetic process (qval8.05E-3)', 'GO:0046890:regulation of lipid biosynthetic process (qval8.38E-3)', 'GO:0008203:cholesterol metabolic process (qval8.72E-3)', 'GO:0046916:cellular transition metal ion homeostasis (qval9.39E-3)', 'GO:0044272:sulfur compound biosynthetic process (qval9.97E-3)', 'GO:0008610:lipid biosynthetic process (qval1.01E-2)', 'GO:0033866:nucleoside bisphosphate biosynthetic process (qval1.1E-2)', 'GO:0034030:ribonucleoside bisphosphate biosynthetic process (qval1.08E-2)', 'GO:0034033:purine nucleoside bisphosphate biosynthetic process (qval1.07E-2)', 'GO:1902652:secondary alcohol metabolic process (qval1.09E-2)', 'GO:0034220:ion transmembrane transport (qval1.1E-2)', 'GO:0034379:very-low-density lipoprotein particle assembly (qval1.12E-2)', 'GO:0030859:polarized epithelial cell differentiation (qval1.18E-2)', 'GO:0060672:epithelial cell morphogenesis involved in placental branching (qval1.17E-2)', 'GO:0045216:cell-cell junction organization (qval1.31E-2)', 'GO:0006984:ER-nucleus signaling pathway (qval1.34E-2)', 'GO:0019216:regulation of lipid metabolic process (qval1.66E-2)', 'GO:1901568:fatty acid derivative metabolic process (qval2.12E-2)', 'GO:0055069:zinc ion homeostasis (qval2.21E-2)', 'GO:0006811:ion transport (qval2.23E-2)', 'GO:1901605:alpha-amino acid metabolic process (qval2.33E-2)', 'GO:1901570:fatty acid derivative biosynthetic process (qval2.47E-2)', 'GO:1904153:negative regulation of retrograde protein transport, ER to cytosol (qval2.47E-2)', 'GO:0016125:sterol metabolic process (qval2.71E-2)', 'GO:0062012:regulation of small molecule metabolic process (qval3.07E-2)', 'GO:0006900:vesicle budding from membrane (qval3.14E-2)', 'GO:0019218:regulation of steroid metabolic process (qval3.14E-2)', 'GO:0045176:apical protein localization (qval3.14E-2)', 'GO:0048193:Golgi vesicle transport (qval3.63E-2)', 'GO:0060856:establishment of blood-brain barrier (qval3.72E-2)', 'GO:0070862:negative regulation of protein exit from endoplasmic reticulum (qval3.93E-2)', 'GO:0055085:transmembrane transport (qval4.04E-2)', 'GO:0006595:polyamine metabolic process (qval4.19E-2)', 'GO:0009306:protein secretion (qval4.33E-2)', 'GO:0001676:long-chain fatty acid metabolic process (qval4.57E-2)', 'GO:1902930:regulation of alcohol biosynthetic process (qval4.68E-2)', 'GO:0046907:intracellular transport (qval4.96E-2)', 'GO:1901135:carbohydrate derivative metabolic process (qval6.8E-2)', 'GO:0045197:establishment or maintenance of epithelial cell apical/basal polarity (qval7.05E-2)', 'GO:0035338:long-chain fatty-acyl-CoA biosynthetic process (qval7.17E-2)', 'GO:0006882:cellular zinc ion homeostasis (qval7.13E-2)', 'GO:0008150:biological_process (qval7.17E-2)', 'GO:0030001:metal ion transport (qval7.13E-2)', 'GO:0019637:organophosphate metabolic process (qval7.51E-2)', 'GO:1904220:regulation of serine C-palmitoyltransferase activity (qval7.75E-2)', 'GO:0045055:regulated exocytosis (qval7.72E-2)', 'GO:0036498:IRE1-mediated unfolded protein response (qval8.5E-2)', 'GO:0016054:organic acid catabolic process (qval8.63E-2)', 'GO:0046395:carboxylic acid catabolic process (qval8.55E-2)', 'GO:0035089:establishment of apical/basal cell polarity (qval8.56E-2)', 'GO:0072521:purine-containing compound metabolic process (qval8.86E-2)', 'GO:0065005:protein-lipid complex assembly (qval9.66E-2)', 'GO:0018279:protein N-linked glycosylation via asparagine (qval9.58E-2)', 'GO:0009409:response to cold (qval1E-1)', 'GO:1901566:organonitrogen compound biosynthetic process (qval1.03E-1)', 'GO:0006812:cation transport (qval1.03E-1)', 'GO:0006887:exocytosis (qval1.05E-1)', 'GO:0006457:protein folding (qval1.07E-1)', 'GO:0006596:polyamine biosynthetic process (qval1.08E-1)', 'GO:1903513:endoplasmic reticulum to cytosol transport (qval1.07E-1)', 'GO:1904152:regulation of retrograde protein transport, ER to cytosol (qval1.06E-1)', 'GO:0030970:retrograde protein transport, ER to cytosol (qval1.05E-1)', 'GO:0019693:ribose phosphate metabolic process (qval1.05E-1)', 'GO:0072329:monocarboxylic acid catabolic process (qval1.04E-1)', 'GO:0018196:peptidyl-asparagine modification (qval1.05E-1)', 'GO:0006732:coenzyme metabolic process (qval1.07E-1)', 'GO:0097164:ammonium ion metabolic process (qval1.08E-1)', 'GO:0051049:regulation of transport (qval1.09E-1)', 'GO:0006163:purine nucleotide metabolic process (qval1.11E-1)', 'GO:0051641:cellular localization (qval1.11E-1)', 'GO:0009259:ribonucleotide metabolic process (qval1.14E-1)', 'GO:0051649:establishment of localization in cell (qval1.14E-1)']</t>
        </is>
      </c>
      <c r="V23" s="3">
        <f>hyperlink("https://spiral.technion.ac.il/results/MTAwMDAwNQ==/22/GOResultsFUNCTION","link")</f>
        <v/>
      </c>
      <c r="W23" t="inlineStr">
        <is>
          <t>['GO:0046915:transition metal ion transmembrane transporter activity (qval3.84E-2)', 'GO:0050839:cell adhesion molecule binding (qval6.85E-2)', 'GO:0045296:cadherin binding (qval8.16E-2)', 'GO:0140090:membrane curvature sensor activity (qval6.48E-2)', 'GO:0016885:ligase activity, forming carbon-carbon bonds (qval6.35E-2)', 'GO:0016491:oxidoreductase activity (qval6.05E-2)', 'GO:0015037:peptide disulfide oxidoreductase activity (qval5.43E-2)', 'GO:0031489:myosin V binding (qval7.15E-2)', 'GO:0016627:oxidoreductase activity, acting on the CH-CH group of donors (qval8.76E-2)', 'GO:0017064:fatty acid amide hydrolase activity (qval1.01E-1)', 'GO:0016860:intramolecular oxidoreductase activity (qval1.01E-1)', 'GO:0016864:intramolecular oxidoreductase activity, transposing S-S bonds (qval1.34E-1)', 'GO:0098641:cadherin binding involved in cell-cell adhesion (qval1.23E-1)', 'GO:0003756:protein disulfide isomerase activity (qval1.15E-1)', 'GO:0016746:transferase activity, transferring acyl groups (qval1.56E-1)', 'GO:0015075:ion transmembrane transporter activity (qval1.49E-1)', 'GO:0004312:fatty acid synthase activity (qval1.56E-1)', 'GO:0003995:acyl-CoA dehydrogenase activity (qval1.47E-1)', 'GO:0022857:transmembrane transporter activity (qval1.51E-1)']</t>
        </is>
      </c>
      <c r="X23" s="3">
        <f>hyperlink("https://spiral.technion.ac.il/results/MTAwMDAwNQ==/22/GOResultsCOMPONENT","link")</f>
        <v/>
      </c>
      <c r="Y23" t="inlineStr">
        <is>
          <t>['GO:0070062:extracellular exosome (qval8.75E-22)', 'GO:1903561:extracellular vesicle (qval1.22E-21)', 'GO:0043230:extracellular organelle (qval8.15E-22)', 'GO:0031982:vesicle (qval2.18E-21)', 'GO:0044432:endoplasmic reticulum part (qval3.3E-11)', 'GO:0005783:endoplasmic reticulum (qval5.9E-11)', 'GO:0005789:endoplasmic reticulum membrane (qval6.02E-11)', 'GO:0044421:extracellular region part (qval7.24E-11)', 'GO:0031224:intrinsic component of membrane (qval3.72E-10)', 'GO:0044425:membrane part (qval3.51E-10)', 'GO:0016020:membrane (qval7.48E-10)', 'GO:0016021:integral component of membrane (qval1.65E-9)', 'GO:0043227:membrane-bounded organelle (qval3.41E-9)', 'GO:0098588:bounding membrane of organelle (qval3.27E-9)', 'GO:0031410:cytoplasmic vesicle (qval1.62E-8)', 'GO:0097708:intracellular vesicle (qval1.97E-8)', 'GO:0044431:Golgi apparatus part (qval2.11E-8)', 'GO:0043226:organelle (qval2.48E-8)', 'GO:0044444:cytoplasmic part (qval7.91E-8)', 'GO:0044433:cytoplasmic vesicle part (qval2.14E-7)', 'GO:0098805:whole membrane (qval3.1E-7)', 'GO:0000139:Golgi membrane (qval5.27E-7)', 'GO:0042470:melanosome (qval1.84E-5)', 'GO:0048770:pigment granule (qval1.76E-5)', 'GO:0031090:organelle membrane (qval2.1E-5)', 'GO:0030659:cytoplasmic vesicle membrane (qval3.79E-5)', 'GO:0012506:vesicle membrane (qval4E-5)', 'GO:0005793:endoplasmic reticulum-Golgi intermediate compartment (qval1.14E-4)', 'GO:0005794:Golgi apparatus (qval1.87E-4)', 'GO:0043229:intracellular organelle (qval4.56E-4)', 'GO:0031984:organelle subcompartment (qval9.77E-4)', 'GO:0030135:coated vesicle (qval1.56E-3)', 'GO:0005798:Golgi-associated vesicle (qval1.63E-3)', 'GO:0030140:trans-Golgi network transport vesicle (qval1.58E-3)', 'GO:0098791:Golgi subcompartment (qval1.76E-3)', 'GO:0030667:secretory granule membrane (qval2.21E-3)', 'GO:0030658:transport vesicle membrane (qval2.58E-3)', 'GO:0044446:intracellular organelle part (qval2.93E-3)', 'GO:0030133:transport vesicle (qval2.87E-3)', 'GO:0048471:perinuclear region of cytoplasm (qval3.32E-3)', 'GO:0010008:endosome membrane (qval4.06E-3)', 'GO:0031974:membrane-enclosed lumen (qval4.4E-3)', 'GO:0070013:intracellular organelle lumen (qval4.3E-3)', 'GO:0043233:organelle lumen (qval4.2E-3)', 'GO:0005770:late endosome (qval4.81E-3)', 'GO:0044422:organelle part (qval5.17E-3)', 'GO:0044440:endosomal part (qval5.38E-3)', 'GO:0005886:plasma membrane (qval5.37E-3)', 'GO:0033116:endoplasmic reticulum-Golgi intermediate compartment membrane (qval6.22E-3)', 'GO:0099503:secretory vesicle (qval6.48E-3)', 'GO:0044424:intracellular part (qval7.38E-3)', 'GO:0035577:azurophil granule membrane (qval7.5E-3)', 'GO:0030136:clathrin-coated vesicle (qval7.74E-3)', 'GO:0030141:secretory granule (qval1.04E-2)', 'GO:0005911:cell-cell junction (qval1.05E-2)', 'GO:0005802:trans-Golgi network (qval1.06E-2)', 'GO:0030054:cell junction (qval1.32E-2)', 'GO:0031300:intrinsic component of organelle membrane (qval1.72E-2)', 'GO:0030666:endocytic vesicle membrane (qval1.86E-2)', 'GO:0008250:oligosaccharyltransferase complex (qval1.88E-2)', 'GO:0016324:apical plasma membrane (qval1.89E-2)', 'GO:0005768:endosome (qval2.48E-2)', 'GO:0044437:vacuolar part (qval2.46E-2)', 'GO:0005790:smooth endoplasmic reticulum (qval2.44E-2)', 'GO:0005774:vacuolar membrane (qval2.61E-2)', 'GO:0031256:leading edge membrane (qval2.7E-2)']</t>
        </is>
      </c>
      <c r="Z23" t="inlineStr">
        <is>
          <t>[{1, 3, 4, 5, 7, 8, 11, 13, 14, 15, 18, 19, 20, 23, 24, 25, 26, 27, 29, 31, 33, 35, 37, 38, 39, 44, 46, 48, 50, 51, 55, 57, 59}, {0, 9, 6}]</t>
        </is>
      </c>
    </row>
    <row r="24">
      <c r="A24" s="1" t="n">
        <v>23</v>
      </c>
      <c r="B24" t="n">
        <v>16483</v>
      </c>
      <c r="C24" t="n">
        <v>2522</v>
      </c>
      <c r="D24" t="n">
        <v>61</v>
      </c>
      <c r="E24" t="n">
        <v>594</v>
      </c>
      <c r="F24" t="n">
        <v>1811</v>
      </c>
      <c r="G24" t="n">
        <v>36</v>
      </c>
      <c r="H24" t="n">
        <v>3660</v>
      </c>
      <c r="I24" t="n">
        <v>84</v>
      </c>
      <c r="J24" s="2" t="n">
        <v>-1786.031563639199</v>
      </c>
      <c r="K24" t="n">
        <v>0.6100537131104267</v>
      </c>
      <c r="L24" t="inlineStr">
        <is>
          <t>ABCC3,ABHD11,ABHD17C,ABRACL,AC007906.2,AC015802.6,ACP5,ACSF2,ACSM3,ACVR1B,ADGRF1,ADGRG1,ADGRG6,AFMID,AGR2,ALKBH2,ALS2CL,ANK3,ANKRA2,ANPEP,AP1G2,AP1M2,APBB1IP,APH1A,APRT,AQP3,ARHGAP12,ARHGAP8,ARHGEF16,ARPC3,ARRDC1,ASCL2,ASS1,ATG4D,ATP1A1,ATP2C2,ATP8B1,ATXN10,AZGP1,B2M,B4GALT1,BAG1,BAIAP2L1,BARX2,BCL11A,BHLHE41,BICDL2,BIK,BNIPL,BTG3,C12orf42,C19orf33,C1orf116,C6orf132,C9orf152,CALHM6,CAMSAP3,CAPG,CAPN1,CBLC,CCL28,CCND3,CCNL2,CCSER1,CD164,CD2AP,CD47,CD82,CD9,CDC42BPG,CDCA7L,CDCP1,CDH1,CEACAM1,CEBPA,CELSR1,CFAP43,CGN,CHD7,CHKA,CHMP4C,CHPT1,CHST9,CIRBP,CLDN1,CLDN3,CLDN4,CLDN7,CLDN8,CLEC2D,CLN3,CLN6,CLSTN1,CMTM4,CNDP2,CNFN,CNKSR1,COMT,COPZ1,CRABP2,CRACR2B,CRB3,CREB3L1,CRYBG2,CTNND1,CTSD,CTSH,CXADR,CXCL16,CXCL17,CXCR2,CYP2W1,CYP4B1,CYP4X1,DDB1,DDIT4,DDR1,DEF6,DEFB1,DEGS2,DENND2D,DHCR24,DHRS3,DLG5,DLK2,DMKN,DSC2,DSC3,DSG2,DSP,DTNB,DUOX1,DUOXA1,DUSP23,DUSP4,EDARADD,EDF1,EEF1B2,EEF1G,EFNA1,EFNA4,EGFR,EHF,EIF3D,EIF3I,EIF4A1,EIF4G2,ELF3,EML2,ENTPD7,EPB41L4B,EPCAM,EPHX1,EPS8L1,EPS8L2,ERBB2,ERBB3,ERCC6,ERGIC3,ERRFI1,ESRP1,ESRP2,ETS2,EVPL,EXPH5,EYA2,F11R,FA2H,FAAH,FAAH2,FAM110A,FAM110C,FAM160A1,FAM174B,FAM189A2,FAM214A,FAM83B,FAM83F,FAM83H,FBXL16,FCER1A,FCGBP,FGFRL1,FLOT2,FLRT3,FMO5,FNBP1L,FOLR1,FOXA1,FRAT2,FRMPD2,FTH1,FXYD3,GABRE,GABRP,GALNT3,GALNT5,GATA3,GDF15,GGA2,GGT6,GID8,GIPR,GJB3,GJB4,GJC3,GLS2,GLTP,GLUL,GMNN,GNA15,GNL3,GNPTAB,GPR108,GPR87,GPRC5C,GRAMD1C,GRAMD2A,GRB7,GRHL1,GRTP1,GSTP1,H1FX,HCAR2,HDGF,HERPUD1,HID1,HIST1H1D,HIST1H1E,HIST1H2AD,HIST1H2AE,HIST1H2BD,HIST1H2BF,HIST1H2BG,HIST1H2BH,HIST1H3H,HLA-DQB2,HLA-DRA,HMGA1,HOMER2,HOOK2,HS3ST4,HSD11B2,HSP90AB1,IGFBP3,IGSF3,IKZF2,IL17RE,ILDR1,IMPDH2,INAVA,INSR,IQANK1,IRF6,IRX3,IRX4,IRX5,ITGA2,ITGA3,ITGB4,ITGB6,ITGB8,IVNS1ABP,JAML,JPT2,JUP,KCNK1,KCTD1,KIAA1217,KIAA1522,KLF5,KLK10,KLK11,KRT15,KRT18,KRT23,KRT4,KRT5,KRT7,KRT8,KRT80,KRT81,KRTCAP3,LAD1,LAMB3,LAMC2,LCN2,LIMK2,LITAF,LLGL2,LPAR3,LPAR6,LPGAT1,LRATD1,LRBA,LSR,LY6E,M6PR,MAB21L3,MACROD1,MAGI1,MAL2,MAOA,MAP3K1,MAP3K9,MAP7,MAPK13,MARCKS,MARK2,MARVELD3,MBD2,MBD6,MCM5,MCTP2,MEGF6,MESD,MFSD10,MGST2,MINK1,MKI67,MLPH,MOGS,MPPED2,MPZL2,MREG,MSI2,MST1R,MTFR2,MUC12,MUC20,MUC21,MUC4,MYH14,MYO10,MYO19,MYO5C,NANS,NAPRT,NDFIP2,NECTIN1,NECTIN4,NEDD4L,NFE2L2,NFIB,NIBAN2,NOP53,NRG1,NSG1,NT5C2,NTN4,NUDT14,NUP50,OCIAD2,OCLN,ODF3B,OLFM4,OS9,OTUB1,OVOL2,PABPC1,PABPC1L,PALM3,PATJ,PCDH20,PDE7A,PER2,PERP,PET100,PGAP2,PGC,PGD,PGGHG,PGLS,PHF8,PI15,PIGF,PIGR,PIM3,PITX1,PKIB,PKP1,PKP3,PLA2G2A,PLA2G4D,PLAAT4,PLCH2,PLEKHA7,PLEKHF2,PLEKHG6,PLEKHN1,PLPP2,PLXNA3,PLXNB1,PMM2,POLD1,POLR1D,POLR2H,PPL,PPP1R1B,PRAC1,PRAC2,PRDX5,PRKD2,PROM2,PRR15L,PRRC2C,PRRG4,PRSS22,PRSS8,PSD4,PSME1,PTER,PTK7,PTPN3,PTPRF,PYCARD,QARS,RAB11FIP1,RAB14,RAB25,RAB38,RACK1,RBM47,RGS12,RHBDL2,RHOV,RIPK4,RNF145,ROBO1,ROBO3,RORC,RTKN,RUNX1,S100A11,S100A14,S100A2,S100P,SATB1,SCAMP4,SCEL,SCGB3A1,SCNN1A,SCNN1B,SCNN1G,SCPEP1,SCUBE2,SDC1,SDC4,SDCBP2,SDR42E1,SEMA3F,SERINC2,SGK1,SH2D3A,SH2D4A,SH3BP1,SH3BP4,SH3YL1,SHROOM1,SIGLEC10,SIM2,SLC2A9,SLC31A1,SLC35F5,SLC37A1,SLC37A2,SLC39A6,SLC3A2,SLC44A2,SLC5A1,SLCO1B3,SLPI,SMARCD2,SMDT1,SMPD3,SORL1,SOX9,SPINT1,SPINT2,SPSB3,SPTLC1,SRGAP3,SRP9,SSH3,SSR2,ST14,STAP2,STEAP4,STT3B,STXBP2,SULT2B1,SUSD4,SYNE2,SYT8,SYTL1,TACSTD2,TAPBP,TBC1D8,TBX3,TC2N,TEN1,TENT5C,TEPP,TF,TFAP2A,TFAP2C,TFB2M,TFCP2L1,TFIP11,TGIF1,THRB,THSD4,THUMPD1,TIFA,TJP3,TKFC,TLE2,TLR5,TMBIM6,TMC1,TMC4,TMC5,TMEM123,TMEM125,TMEM173,TMEM217,TMEM238,TMEM30B,TMEM40,TMEM63A,TMEM87B,TMEM9B,TMTC2,TMX1,TNFAIP2,TNFRSF21,TNFSF10,TNK1,TNS4,TOB1,TOM1L1,TP53I11,TP63,TP73,TRAF4,TRBV4-1,TRIM11,TRIM29,TRIM4,TRPM4,TRPV4,TSC22D3,TSEN54,TSPAN1,TSPAN12,TSPAN14,TSPAN8,TSPO,TSTD1,TTC19,TTC22,TYMP,TYMS,UBA52,UBE2E3,UNC5B,UNC93B1,UPK1A,UPK3A,VAMP8,VAV3,VILL,VIPR1,VPS13D,VWA2,WDR6,WDR62,WFDC2,WNK2,WNK4,WNT7B,XKR9,YPEL3,ZBTB7B,ZBTB7C,ZFP36L1,ZG16B,ZKSCAN1,ZNF217,ZNF552,ZNF622,ZNF750,ZNF75A,ZNF888</t>
        </is>
      </c>
      <c r="M24" t="inlineStr">
        <is>
          <t>[(1, 28), (1, 34), (1, 36), (3, 28), (3, 34), (3, 36), (4, 36), (5, 28), (5, 34), (5, 36), (7, 28), (7, 34), (7, 36), (8, 28), (8, 34), (8, 36), (11, 28), (11, 34), (11, 36), (13, 36), (15, 28), (15, 34), (15, 36), (18, 28), (18, 34), (18, 36), (19, 28), (19, 34), (19, 36), (20, 28), (20, 34), (20, 36), (22, 36), (23, 28), (23, 34), (23, 36), (24, 36), (25, 28), (25, 34), (25, 36), (26, 28), (26, 34), (26, 36), (27, 28), (27, 34), (27, 36), (31, 28), (31, 34), (31, 36), (33, 28), (33, 34), (33, 36), (35, 28), (35, 34), (35, 36), (37, 28), (37, 34), (37, 36), (38, 28), (38, 34), (38, 36), (39, 28), (39, 34), (39, 36), (44, 36), (46, 28), (46, 34), (46, 36), (48, 28), (48, 34), (48, 36), (50, 36), (51, 28), (51, 34), (51, 36), (55, 28), (55, 34), (55, 36), (56, 36), (57, 34), (57, 36), (59, 28), (59, 34), (59, 36)]</t>
        </is>
      </c>
      <c r="N24" t="n">
        <v>3795</v>
      </c>
      <c r="O24" t="n">
        <v>0.5</v>
      </c>
      <c r="P24" t="n">
        <v>0.95</v>
      </c>
      <c r="Q24" t="n">
        <v>3</v>
      </c>
      <c r="R24" t="n">
        <v>10000</v>
      </c>
      <c r="S24" t="inlineStr">
        <is>
          <t>11/06/2023, 22:36:23</t>
        </is>
      </c>
      <c r="T24" s="3">
        <f>hyperlink("https://spiral.technion.ac.il/results/MTAwMDAwNQ==/23/GOResultsPROCESS","link")</f>
        <v/>
      </c>
      <c r="U24" t="inlineStr">
        <is>
          <t>['GO:0070268:cornification (qval7.54E-10)', 'GO:0034330:cell junction organization (qval1.51E-9)', 'GO:0045216:cell-cell junction organization (qval2.24E-9)', 'GO:0034329:cell junction assembly (qval5.53E-6)', 'GO:0022610:biological adhesion (qval4.67E-6)', 'GO:0007155:cell adhesion (qval7.18E-6)', 'GO:0007043:cell-cell junction assembly (qval1.42E-5)', 'GO:0098609:cell-cell adhesion (qval1.44E-5)', 'GO:0031424:keratinization (qval5.79E-5)', 'GO:0120192:tight junction assembly (qval2.15E-4)', 'GO:0120193:tight junction organization (qval2.49E-4)', 'GO:0002934:desmosome organization (qval2.29E-4)', 'GO:0030104:water homeostasis (qval2.91E-4)', 'GO:0051270:regulation of cellular component movement (qval2.84E-4)', 'GO:0030855:epithelial cell differentiation (qval5.46E-4)', 'GO:0070830:bicellular tight junction assembly (qval9.21E-4)', 'GO:0086042:cardiac muscle cell-cardiac muscle cell adhesion (qval1.15E-3)', 'GO:0008219:cell death (qval1.43E-3)', 'GO:0040012:regulation of locomotion (qval1.5E-3)', 'GO:2000145:regulation of cell motility (qval1.43E-3)', 'GO:0012501:programmed cell death (qval1.43E-3)', 'GO:0006970:response to osmotic stress (qval1.48E-3)', 'GO:0042127:regulation of cell proliferation (qval1.66E-3)', 'GO:0050891:multicellular organismal water homeostasis (qval2.13E-3)', 'GO:0009888:tissue development (qval2.67E-3)', 'GO:0008285:negative regulation of cell proliferation (qval6.38E-3)', 'GO:0061436:establishment of skin barrier (qval1.17E-2)', 'GO:0086073:bundle of His cell-Purkinje myocyte adhesion involved in cell communication (qval1.37E-2)', 'GO:0008544:epidermis development (qval1.54E-2)', 'GO:0033561:regulation of water loss via skin (qval2.16E-2)', 'GO:0065008:regulation of biological quality (qval2.17E-2)', 'GO:0098742:cell-cell adhesion via plasma-membrane adhesion molecules (qval2.21E-2)', 'GO:1904045:cellular response to aldosterone (qval2.25E-2)', 'GO:0030155:regulation of cell adhesion (qval2.77E-2)', 'GO:0048518:positive regulation of biological process (qval3.31E-2)', 'GO:0098901:regulation of cardiac muscle cell action potential (qval3.54E-2)', 'GO:0031936:negative regulation of chromatin silencing (qval4.06E-2)', 'GO:0030334:regulation of cell migration (qval4E-2)', 'GO:0045604:regulation of epidermal cell differentiation (qval4.61E-2)', 'GO:0098911:regulation of ventricular cardiac muscle cell action potential (qval5.46E-2)', 'GO:0071384:cellular response to corticosteroid stimulus (qval5.89E-2)', 'GO:0110096:cellular response to aldehyde (qval6.87E-2)', 'GO:1904044:response to aldosterone (qval6.71E-2)', 'GO:1904181:positive regulation of membrane depolarization (qval6.7E-2)', 'GO:0007166:cell surface receptor signaling pathway (qval6.55E-2)', 'GO:0034113:heterotypic cell-cell adhesion (qval6.45E-2)', 'GO:0071383:cellular response to steroid hormone stimulus (qval6.39E-2)', 'GO:0016338:calcium-independent cell-cell adhesion via plasma membrane cell-adhesion molecules (qval6.42E-2)', 'GO:0030856:regulation of epithelial cell differentiation (qval7.89E-2)', 'GO:0042060:wound healing (qval8.15E-2)', 'GO:0043312:neutrophil degranulation (qval8.3E-2)', 'GO:0007162:negative regulation of cell adhesion (qval8.74E-2)', 'GO:0009611:response to wounding (qval9.28E-2)', 'GO:0002283:neutrophil activation involved in immune response (qval9.2E-2)', 'GO:0032502:developmental process (qval9.13E-2)', 'GO:0016477:cell migration (qval9.12E-2)', 'GO:0050878:regulation of body fluid levels (qval9.14E-2)', 'GO:0002064:epithelial cell development (qval9.26E-2)', 'GO:0055078:sodium ion homeostasis (qval9.34E-2)', 'GO:0045616:regulation of keratinocyte differentiation (qval1.02E-1)', 'GO:0098900:regulation of action potential (qval1.07E-1)', 'GO:0042119:neutrophil activation (qval1.09E-1)', 'GO:0035633:maintenance of permeability of blood-brain barrier (qval1.08E-1)', 'GO:0019731:antibacterial humoral response (qval1.13E-1)', 'GO:0043589:skin morphogenesis (qval1.12E-1)', 'GO:0030859:polarized epithelial cell differentiation (qval1.13E-1)', 'GO:0040011:locomotion (qval1.13E-1)', 'GO:0036230:granulocyte activation (qval1.12E-1)', 'GO:0086004:regulation of cardiac muscle cell contraction (qval1.2E-1)', 'GO:0043299:leukocyte degranulation (qval1.26E-1)', 'GO:0048523:negative regulation of cellular process (qval1.28E-1)', 'GO:0048545:response to steroid hormone (qval1.28E-1)', 'GO:0022408:negative regulation of cell-cell adhesion (qval1.31E-1)', 'GO:0032879:regulation of localization (qval1.3E-1)', 'GO:0048878:chemical homeostasis (qval1.37E-1)', 'GO:0031581:hemidesmosome assembly (qval1.39E-1)', 'GO:1901264:carbohydrate derivative transport (qval1.59E-1)', 'GO:0048871:multicellular organismal homeostasis (qval1.75E-1)']</t>
        </is>
      </c>
      <c r="V24" s="3">
        <f>hyperlink("https://spiral.technion.ac.il/results/MTAwMDAwNQ==/23/GOResultsFUNCTION","link")</f>
        <v/>
      </c>
      <c r="W24" t="inlineStr">
        <is>
          <t>['GO:0050839:cell adhesion molecule binding (qval1.35E-7)', 'GO:0045296:cadherin binding (qval1.56E-5)', 'GO:0098631:cell adhesion mediator activity (qval1.46E-5)', 'GO:0098632:cell-cell adhesion mediator activity (qval1.29E-5)', 'GO:0086080:protein binding involved in heterotypic cell-cell adhesion (qval8.54E-4)', 'GO:0050699:WW domain binding (qval5.15E-3)', 'GO:0086083:cell adhesive protein binding involved in bundle of His cell-Purkinje myocyte communication (qval5.65E-3)', 'GO:0098641:cadherin binding involved in cell-cell adhesion (qval1.18E-2)', 'GO:0043125:ErbB-3 class receptor binding (qval9.63E-2)', 'GO:0008381:mechanosensitive ion channel activity (qval9.26E-2)', 'GO:0008199:ferric iron binding (qval1.92E-1)', 'GO:0019904:protein domain specific binding (qval2.62E-1)']</t>
        </is>
      </c>
      <c r="X24" s="3">
        <f>hyperlink("https://spiral.technion.ac.il/results/MTAwMDAwNQ==/23/GOResultsCOMPONENT","link")</f>
        <v/>
      </c>
      <c r="Y24" t="inlineStr">
        <is>
          <t>['GO:0070062:extracellular exosome (qval7.33E-23)', 'GO:1903561:extracellular vesicle (qval1.03E-22)', 'GO:0043230:extracellular organelle (qval6.84E-23)', 'GO:0031982:vesicle (qval8.96E-17)', 'GO:0005911:cell-cell junction (qval3.78E-16)', 'GO:0030054:cell junction (qval3.32E-16)', 'GO:0044421:extracellular region part (qval2.07E-12)', 'GO:0070160:tight junction (qval4.53E-10)', 'GO:0005923:bicellular tight junction (qval6.65E-9)', 'GO:0070161:anchoring junction (qval2.81E-8)', 'GO:0016328:lateral plasma membrane (qval3.96E-8)', 'GO:0030057:desmosome (qval6.7E-8)', 'GO:0016020:membrane (qval2.41E-7)', 'GO:0005886:plasma membrane (qval2.56E-7)', 'GO:0044459:plasma membrane part (qval4.91E-7)', 'GO:0044425:membrane part (qval8.11E-7)', 'GO:0001533:cornified envelope (qval2.24E-6)', 'GO:0098590:plasma membrane region (qval3.34E-6)', 'GO:0005912:adherens junction (qval3.75E-6)', 'GO:0016327:apicolateral plasma membrane (qval9.62E-6)', 'GO:0009925:basal plasma membrane (qval1.31E-5)', 'GO:0016323:basolateral plasma membrane (qval2.05E-5)', 'GO:0016324:apical plasma membrane (qval5.28E-5)', 'GO:0016021:integral component of membrane (qval1.01E-4)', 'GO:0031224:intrinsic component of membrane (qval1.3E-4)', 'GO:0005915:zonula adherens (qval4.28E-3)', 'GO:0005887:integral component of plasma membrane (qval4.38E-3)', 'GO:0005882:intermediate filament (qval4.48E-3)', 'GO:0031226:intrinsic component of plasma membrane (qval4.71E-3)', 'GO:0031253:cell projection membrane (qval5.48E-3)', 'GO:0000786:nucleosome (qval5.68E-3)', 'GO:0043227:membrane-bounded organelle (qval5.55E-3)', 'GO:0032993:protein-DNA complex (qval5.93E-3)', 'GO:0045095:keratin filament (qval8.33E-3)', 'GO:0044815:DNA packaging complex (qval1.4E-2)', 'GO:0044444:cytoplasmic part (qval1.49E-2)', 'GO:0005913:cell-cell adherens junction (qval1.97E-2)', 'GO:0043226:organelle (qval2.89E-2)', 'GO:0009986:cell surface (qval3E-2)', 'GO:0005783:endoplasmic reticulum (qval4.2E-2)']</t>
        </is>
      </c>
      <c r="Z24" t="inlineStr">
        <is>
          <t>[{1, 3, 4, 5, 7, 8, 11, 13, 15, 18, 19, 20, 22, 23, 24, 25, 26, 27, 31, 33, 35, 37, 38, 39, 44, 46, 48, 50, 51, 55, 56, 57, 59}, {34, 28, 36}]</t>
        </is>
      </c>
    </row>
    <row r="25">
      <c r="A25" s="1" t="n">
        <v>24</v>
      </c>
      <c r="B25" t="n">
        <v>16483</v>
      </c>
      <c r="C25" t="n">
        <v>2522</v>
      </c>
      <c r="D25" t="n">
        <v>61</v>
      </c>
      <c r="E25" t="n">
        <v>196</v>
      </c>
      <c r="F25" t="n">
        <v>759</v>
      </c>
      <c r="G25" t="n">
        <v>15</v>
      </c>
      <c r="H25" t="n">
        <v>3660</v>
      </c>
      <c r="I25" t="n">
        <v>33</v>
      </c>
      <c r="J25" s="2" t="n">
        <v>-61.75024534909403</v>
      </c>
      <c r="K25" t="n">
        <v>0.6165754530113879</v>
      </c>
      <c r="L25" t="inlineStr">
        <is>
          <t>A2M,ACAP1,ADAMTS10,ADAMTSL2,ADGRE5,ADO,ADORA3,ANKRD33B,ANKRD65,ANXA2,AOAH,APP,ARAP1,ARHGAP15,ARHGAP4,ARHGAP45,ARPC1B,ARRDC3,BCL9L,BGN,BIRC3,BTF3,C19orf44,C1QC,C1QTNF2,C3,CD14,CD151,CD3EAP,CD52,CD74,CD96,CDKN2AIP,CDKN2D,CEBPD,CHIC1,CHST10,CLCN7,CLDN15,CLEC10A,COL8A2,CORO1A,CP,CRIM1,CSF1R,CSF3R,CTNNB1,CTSA,CTSC,CXCR4,CYBA,DRAM1,EDRF1,FAT4,FBLN2,FBLN5,FCER1G,FRZB,FTL,FXYD5,GATAD2A,GLI2,GLIPR1,GNG5,GPSM1,GPX8,HDAC7,HELZ2,HIST1H3D,HIST1H4C,HLA-DMA,HLA-DMB,HLA-DOA,HLA-DPA1,HLA-DPB1,HLA-DRA,HLA-DRB1,HLA-DRB5,HLA-E,HPGDS,ID3,IFFO2,IFI16,IFI30,IFI44,IFITM2,IFITM3,IFT88,IGFBP3,IKZF1,IKZF3,IL15,IL34,IL7,INHBA,IRAK3,IRF2,ITGA4,ITGB2,KAZN,LAPTM5,LDLRAD4,LMNA,LRRC49,LTBP3,LUM,MAN1A1,MAN2B2,MBTPS1,MOB3B,MPHOSPH8,MROH7,MS4A6A,MS4A7,MSN,MSR1,MTUS1,NDST2,NDUFV1,NKD2,NONO,NPHP1,NTHL1,PAPPA,PARVG,PCDHGC3,PDK1,PHLDB1,PIK3IP1,PLEKHA1,PLXDC2,PNPLA6,POLH,PPP1R16A,PSTPIP1,PTK7,PTPN7,QKI,QSOX1,RAB20,RAC2,RARA,RFLNB,RGS1,RHOV,RNASE6,ROBO2,S100A4,S100A6,S100A9,SELPLG,SH3TC1,SLAMF8,SLC12A7,SLC39A11,SLC43A3,SLCO2B1,SMOC2,SNX15,SOD2,SORBS3,SP140L,SPI1,SPOCK2,SPTLC2,SQSTM1,SRGAP2,ST3GAL5,TAGLN2,TCEA2,TGFB1,TGM2,TMEM173,TMEM176B,TMEM43,TMSB4X,TPSB2,TRBC1,TRBC2,TRIM34,TSPYL5,TTC13,TTC28,TTC7A,TYROBP,UBAP1L,UPP1,VSIR,WNT5A,XPO6,YWHAH,ZC2HC1A,ZC3H12D,ZNF223,ZNF33B,ZNF490</t>
        </is>
      </c>
      <c r="M25" t="inlineStr">
        <is>
          <t>[(9, 3), (9, 14), (9, 21), (9, 25), (9, 34), (9, 50), (9, 57), (30, 14), (30, 21), (30, 50), (30, 57), (43, 3), (43, 11), (43, 12), (43, 14), (43, 21), (43, 24), (43, 25), (43, 34), (43, 41), (43, 50), (43, 57), (54, 3), (54, 11), (54, 12), (54, 14), (54, 21), (54, 24), (54, 25), (54, 34), (54, 41), (54, 50), (54, 57)]</t>
        </is>
      </c>
      <c r="N25" t="n">
        <v>2350</v>
      </c>
      <c r="O25" t="n">
        <v>0.5</v>
      </c>
      <c r="P25" t="n">
        <v>0.95</v>
      </c>
      <c r="Q25" t="n">
        <v>3</v>
      </c>
      <c r="R25" t="n">
        <v>10000</v>
      </c>
      <c r="S25" t="inlineStr">
        <is>
          <t>11/06/2023, 22:36:47</t>
        </is>
      </c>
      <c r="T25" s="3">
        <f>hyperlink("https://spiral.technion.ac.il/results/MTAwMDAwNQ==/24/GOResultsPROCESS","link")</f>
        <v/>
      </c>
      <c r="U25" t="inlineStr">
        <is>
          <t>['GO:0002682:regulation of immune system process (qval9.24E-10)', 'GO:0002376:immune system process (qval1.87E-9)', 'GO:0002684:positive regulation of immune system process (qval4.71E-9)', 'GO:0019221:cytokine-mediated signaling pathway (qval2.87E-8)', 'GO:0006955:immune response (qval3.54E-8)', 'GO:0050778:positive regulation of immune response (qval3.4E-7)', 'GO:0050776:regulation of immune response (qval9.9E-7)', 'GO:0050865:regulation of cell activation (qval1.59E-6)', 'GO:0007166:cell surface receptor signaling pathway (qval1.71E-6)', 'GO:0002694:regulation of leukocyte activation (qval1.71E-6)', 'GO:0048583:regulation of response to stimulus (qval2.11E-6)', 'GO:0001817:regulation of cytokine production (qval5.22E-6)', 'GO:0051249:regulation of lymphocyte activation (qval7.11E-6)', 'GO:0006952:defense response (qval1.15E-5)', 'GO:0002696:positive regulation of leukocyte activation (qval1.09E-5)', 'GO:0019886:antigen processing and presentation of exogenous peptide antigen via MHC class II (qval1.16E-5)', 'GO:0002495:antigen processing and presentation of peptide antigen via MHC class II (qval1.38E-5)', 'GO:0002504:antigen processing and presentation of peptide or polysaccharide antigen via MHC class II (qval1.3E-5)', 'GO:0001819:positive regulation of cytokine production (qval1.47E-5)', 'GO:0050867:positive regulation of cell activation (qval1.43E-5)', 'GO:0002503:peptide antigen assembly with MHC class II protein complex (qval1.63E-5)', 'GO:0002697:regulation of immune effector process (qval1.87E-5)', 'GO:0050793:regulation of developmental process (qval2.84E-5)', 'GO:0002253:activation of immune response (qval3.93E-5)', 'GO:0048584:positive regulation of response to stimulus (qval3.8E-5)', 'GO:1902105:regulation of leukocyte differentiation (qval4.79E-5)', 'GO:0032103:positive regulation of response to external stimulus (qval5.28E-5)', 'GO:0002478:antigen processing and presentation of exogenous peptide antigen (qval5.1E-5)', 'GO:0060333:interferon-gamma-mediated signaling pathway (qval5.89E-5)', 'GO:0019884:antigen processing and presentation of exogenous antigen (qval8.44E-5)', 'GO:0045087:innate immune response (qval8.67E-5)', 'GO:0048002:antigen processing and presentation of peptide antigen (qval9.72E-5)', 'GO:0045595:regulation of cell differentiation (qval1.03E-4)', 'GO:0051239:regulation of multicellular organismal process (qval1.24E-4)', 'GO:0051251:positive regulation of lymphocyte activation (qval1.25E-4)', 'GO:0002501:peptide antigen assembly with MHC protein complex (qval1.4E-4)', 'GO:1903706:regulation of hemopoiesis (qval1.47E-4)', 'GO:1903039:positive regulation of leukocyte cell-cell adhesion (qval1.66E-4)', 'GO:0070663:regulation of leukocyte proliferation (qval1.81E-4)', 'GO:0010935:regulation of macrophage cytokine production (qval1.89E-4)', 'GO:0022409:positive regulation of cell-cell adhesion (qval1.89E-4)', 'GO:0002252:immune effector process (qval2.15E-4)', 'GO:0032101:regulation of response to external stimulus (qval2.53E-4)', 'GO:0019882:antigen processing and presentation (qval4.25E-4)', 'GO:0022407:regulation of cell-cell adhesion (qval4.27E-4)', 'GO:0051241:negative regulation of multicellular organismal process (qval4.2E-4)', 'GO:0031347:regulation of defense response (qval4.43E-4)', 'GO:0031349:positive regulation of defense response (qval4.39E-4)', 'GO:0045321:leukocyte activation (qval4.34E-4)', 'GO:0045785:positive regulation of cell adhesion (qval4.98E-4)', 'GO:0030198:extracellular matrix organization (qval7.93E-4)', 'GO:1903037:regulation of leukocyte cell-cell adhesion (qval8.04E-4)', 'GO:0002683:negative regulation of immune system process (qval8.01E-4)', 'GO:0051240:positive regulation of multicellular organismal process (qval7.96E-4)', 'GO:0032649:regulation of interferon-gamma production (qval8.62E-4)', 'GO:0050863:regulation of T cell activation (qval9.63E-4)', 'GO:0050864:regulation of B cell activation (qval1.13E-3)', 'GO:0050870:positive regulation of T cell activation (qval1.25E-3)', 'GO:0030155:regulation of cell adhesion (qval1.34E-3)', 'GO:0045619:regulation of lymphocyte differentiation (qval1.46E-3)', 'GO:0070665:positive regulation of leukocyte proliferation (qval1.59E-3)', 'GO:0050670:regulation of lymphocyte proliferation (qval1.61E-3)', 'GO:0002699:positive regulation of immune effector process (qval1.75E-3)', 'GO:0032944:regulation of mononuclear cell proliferation (qval1.73E-3)', 'GO:0050920:regulation of chemotaxis (qval1.79E-3)', 'GO:0002757:immune response-activating signal transduction (qval2.44E-3)', 'GO:0009966:regulation of signal transduction (qval2.47E-3)', 'GO:1902107:positive regulation of leukocyte differentiation (qval2.53E-3)', 'GO:0045088:regulation of innate immune response (qval2.57E-3)', 'GO:0007155:cell adhesion (qval2.82E-3)', 'GO:0001775:cell activation (qval2.8E-3)', 'GO:0009607:response to biotic stimulus (qval2.8E-3)', 'GO:0050727:regulation of inflammatory response (qval2.78E-3)', 'GO:0007165:signal transduction (qval2.8E-3)', 'GO:2000026:regulation of multicellular organismal development (qval2.89E-3)', 'GO:0043062:extracellular structure organization (qval2.86E-3)', 'GO:0040012:regulation of locomotion (qval2.86E-3)', 'GO:0022610:biological adhesion (qval2.87E-3)', 'GO:1903708:positive regulation of hemopoiesis (qval3E-3)', 'GO:0045637:regulation of myeloid cell differentiation (qval3.15E-3)', 'GO:0045055:regulated exocytosis (qval3.17E-3)', 'GO:0043207:response to external biotic stimulus (qval4.17E-3)', 'GO:0051707:response to other organism (qval4.12E-3)', 'GO:0034097:response to cytokine (qval4.47E-3)', 'GO:0002764:immune response-regulating signaling pathway (qval5.37E-3)', 'GO:0006887:exocytosis (qval5.32E-3)', 'GO:0002761:regulation of myeloid leukocyte differentiation (qval5.78E-3)', 'GO:0050921:positive regulation of chemotaxis (qval5.85E-3)', 'GO:0045089:positive regulation of innate immune response (qval5.86E-3)', 'GO:2000145:regulation of cell motility (qval5.91E-3)', 'GO:0030334:regulation of cell migration (qval6.33E-3)', 'GO:0007159:leukocyte cell-cell adhesion (qval6.88E-3)', 'GO:0043900:regulation of multi-organism process (qval6.9E-3)', 'GO:0045824:negative regulation of innate immune response (qval7.52E-3)', 'GO:0051270:regulation of cellular component movement (qval7.48E-3)', 'GO:0045649:regulation of macrophage differentiation (qval7.47E-3)', 'GO:0080134:regulation of response to stress (qval7.46E-3)', 'GO:0032689:negative regulation of interferon-gamma production (qval7.57E-3)', 'GO:0046596:regulation of viral entry into host cell (qval8.7E-3)', 'GO:0002718:regulation of cytokine production involved in immune response (qval8.88E-3)', 'GO:0002250:adaptive immune response (qval8.98E-3)', 'GO:0090103:cochlea morphogenesis (qval8.95E-3)', 'GO:0030225:macrophage differentiation (qval8.87E-3)', 'GO:1902531:regulation of intracellular signal transduction (qval9.63E-3)', 'GO:0050896:response to stimulus (qval1.18E-2)', 'GO:0002274:myeloid leukocyte activation (qval1.2E-2)', 'GO:0085029:extracellular matrix assembly (qval1.33E-2)', 'GO:0048518:positive regulation of biological process (qval1.6E-2)', 'GO:0023051:regulation of signaling (qval1.63E-2)', 'GO:0002685:regulation of leukocyte migration (qval1.69E-2)', 'GO:0042119:neutrophil activation (qval1.69E-2)', 'GO:0036230:granulocyte activation (qval1.81E-2)', 'GO:0050900:leukocyte migration (qval1.85E-2)', 'GO:0002218:activation of innate immune response (qval1.84E-2)', 'GO:0006954:inflammatory response (qval1.92E-2)', 'GO:0060907:positive regulation of macrophage cytokine production (qval1.92E-2)', 'GO:0043299:leukocyte degranulation (qval1.92E-2)', 'GO:0051094:positive regulation of developmental process (qval1.91E-2)', 'GO:0002491:antigen processing and presentation of endogenous peptide antigen via MHC class II (qval1.93E-2)', 'GO:0002469:myeloid dendritic cell antigen processing and presentation (qval1.91E-2)', 'GO:0001798:positive regulation of type IIa hypersensitivity (qval1.89E-2)', 'GO:2000448:positive regulation of macrophage migration inhibitory factor signaling pathway (qval1.88E-2)', 'GO:0002894:positive regulation of type II hypersensitivity (qval1.86E-2)', 'GO:0050671:positive regulation of lymphocyte proliferation (qval1.87E-2)', 'GO:0032680:regulation of tumor necrosis factor production (qval1.85E-2)', 'GO:0010646:regulation of cell communication (qval1.88E-2)', 'GO:0032940:secretion by cell (qval1.87E-2)', 'GO:0032946:positive regulation of mononuclear cell proliferation (qval1.91E-2)', 'GO:0019883:antigen processing and presentation of endogenous antigen (qval1.95E-2)', 'GO:0045596:negative regulation of cell differentiation (qval1.94E-2)', 'GO:0002263:cell activation involved in immune response (qval1.96E-2)', 'GO:0051093:negative regulation of developmental process (qval1.97E-2)', 'GO:0048522:positive regulation of cellular process (qval2.08E-2)', 'GO:0010033:response to organic substance (qval2.11E-2)', 'GO:0050729:positive regulation of inflammatory response (qval2.13E-2)', 'GO:1903555:regulation of tumor necrosis factor superfamily cytokine production (qval2.12E-2)', 'GO:0035456:response to interferon-beta (qval2.18E-2)', 'GO:0045621:positive regulation of lymphocyte differentiation (qval2.18E-2)', 'GO:0009617:response to bacterium (qval2.25E-2)', 'GO:0045657:positive regulation of monocyte differentiation (qval2.26E-2)', 'GO:0043903:regulation of symbiosis, encompassing mutualism through parasitism (qval2.45E-2)', 'GO:0010758:regulation of macrophage chemotaxis (qval2.91E-2)', 'GO:0001961:positive regulation of cytokine-mediated signaling pathway (qval2.92E-2)', 'GO:0070486:leukocyte aggregation (qval2.99E-2)', 'GO:0050777:negative regulation of immune response (qval3.01E-2)', 'GO:0045807:positive regulation of endocytosis (qval2.99E-2)', 'GO:0045580:regulation of T cell differentiation (qval2.97E-2)', 'GO:0043312:neutrophil degranulation (qval3.08E-2)', 'GO:0032760:positive regulation of tumor necrosis factor production (qval3.09E-2)', 'GO:0046903:secretion (qval3.11E-2)', 'GO:0032673:regulation of interleukin-4 production (qval3.18E-2)', 'GO:0002283:neutrophil activation involved in immune response (qval3.31E-2)', 'GO:0002688:regulation of leukocyte chemotaxis (qval3.6E-2)', 'GO:0045577:regulation of B cell differentiation (qval3.6E-2)', 'GO:0046649:lymphocyte activation (qval3.66E-2)', 'GO:0060026:convergent extension (qval3.65E-2)', 'GO:1903557:positive regulation of tumor necrosis factor superfamily cytokine production (qval3.64E-2)', 'GO:2000147:positive regulation of cell motility (qval3.62E-2)', 'GO:0042127:regulation of cell proliferation (qval3.7E-2)', 'GO:0002763:positive regulation of myeloid leukocyte differentiation (qval3.83E-2)', 'GO:0045597:positive regulation of cell differentiation (qval3.86E-2)', 'GO:0048585:negative regulation of response to stimulus (qval3.92E-2)', 'GO:0002429:immune response-activating cell surface receptor signaling pathway (qval4.03E-2)', 'GO:0032722:positive regulation of chemokine production (qval4.1E-2)', 'GO:0002468:dendritic cell antigen processing and presentation (qval4.13E-2)', 'GO:0001796:regulation of type IIa hypersensitivity (qval4.11E-2)', 'GO:2000446:regulation of macrophage migration inhibitory factor signaling pathway (qval4.08E-2)', 'GO:0021891:olfactory bulb interneuron development (qval4.06E-2)', 'GO:0002892:regulation of type II hypersensitivity (qval4.04E-2)', 'GO:0002366:leukocyte activation involved in immune response (qval4.17E-2)', 'GO:0006959:humoral immune response (qval4.22E-2)', 'GO:0006911:phagocytosis, engulfment (qval4.27E-2)', 'GO:0060760:positive regulation of response to cytokine stimulus (qval4.25E-2)', 'GO:0042129:regulation of T cell proliferation (qval4.23E-2)', 'GO:0030099:myeloid cell differentiation (qval4.4E-2)', 'GO:0051272:positive regulation of cellular component movement (qval4.43E-2)', 'GO:0045582:positive regulation of T cell differentiation (qval5.15E-2)', 'GO:0051099:positive regulation of binding (qval5.16E-2)', 'GO:0045198:establishment of epithelial cell apical/basal polarity (qval5.16E-2)', 'GO:0090322:regulation of superoxide metabolic process (qval5.21E-2)', 'GO:0030595:leukocyte chemotaxis (qval5.22E-2)', 'GO:0016043:cellular component organization (qval5.21E-2)', 'GO:0031589:cell-substrate adhesion (qval5.24E-2)', 'GO:0048519:negative regulation of biological process (qval5.23E-2)', 'GO:0042221:response to chemical (qval5.43E-2)', 'GO:0040017:positive regulation of locomotion (qval5.51E-2)', 'GO:0002573:myeloid leukocyte differentiation (qval5.53E-2)', 'GO:0098542:defense response to other organism (qval5.58E-2)', 'GO:0002275:myeloid cell activation involved in immune response (qval5.57E-2)', 'GO:0050792:regulation of viral process (qval5.56E-2)', 'GO:0022612:gland morphogenesis (qval5.99E-2)', 'GO:0045639:positive regulation of myeloid cell differentiation (qval6.08E-2)', 'GO:0042102:positive regulation of T cell proliferation (qval6.05E-2)', 'GO:0071840:cellular component organization or biogenesis (qval6.26E-2)', 'GO:0030335:positive regulation of cell migration (qval6.42E-2)', 'GO:0009967:positive regulation of signal transduction (qval6.39E-2)', 'GO:0016199:axon midline choice point recognition (qval6.87E-2)', 'GO:0060029:convergent extension involved in organogenesis (qval6.83E-2)', 'GO:0035470:positive regulation of vascular wound healing (qval6.8E-2)', 'GO:0032831:positive regulation of CD4-positive, CD25-positive, alpha-beta regulatory T cell differentiation (qval6.76E-2)', 'GO:0032829:regulation of CD4-positive, CD25-positive, alpha-beta regulatory T cell differentiation (qval6.73E-2)', 'GO:0003306:Wnt signaling pathway involved in heart development (qval6.7E-2)', 'GO:0007442:hindgut morphogenesis (qval6.66E-2)', 'GO:0061081:positive regulation of myeloid leukocyte cytokine production involved in immune response (qval6.84E-2)', 'GO:0002483:antigen processing and presentation of endogenous peptide antigen (qval6.81E-2)', 'GO:0043277:apoptotic cell clearance (qval6.78E-2)', 'GO:0050794:regulation of cellular process (qval6.85E-2)', 'GO:0023056:positive regulation of signaling (qval7.03E-2)', 'GO:1905521:regulation of macrophage migration (qval7.07E-2)', 'GO:0040013:negative regulation of locomotion (qval7.1E-2)']</t>
        </is>
      </c>
      <c r="V25" s="3">
        <f>hyperlink("https://spiral.technion.ac.il/results/MTAwMDAwNQ==/24/GOResultsFUNCTION","link")</f>
        <v/>
      </c>
      <c r="W25" t="inlineStr">
        <is>
          <t>['GO:0003823:antigen binding (qval6.26E-5)', 'GO:0023026:MHC class II protein complex binding (qval5.42E-5)', 'GO:0023023:MHC protein complex binding (qval4.24E-4)', 'GO:0042605:peptide antigen binding (qval7.03E-4)', 'GO:0032395:MHC class II receptor activity (qval2.47E-3)', 'GO:0042608:T cell receptor binding (qval2.15E-1)', 'GO:0042277:peptide binding (qval3.55E-1)']</t>
        </is>
      </c>
      <c r="X25" s="3">
        <f>hyperlink("https://spiral.technion.ac.il/results/MTAwMDAwNQ==/24/GOResultsCOMPONENT","link")</f>
        <v/>
      </c>
      <c r="Y25" t="inlineStr">
        <is>
          <t>['GO:0042613:MHC class II protein complex (qval2.06E-11)', 'GO:0042611:MHC protein complex (qval2.01E-11)', 'GO:0044437:vacuolar part (qval1.38E-6)', 'GO:0009986:cell surface (qval2.05E-6)', 'GO:0062023:collagen-containing extracellular matrix (qval2.38E-6)', 'GO:0044421:extracellular region part (qval4.46E-6)', 'GO:0071556:integral component of lumenal side of endoplasmic reticulum membrane (qval4.36E-6)', 'GO:0030666:endocytic vesicle membrane (qval8.35E-6)', 'GO:0031012:extracellular matrix (qval8.57E-6)', 'GO:0030669:clathrin-coated endocytic vesicle membrane (qval1.57E-5)', 'GO:0044433:cytoplasmic vesicle part (qval3.67E-5)', 'GO:0005576:extracellular region (qval1.61E-4)', 'GO:0005774:vacuolar membrane (qval1.82E-4)', 'GO:0012507:ER to Golgi transport vesicle membrane (qval2.27E-4)', 'GO:1903561:extracellular vesicle (qval3.02E-4)', 'GO:0043230:extracellular organelle (qval2.83E-4)', 'GO:0005775:vacuolar lumen (qval4.07E-4)', 'GO:0070062:extracellular exosome (qval4.74E-4)', 'GO:0098852:lytic vacuole membrane (qval5.88E-4)', 'GO:0005765:lysosomal membrane (qval5.59E-4)', 'GO:0005886:plasma membrane (qval1.47E-3)', 'GO:0005615:extracellular space (qval1.55E-3)', 'GO:0030660:Golgi-associated vesicle membrane (qval1.88E-3)', 'GO:0031982:vesicle (qval1.82E-3)', 'GO:0098588:bounding membrane of organelle (qval2.56E-3)', 'GO:0098805:whole membrane (qval4.08E-3)', 'GO:0032588:trans-Golgi network membrane (qval5.76E-3)', 'GO:0005773:vacuole (qval5.66E-3)', 'GO:0030665:clathrin-coated vesicle membrane (qval6.71E-3)', 'GO:0016020:membrane (qval9.4E-3)', 'GO:0030659:cytoplasmic vesicle membrane (qval1.03E-2)', 'GO:0044440:endosomal part (qval1.03E-2)', 'GO:0030662:coated vesicle membrane (qval1E-2)', 'GO:0005764:lysosome (qval9.99E-3)', 'GO:0000323:lytic vacuole (qval9.71E-3)', 'GO:0034774:secretory granule lumen (qval1.01E-2)', 'GO:0030176:integral component of endoplasmic reticulum membrane (qval1.05E-2)', 'GO:0044431:Golgi apparatus part (qval1.19E-2)', 'GO:0012506:vesicle membrane (qval1.21E-2)', 'GO:0001931:uropod (qval1.38E-2)', 'GO:0031227:intrinsic component of endoplasmic reticulum membrane (qval1.36E-2)', 'GO:0060205:cytoplasmic vesicle lumen (qval1.4E-2)', 'GO:0031983:vesicle lumen (qval1.41E-2)', 'GO:0044459:plasma membrane part (qval1.46E-2)', 'GO:0035578:azurophil granule lumen (qval1.52E-2)', 'GO:0098552:side of membrane (qval1.78E-2)', 'GO:0098797:plasma membrane protein complex (qval2.2E-2)', 'GO:0010008:endosome membrane (qval2.2E-2)', 'GO:0030054:cell junction (qval2.42E-2)', 'GO:0031093:platelet alpha granule lumen (qval2.43E-2)', 'GO:0009897:external side of plasma membrane (qval2.98E-2)', 'GO:0031902:late endosome membrane (qval2.98E-2)', 'GO:0031090:organelle membrane (qval3.22E-2)', 'GO:0043202:lysosomal lumen (qval3.31E-2)']</t>
        </is>
      </c>
      <c r="Z25" t="inlineStr">
        <is>
          <t>[{54, 9, 43, 30}, {34, 3, 41, 11, 12, 14, 50, 21, 24, 25, 57}]</t>
        </is>
      </c>
    </row>
    <row r="26">
      <c r="A26" s="1" t="n">
        <v>25</v>
      </c>
      <c r="B26" t="n">
        <v>16483</v>
      </c>
      <c r="C26" t="n">
        <v>2522</v>
      </c>
      <c r="D26" t="n">
        <v>61</v>
      </c>
      <c r="E26" t="n">
        <v>312</v>
      </c>
      <c r="F26" t="n">
        <v>1401</v>
      </c>
      <c r="G26" t="n">
        <v>24</v>
      </c>
      <c r="H26" t="n">
        <v>3660</v>
      </c>
      <c r="I26" t="n">
        <v>57</v>
      </c>
      <c r="J26" s="2" t="n">
        <v>-427.4830591055743</v>
      </c>
      <c r="K26" t="n">
        <v>0.6212607441973955</v>
      </c>
      <c r="L26" t="inlineStr">
        <is>
          <t>ABCC4,ABHD11,ABHD2,ACSM3,AFDN,AFMID,AGR2,AGRN,ANPEP,ANXA3,AQP3,ARFGEF3,ARHGAP8,ASRGL1,ATOH8,ATP1A1,ATP2C2,ATP8A1,ATP8B1,B4GALT1,BACE2,BACH2,BCAM,BEX2,BICDL2,BIK,BTG3,C1orf116,CACNG4,CAMSAP3,CAPG,CD9,CDC42BPG,CDCA7L,CDCP1,CDH1,CDH13,CDK19,CDK6,CEACAM1,CEMIP2,CGN,CHMP4C,CIRBP,CLDN3,CLDN8,CLSTN1,CNDP2,CNKSR1,COL17A1,COL9A2,COMT,COPZ1,CPAMD8,CPD,CRACR2A,CRYM,CTNND1,CTSH,CXADR,CYB561,CYP2W1,CYP4B1,DDIT4,DDR1,DDX17,DEF6,DEFB1,DENND2D,DHCR24,DLK2,DMKN,DSG2,DSP,DTNB,DUOXA1,EEF1G,EFNA1,EGFR,EHF,ENC1,EPCAM,ERCC6,ERRFI1,ESRP1,EXPH5,F11R,F3,FAM160A1,FAM189A2,FAM214A,FAM83B,FAM83E,FAM83F,FAM83H,FBXL16,FLNB,FLRT3,FMO5,FOXA1,FOXO3,FXYD3,FYB2,GABRE,GALNT7,GATA3,GGT6,GLTP,GMNN,GPR87,GPRC5C,GRHL2,GRK2,H1FX,H3F3B,HAP1,HDGF,HERPUD1,HIST1H1D,HIST1H2AD,HIST1H2AE,HIST1H2BD,HIST1H2BG,HMGA1,HOMER2,HS3ST4,HS6ST1,HSD11B2,HSP90AB1,ICA1,ICAM5,IDUA,INSR,IRF6,IRX2,IRX3,IRX5,ITGB4,ITGB6,ITGB8,JAG2,JAML,JPT2,KCNK1,KCTD1,KIAA1211L,KIAA1217,KIAA1522,KLK10,KRT18,KRT5,KRT8,KRTCAP3,LAMA5,LAMB3,LCN2,LPAR6,LPCAT3,LSR,MAL2,MAP3K21,MAP3K9,MAPK13,MEGF6,MFSD10,MGAT4A,MKI67,MLPH,MPZL2,MUC12,MYO10,NEDD4L,NFIB,NFKBIA,NIBAN2,NME2,NOP53,NPC2,NPM2,NSG1,NTN4,OCIAD2,OR2A7,OVCH2,OVOL2,PABPC1,PATJ,PCDH1,PDE8B,PET100,PEX11A,PGC,PGLS,PKP1,PKP3,PLA2G2A,PLCH2,PLEKHF2,PLS1,PLXNA3,PPL,PPP1R1B,PPP2R2A,PRAC1,PRRG4,PRSS8,PSD4,PTPN18,PTPN3,PTPRF,RAB17,RAB25,RACK1,RBM47,RHPN2,RIBC2,RIPK4,RNASE7,ROBO3,RORC,RTKN,RUNX1,S100A11,S100P,SCNN1G,SCUBE2,SDC1,SDR42E1,SEL1L3,SERINC2,SF3B1,SH2D3A,SH3BP4,SH3YL1,SLC25A10,SLC26A2,SLC39A6,SLC3A2,SLC44A4,SLC4A4,SLC9A3R1,SLPI,SMPD3,SORL1,SOX9,SPINT1,SPINT2,SPSB3,SRGAP3,ST6GAL1,STEAP4,STT3B,STXBP2,SULT2B1,SYTL1,TACSTD2,TBC1D24,TBC1D8,TBX3,TEN1,TENT5C,TFAP2A,TFAP2C,TFCP2L1,THRB,THSD4,THUMPD1,TMBIM6,TMC4,TMC5,TMEM141,TMEM173,TMEM178A,TMEM184A,TMEM238,TMEM265,TMEM30B,TMEM63A,TMX1,TNFSF10,TNS4,TP63,TRIM29,TRIM4,TRPM4,TRPV4,TSC22D3,TSPAN1,TSPAN12,TSPAN14,TSPAN8,TSTD1,TTC39A,TTK,UBE2E3,UNC5B,UNC93B1,UPK3A,VAMP8,VIPR1,VSIG2,VWA2,WNT9B,WWC1,XBP1,ZBTB16,ZBTB7B,ZFP36L2,ZKSCAN1,ZNF552,ZNF837,ZNF888</t>
        </is>
      </c>
      <c r="M26" t="inlineStr">
        <is>
          <t>[(1, 28), (1, 34), (1, 41), (3, 28), (3, 34), (5, 28), (5, 34), (5, 41), (8, 28), (8, 34), (8, 41), (11, 28), (11, 34), (11, 41), (15, 28), (15, 34), (15, 41), (18, 28), (18, 34), (18, 41), (19, 28), (19, 34), (19, 41), (23, 28), (23, 34), (23, 41), (25, 28), (25, 34), (26, 28), (26, 34), (26, 41), (27, 28), (27, 34), (27, 41), (31, 28), (31, 34), (31, 41), (33, 28), (33, 34), (33, 41), (35, 28), (37, 28), (37, 34), (37, 41), (38, 28), (38, 34), (38, 41), (39, 28), (51, 28), (51, 34), (51, 41), (55, 28), (55, 34), (55, 41), (59, 28), (59, 34), (59, 41)]</t>
        </is>
      </c>
      <c r="N26" t="n">
        <v>152</v>
      </c>
      <c r="O26" t="n">
        <v>0.75</v>
      </c>
      <c r="P26" t="n">
        <v>0.95</v>
      </c>
      <c r="Q26" t="n">
        <v>3</v>
      </c>
      <c r="R26" t="n">
        <v>10000</v>
      </c>
      <c r="S26" t="inlineStr">
        <is>
          <t>11/06/2023, 22:37:10</t>
        </is>
      </c>
      <c r="T26" s="3">
        <f>hyperlink("https://spiral.technion.ac.il/results/MTAwMDAwNQ==/25/GOResultsPROCESS","link")</f>
        <v/>
      </c>
      <c r="U26" t="inlineStr">
        <is>
          <t>['GO:0034330:cell junction organization (qval1.11E-5)', 'GO:0030856:regulation of epithelial cell differentiation (qval2.83E-5)', 'GO:0022610:biological adhesion (qval2.96E-5)', 'GO:0007155:cell adhesion (qval5.47E-5)', 'GO:0045216:cell-cell junction organization (qval1.76E-4)', 'GO:0098609:cell-cell adhesion (qval2.87E-4)', 'GO:0045604:regulation of epidermal cell differentiation (qval1.6E-3)', 'GO:0034329:cell junction assembly (qval1.42E-3)', 'GO:0051270:regulation of cellular component movement (qval9.37E-3)', 'GO:0007043:cell-cell junction assembly (qval8.55E-3)', 'GO:0045616:regulation of keratinocyte differentiation (qval1.02E-2)', 'GO:0043062:extracellular structure organization (qval1.48E-2)', 'GO:0032502:developmental process (qval1.5E-2)', 'GO:0060487:lung epithelial cell differentiation (qval1.49E-2)', 'GO:0060479:lung cell differentiation (qval1.39E-2)', 'GO:0045682:regulation of epidermis development (qval1.53E-2)', 'GO:0048513:animal organ development (qval1.55E-2)', 'GO:0030198:extracellular matrix organization (qval1.64E-2)', 'GO:0070268:cornification (qval1.76E-2)', 'GO:0048856:anatomical structure development (qval2.13E-2)', 'GO:0065008:regulation of biological quality (qval2.04E-2)', 'GO:0050793:regulation of developmental process (qval2.3E-2)', 'GO:0009653:anatomical structure morphogenesis (qval2.39E-2)', 'GO:2000026:regulation of multicellular organismal development (qval2.31E-2)', 'GO:0045596:negative regulation of cell differentiation (qval2.87E-2)', 'GO:0009887:animal organ morphogenesis (qval2.78E-2)', 'GO:0051239:regulation of multicellular organismal process (qval2.75E-2)', 'GO:0042127:regulation of cell proliferation (qval3.01E-2)', 'GO:0009888:tissue development (qval2.92E-2)', 'GO:0030260:entry into host cell (qval2.91E-2)', 'GO:0051806:entry into cell of other organism involved in symbiotic interaction (qval2.82E-2)', 'GO:0051828:entry into other organism involved in symbiotic interaction (qval2.73E-2)', 'GO:0044409:entry into host (qval2.65E-2)', 'GO:0031581:hemidesmosome assembly (qval2.73E-2)', 'GO:0046903:secretion (qval3.1E-2)', 'GO:0048869:cellular developmental process (qval3.51E-2)', 'GO:0008219:cell death (qval3.94E-2)', 'GO:0012501:programmed cell death (qval3.87E-2)', 'GO:0048468:cell development (qval3.95E-2)', 'GO:0043312:neutrophil degranulation (qval4.13E-2)', 'GO:0030855:epithelial cell differentiation (qval4.35E-2)', 'GO:0002283:neutrophil activation involved in immune response (qval4.47E-2)', 'GO:0010605:negative regulation of macromolecule metabolic process (qval4.5E-2)', 'GO:0048646:anatomical structure formation involved in morphogenesis (qval5.14E-2)', 'GO:0051172:negative regulation of nitrogen compound metabolic process (qval5.18E-2)', 'GO:0042119:neutrophil activation (qval5.25E-2)', 'GO:0036230:granulocyte activation (qval5.64E-2)', 'GO:2000145:regulation of cell motility (qval5.85E-2)', 'GO:0048523:negative regulation of cellular process (qval5.75E-2)', 'GO:0098742:cell-cell adhesion via plasma-membrane adhesion molecules (qval5.65E-2)', 'GO:0050878:regulation of body fluid levels (qval5.69E-2)', 'GO:0043299:leukocyte degranulation (qval5.76E-2)', 'GO:0050678:regulation of epithelial cell proliferation (qval6.19E-2)', 'GO:0003006:developmental process involved in reproduction (qval6.21E-2)', 'GO:0002274:myeloid leukocyte activation (qval6.32E-2)', 'GO:0086042:cardiac muscle cell-cardiac muscle cell adhesion (qval6.49E-2)', 'GO:0110111:negative regulation of animal organ morphogenesis (qval6.83E-2)', 'GO:0001775:cell activation (qval7.03E-2)', 'GO:0009890:negative regulation of biosynthetic process (qval6.95E-2)', 'GO:0040012:regulation of locomotion (qval7.52E-2)', 'GO:0065007:biological regulation (qval7.46E-2)', 'GO:0030858:positive regulation of epithelial cell differentiation (qval7.77E-2)', 'GO:0002275:myeloid cell activation involved in immune response (qval7.84E-2)', 'GO:0045321:leukocyte activation (qval7.98E-2)', 'GO:0051701:interaction with host (qval8.12E-2)', 'GO:0031324:negative regulation of cellular metabolic process (qval8.01E-2)', 'GO:0031327:negative regulation of cellular biosynthetic process (qval7.97E-2)', 'GO:0120192:tight junction assembly (qval7.94E-2)', 'GO:0045934:negative regulation of nucleobase-containing compound metabolic process (qval7.88E-2)', 'GO:0072179:nephric duct formation (qval8.12E-2)', 'GO:0070254:mucus secretion (qval8.01E-2)', 'GO:0061520:Langerhans cell differentiation (qval7.9E-2)', 'GO:0120193:tight junction organization (qval8.27E-2)', 'GO:0009892:negative regulation of metabolic process (qval8.46E-2)', 'GO:1901184:regulation of ERBB signaling pathway (qval8.53E-2)', 'GO:0048519:negative regulation of biological process (qval8.49E-2)', 'GO:0030154:cell differentiation (qval9.05E-2)', 'GO:0048729:tissue morphogenesis (qval9.06E-2)', 'GO:0002366:leukocyte activation involved in immune response (qval8.98E-2)', 'GO:0002009:morphogenesis of an epithelium (qval9.23E-2)', 'GO:0032940:secretion by cell (qval9.37E-2)', 'GO:0002263:cell activation involved in immune response (qval9.33E-2)', 'GO:0051094:positive regulation of developmental process (qval9.25E-2)', 'GO:0016331:morphogenesis of embryonic epithelium (qval9.56E-2)', 'GO:0051093:negative regulation of developmental process (qval9.88E-2)', 'GO:1901388:regulation of transforming growth factor beta activation (qval9.85E-2)', 'GO:0002934:desmosome organization (qval9.74E-2)', 'GO:0046629:gamma-delta T cell activation (qval9.63E-2)', 'GO:1901700:response to oxygen-containing compound (qval9.82E-2)', 'GO:0000902:cell morphogenesis (qval1.03E-1)', 'GO:0006887:exocytosis (qval1.15E-1)', 'GO:0030334:regulation of cell migration (qval1.15E-1)', 'GO:0048878:chemical homeostasis (qval1.17E-1)', 'GO:0008285:negative regulation of cell proliferation (qval1.18E-1)', 'GO:0072079:nephron tubule formation (qval1.26E-1)', 'GO:0045595:regulation of cell differentiation (qval1.27E-1)', 'GO:0050789:regulation of biological process (qval1.28E-1)', 'GO:0031589:cell-substrate adhesion (qval1.28E-1)', 'GO:0002064:epithelial cell development (qval1.29E-1)', 'GO:0019731:antibacterial humoral response (qval1.36E-1)', 'GO:0010558:negative regulation of macromolecule biosynthetic process (qval1.38E-1)', 'GO:0010033:response to organic substance (qval1.41E-1)']</t>
        </is>
      </c>
      <c r="V26" s="3">
        <f>hyperlink("https://spiral.technion.ac.il/results/MTAwMDAwNQ==/25/GOResultsFUNCTION","link")</f>
        <v/>
      </c>
      <c r="W26" t="inlineStr">
        <is>
          <t>['GO:0050839:cell adhesion molecule binding (qval1.13E-6)', 'GO:0098631:cell adhesion mediator activity (qval2.46E-4)', 'GO:0045296:cadherin binding (qval3.43E-4)', 'GO:0098632:cell-cell adhesion mediator activity (qval3.48E-4)', 'GO:0042562:hormone binding (qval7.98E-3)', 'GO:0098641:cadherin binding involved in cell-cell adhesion (qval1.04E-2)', 'GO:0005178:integrin binding (qval3.77E-2)', 'GO:0070324:thyroid hormone binding (qval7.91E-2)', 'GO:0008381:mechanosensitive ion channel activity (qval1.07E-1)', 'GO:0044877:protein-containing complex binding (qval2.77E-1)']</t>
        </is>
      </c>
      <c r="X26" s="3">
        <f>hyperlink("https://spiral.technion.ac.il/results/MTAwMDAwNQ==/25/GOResultsCOMPONENT","link")</f>
        <v/>
      </c>
      <c r="Y26" t="inlineStr">
        <is>
          <t>['GO:0070062:extracellular exosome (qval2.94E-17)', 'GO:1903561:extracellular vesicle (qval2.86E-17)', 'GO:0043230:extracellular organelle (qval1.91E-17)', 'GO:0031982:vesicle (qval7.79E-13)', 'GO:0044421:extracellular region part (qval2.37E-11)', 'GO:0030054:cell junction (qval1.25E-7)', 'GO:0005911:cell-cell junction (qval1.5E-7)', 'GO:0098590:plasma membrane region (qval2.68E-5)', 'GO:0044459:plasma membrane part (qval4.57E-5)', 'GO:0016021:integral component of membrane (qval2.68E-4)', 'GO:0005886:plasma membrane (qval2.79E-4)', 'GO:0031224:intrinsic component of membrane (qval4.22E-4)', 'GO:0044425:membrane part (qval4.28E-4)', 'GO:0070161:anchoring junction (qval4.71E-4)', 'GO:0030057:desmosome (qval8.65E-4)', 'GO:0016020:membrane (qval9.68E-4)', 'GO:0031253:cell projection membrane (qval1.31E-3)', 'GO:0016328:lateral plasma membrane (qval1.89E-3)', 'GO:0016324:apical plasma membrane (qval2.43E-3)', 'GO:0005912:adherens junction (qval4.99E-3)', 'GO:0031226:intrinsic component of plasma membrane (qval5.79E-3)', 'GO:0005887:integral component of plasma membrane (qval6.17E-3)', 'GO:0031528:microvillus membrane (qval8.76E-3)', 'GO:0016323:basolateral plasma membrane (qval1E-2)', 'GO:0043227:membrane-bounded organelle (qval1.2E-2)', 'GO:0000786:nucleosome (qval1.6E-2)', 'GO:0070160:tight junction (qval2.43E-2)', 'GO:0016327:apicolateral plasma membrane (qval2.39E-2)', 'GO:0044815:DNA packaging complex (qval3.02E-2)', 'GO:0001533:cornified envelope (qval3.05E-2)', 'GO:0031526:brush border membrane (qval3.8E-2)', 'GO:0030667:secretory granule membrane (qval4.65E-2)']</t>
        </is>
      </c>
      <c r="Z26" t="inlineStr">
        <is>
          <t>[{1, 3, 5, 8, 11, 15, 18, 19, 23, 25, 26, 27, 31, 33, 35, 37, 38, 39, 51, 55, 59}, {41, 34, 28}]</t>
        </is>
      </c>
    </row>
    <row r="27">
      <c r="A27" s="1" t="n">
        <v>26</v>
      </c>
      <c r="B27" t="n">
        <v>16483</v>
      </c>
      <c r="C27" t="n">
        <v>2522</v>
      </c>
      <c r="D27" t="n">
        <v>61</v>
      </c>
      <c r="E27" t="n">
        <v>292</v>
      </c>
      <c r="F27" t="n">
        <v>2023</v>
      </c>
      <c r="G27" t="n">
        <v>45</v>
      </c>
      <c r="H27" t="n">
        <v>3660</v>
      </c>
      <c r="I27" t="n">
        <v>91</v>
      </c>
      <c r="J27" s="2" t="n">
        <v>-610.1219995230883</v>
      </c>
      <c r="K27" t="n">
        <v>0.6235719102905982</v>
      </c>
      <c r="L27" t="inlineStr">
        <is>
          <t>ABCC3,ABCC4,ABHD11,ACY3,ADGRF1,ADGRG6,AFDN,AFMID,AGR2,AGRN,ANKRD22,ANPEP,ANXA3,AQP3,ARFGEF3,ARHGAP8,ARHGEF38,ARRDC2,ASS1,ATOH8,B4GALT1,BACE2,BCL2A1,BICDL2,BSPRY,C11orf52,C19orf33,C6orf132,CACNG4,CAMSAP3,CAPN1,CASP14,CDCP1,CDH1,CDH3,CEACAM1,CELSR1,CFB,CFTR,CGN,CHPT1,CLDN1,CLDN3,CLDN4,CLDN7,CNDP2,CNFN,COL9A2,COMT,CRABP2,CRACR2B,CREB3L1,CTNND1,CTSH,CXADR,CXCL14,CXCL16,CYP1A2,CYP27B1,CYP2W1,DCDC2,DDIT4,DEFB1,DHRS3,DLG5,DLK2,DSG2,DSP,DTNB,DUOXA1,DUSP23,DUSP4,E2F2,EEF1G,EFNA1,EGFR,EHF,EIF4A1,ELF3,ENC1,EPCAM,EPS8L1,EPS8L2,ERBB2,ERBB3,ERRFI1,ESRP1,ETS2,EXPH5,EYA2,F11R,F3,FAAH2,FAM110A,FAM110C,FAM189A1,FCER1A,FCGBP,FLRT3,FMO5,FOLR1,FOXA1,GABRE,GABRP,GATA3,GNPTAB,GPRC5C,GRB7,GRTP1,H1FX,HAP1,HEPACAM2,HERPUD1,HIST1H2AE,HIST1H2BD,HIST1H2BH,HIVEP3,HS6ST1,IGFALS,IGFBP3,INAVA,IRF6,IRX2,IRX3,IRX5,ITGA3,ITGB4,ITGB6,JPT2,JUP,KCNK1,KCTD1,KIAA1217,KIAA1522,KLF5,KLK10,KRT18,KRT23,KRT5,KRT7,KRT8,KRT81,KRTCAP3,LAMB3,LAMC2,LCN2,LITAF,LLGL2,LSR,LTF,LXN,MACC1,MAGI1,MAL2,MAP3K9,MCM5,MEGF6,MMP7,MOV10,MPPED2,MPZL2,MTFR2,MUC12,MUC16,MUC20,MYH14,MYO10,MYO5C,MYO6,NECTIN4,NFIB,NOP53,NPC2,NTN4,OCLN,ODF3B,PABPC1,PATJ,PDE7A,PDZK1IP1,PER2,PEX11A,PGGHG,PI15,PIGR,PIM3,PKP3,PLA2G2A,PLAAT4,PLCH2,PNPLA2,PPL,PPP1R1B,PRAC1,PRR15L,PRRG4,PRSS22,PTK7,PTPRF,RAB25,RAB3IP,RACK1,RAP1GAP,RASEF,RHOV,RHPN2,RIPK4,RNASE7,RNF145,RNF24,RORC,RUNX1,S100A11,S100A14,S100P,SAV1,SCGB2A1,SCN8A,SCNN1A,SCNN1G,SCUBE2,SDC1,SDC4,SERINC2,SERPINA3,SH2D3A,SH3BP4,SH3YL1,SLC26A2,SLC37A1,SLC40A1,SLC44A4,SLC4A4,SLC5A1,SLC9A3R1,SLPI,SORL1,SOX9,SPINT1,SPINT2,SRGAP3,ST14,ST6GAL1,STEAP4,STT3B,STXBP2,SUSD4,SYCE2,SYNE2,TACSTD2,TBX3,TC2N,TENT5C,TF,TFAP2A,TFCP2L1,TGIF1,THSD4,TJP3,TK1,TLR5,TMC5,TMEM123,TMEM178A,TMEM217,TMEM238,TMEM63A,TNFRSF21,TNFSF10,TNS4,TRAF4,TRBV4-1,TRIM29,TSC22D1,TSKS,TSPAN1,TSPAN13,TSPAN14,TSPAN8,TTK,UBE2C,VAMP8,VSIG2,WFDC2,WNT7B,WWC1,WWP2,XBP1,YPEL3,ZFP36L2,ZKSCAN1,ZNF837</t>
        </is>
      </c>
      <c r="M27" t="inlineStr">
        <is>
          <t>[(1, 21), (1, 28), (1, 34), (3, 21), (3, 28), (3, 34), (4, 28), (4, 34), (5, 21), (5, 28), (5, 34), (7, 21), (7, 28), (7, 34), (8, 21), (8, 28), (8, 34), (11, 21), (11, 28), (11, 34), (13, 28), (13, 34), (14, 34), (15, 21), (15, 28), (15, 34), (17, 34), (18, 21), (18, 28), (18, 34), (19, 21), (19, 28), (19, 34), (20, 34), (22, 28), (22, 34), (23, 21), (23, 28), (23, 34), (24, 28), (24, 34), (25, 34), (26, 21), (26, 28), (26, 34), (27, 21), (27, 28), (27, 34), (29, 34), (30, 34), (31, 21), (31, 28), (31, 34), (33, 21), (33, 28), (33, 34), (35, 28), (35, 34), (37, 21), (37, 28), (37, 34), (38, 21), (38, 28), (38, 34), (39, 28), (39, 34), (42, 34), (43, 34), (44, 21), (44, 28), (44, 34), (45, 34), (46, 34), (48, 21), (48, 28), (48, 34), (49, 34), (50, 34), (51, 21), (51, 28), (51, 34), (52, 34), (55, 21), (55, 28), (55, 34), (56, 28), (56, 34), (57, 34), (59, 21), (59, 28), (59, 34)]</t>
        </is>
      </c>
      <c r="N27" t="n">
        <v>4040</v>
      </c>
      <c r="O27" t="n">
        <v>0.75</v>
      </c>
      <c r="P27" t="n">
        <v>0.95</v>
      </c>
      <c r="Q27" t="n">
        <v>3</v>
      </c>
      <c r="R27" t="n">
        <v>10000</v>
      </c>
      <c r="S27" t="inlineStr">
        <is>
          <t>11/06/2023, 22:37:34</t>
        </is>
      </c>
      <c r="T27" s="3">
        <f>hyperlink("https://spiral.technion.ac.il/results/MTAwMDAwNQ==/26/GOResultsPROCESS","link")</f>
        <v/>
      </c>
      <c r="U27" t="inlineStr">
        <is>
          <t>['GO:0034330:cell junction organization (qval5.44E-8)', 'GO:0070268:cornification (qval9.15E-7)', 'GO:0045216:cell-cell junction organization (qval1.67E-6)', 'GO:0051270:regulation of cellular component movement (qval5.02E-6)', 'GO:2000145:regulation of cell motility (qval1.26E-5)', 'GO:0007155:cell adhesion (qval1.17E-5)', 'GO:0022610:biological adhesion (qval1.23E-5)', 'GO:0031424:keratinization (qval1.91E-5)', 'GO:0098609:cell-cell adhesion (qval3.74E-5)', 'GO:0040012:regulation of locomotion (qval4.55E-5)', 'GO:0034329:cell junction assembly (qval6.3E-5)', 'GO:0007043:cell-cell junction assembly (qval4.65E-4)', 'GO:0030334:regulation of cell migration (qval7.96E-4)', 'GO:2000147:positive regulation of cell motility (qval9.14E-4)', 'GO:0051272:positive regulation of cellular component movement (qval1.45E-3)', 'GO:0009888:tissue development (qval1.57E-3)', 'GO:0032502:developmental process (qval1.77E-3)', 'GO:0009653:anatomical structure morphogenesis (qval1.84E-3)', 'GO:0040017:positive regulation of locomotion (qval1.83E-3)', 'GO:0120192:tight junction assembly (qval1.81E-3)', 'GO:0120193:tight junction organization (qval2.02E-3)', 'GO:0086042:cardiac muscle cell-cardiac muscle cell adhesion (qval2.38E-3)', 'GO:0030260:entry into host cell (qval2.95E-3)', 'GO:0051806:entry into cell of other organism involved in symbiotic interaction (qval2.82E-3)', 'GO:0051828:entry into other organism involved in symbiotic interaction (qval2.71E-3)', 'GO:0044409:entry into host (qval2.61E-3)', 'GO:0006959:humoral immune response (qval3.54E-3)', 'GO:0048856:anatomical structure development (qval4.28E-3)', 'GO:0035633:maintenance of permeability of blood-brain barrier (qval4.57E-3)', 'GO:0002934:desmosome organization (qval6.1E-3)', 'GO:0030855:epithelial cell differentiation (qval6.19E-3)', 'GO:0046903:secretion (qval6.78E-3)', 'GO:0002064:epithelial cell development (qval7E-3)', 'GO:0030335:positive regulation of cell migration (qval7.59E-3)', 'GO:0019730:antimicrobial humoral response (qval7.83E-3)', 'GO:0030856:regulation of epithelial cell differentiation (qval8.5E-3)', 'GO:0048869:cellular developmental process (qval8.84E-3)', 'GO:0042060:wound healing (qval8.75E-3)', 'GO:0009611:response to wounding (qval8.65E-3)', 'GO:0070830:bicellular tight junction assembly (qval8.48E-3)', 'GO:0030198:extracellular matrix organization (qval8.86E-3)', 'GO:0012501:programmed cell death (qval8.74E-3)', 'GO:0048518:positive regulation of biological process (qval1.26E-2)', 'GO:0043062:extracellular structure organization (qval1.46E-2)', 'GO:0031581:hemidesmosome assembly (qval1.53E-2)', 'GO:2000810:regulation of bicellular tight junction assembly (qval1.55E-2)', 'GO:0050891:multicellular organismal water homeostasis (qval1.58E-2)', 'GO:0032501:multicellular organismal process (qval1.55E-2)', 'GO:0060491:regulation of cell projection assembly (qval1.67E-2)', 'GO:0032940:secretion by cell (qval1.71E-2)', 'GO:0016101:diterpenoid metabolic process (qval1.73E-2)', 'GO:0050793:regulation of developmental process (qval1.7E-2)', 'GO:0008219:cell death (qval1.68E-2)', 'GO:0019731:antibacterial humoral response (qval1.8E-2)', 'GO:0090303:positive regulation of wound healing (qval2.16E-2)', 'GO:0006721:terpenoid metabolic process (qval2.73E-2)', 'GO:0046718:viral entry into host cell (qval2.76E-2)', 'GO:0048522:positive regulation of cellular process (qval2.78E-2)', 'GO:0030104:water homeostasis (qval2.79E-2)', 'GO:0043312:neutrophil degranulation (qval2.75E-2)', 'GO:0086073:bundle of His cell-Purkinje myocyte adhesion involved in cell communication (qval2.75E-2)', 'GO:0052547:regulation of peptidase activity (qval2.84E-2)', 'GO:0035148:tube formation (qval2.82E-2)', 'GO:0002283:neutrophil activation involved in immune response (qval2.92E-2)', 'GO:0030154:cell differentiation (qval3.13E-2)', 'GO:0042119:neutrophil activation (qval3.61E-2)', 'GO:0016338:calcium-independent cell-cell adhesion via plasma membrane cell-adhesion molecules (qval3.57E-2)', 'GO:0032879:regulation of localization (qval3.75E-2)', 'GO:0036230:granulocyte activation (qval3.78E-2)', 'GO:0051701:interaction with host (qval4.09E-2)', 'GO:0043299:leukocyte degranulation (qval4.14E-2)', 'GO:0060487:lung epithelial cell differentiation (qval4.28E-2)', 'GO:0060479:lung cell differentiation (qval4.23E-2)', 'GO:0048871:multicellular organismal homeostasis (qval4.2E-2)', 'GO:0006887:exocytosis (qval4.31E-2)', 'GO:0120032:regulation of plasma membrane bounded cell projection assembly (qval4.27E-2)', 'GO:1903036:positive regulation of response to wounding (qval4.27E-2)', 'GO:1901264:carbohydrate derivative transport (qval4.21E-2)', 'GO:0001523:retinoid metabolic process (qval4.17E-2)', 'GO:0006720:isoprenoid metabolic process (qval5.05E-2)', 'GO:0033993:response to lipid (qval5.15E-2)', 'GO:0016477:cell migration (qval5.14E-2)', 'GO:0042127:regulation of cell proliferation (qval5.17E-2)', 'GO:0098742:cell-cell adhesion via plasma-membrane adhesion molecules (qval5.56E-2)', 'GO:0002275:myeloid cell activation involved in immune response (qval5.61E-2)', 'GO:0060448:dichotomous subdivision of terminal units involved in lung branching (qval5.67E-2)', 'GO:0070254:mucus secretion (qval5.61E-2)', 'GO:0035089:establishment of apical/basal cell polarity (qval5.55E-2)', 'GO:0030859:polarized epithelial cell differentiation (qval5.49E-2)', 'GO:0071548:response to dexamethasone (qval5.59E-2)', 'GO:0065007:biological regulation (qval6.02E-2)', 'GO:0002366:leukocyte activation involved in immune response (qval6.58E-2)', 'GO:0002263:cell activation involved in immune response (qval7.01E-2)', 'GO:0060428:lung epithelium development (qval7.21E-2)', 'GO:0071384:cellular response to corticosteroid stimulus (qval7.14E-2)', 'GO:0010033:response to organic substance (qval7.35E-2)', 'GO:0061162:establishment of monopolar cell polarity (qval7.55E-2)', 'GO:0065008:regulation of biological quality (qval7.48E-2)', 'GO:0071364:cellular response to epidermal growth factor stimulus (qval7.61E-2)', 'GO:1901700:response to oxygen-containing compound (qval7.6E-2)', 'GO:0002274:myeloid leukocyte activation (qval7.7E-2)', 'GO:0035295:tube development (qval7.96E-2)', 'GO:0022408:negative regulation of cell-cell adhesion (qval7.88E-2)', 'GO:0007162:negative regulation of cell adhesion (qval7.85E-2)', 'GO:0001894:tissue homeostasis (qval7.92E-2)', 'GO:0014070:response to organic cyclic compound (qval7.99E-2)', 'GO:0002376:immune system process (qval7.98E-2)', 'GO:0048468:cell development (qval8.15E-2)', 'GO:0061339:establishment or maintenance of monopolar cell polarity (qval8.1E-2)', 'GO:0008285:negative regulation of cell proliferation (qval8.12E-2)', 'GO:0034332:adherens junction organization (qval8.08E-2)', 'GO:0048729:tissue morphogenesis (qval8.34E-2)', 'GO:0090557:establishment of endothelial intestinal barrier (qval8.45E-2)', 'GO:0030323:respiratory tube development (qval8.38E-2)', 'GO:0097327:response to antineoplastic agent (qval8.41E-2)', 'GO:0048545:response to steroid hormone (qval8.45E-2)', 'GO:0030155:regulation of cell adhesion (qval8.82E-2)', 'GO:0031960:response to corticosteroid (qval9.28E-2)', 'GO:0048584:positive regulation of response to stimulus (qval9.34E-2)', 'GO:0050878:regulation of body fluid levels (qval9.44E-2)', 'GO:0061041:regulation of wound healing (qval9.54E-2)', 'GO:0006928:movement of cell or subcellular component (qval9.54E-2)', 'GO:1903034:regulation of response to wounding (qval9.74E-2)', 'GO:0070849:response to epidermal growth factor (qval9.85E-2)', 'GO:0070371:ERK1 and ERK2 cascade (qval9.97E-2)', 'GO:0051094:positive regulation of developmental process (qval9.99E-2)', 'GO:0035088:establishment or maintenance of apical/basal cell polarity (qval1.08E-1)', 'GO:0061245:establishment or maintenance of bipolar cell polarity (qval1.07E-1)', 'GO:0042742:defense response to bacterium (qval1.07E-1)', 'GO:0050678:regulation of epithelial cell proliferation (qval1.08E-1)', 'GO:0060672:epithelial cell morphogenesis involved in placental branching (qval1.1E-1)', 'GO:0035377:transepithelial water transport (qval1.1E-1)', 'GO:0070673:response to interleukin-18 (qval1.09E-1)', 'GO:0061218:negative regulation of mesonephros development (qval1.08E-1)']</t>
        </is>
      </c>
      <c r="V27" s="3">
        <f>hyperlink("https://spiral.technion.ac.il/results/MTAwMDAwNQ==/26/GOResultsFUNCTION","link")</f>
        <v/>
      </c>
      <c r="W27" t="inlineStr">
        <is>
          <t>['GO:0050839:cell adhesion molecule binding (qval1.34E-5)', 'GO:0098632:cell-cell adhesion mediator activity (qval3.64E-4)', 'GO:0098631:cell adhesion mediator activity (qval9.67E-4)', 'GO:0045296:cadherin binding (qval1.4E-3)', 'GO:0098641:cadherin binding involved in cell-cell adhesion (qval8.63E-3)', 'GO:0086080:protein binding involved in heterotypic cell-cell adhesion (qval2.33E-2)', 'GO:0086083:cell adhesive protein binding involved in bundle of His cell-Purkinje myocyte communication (qval3.65E-2)', 'GO:0050699:WW domain binding (qval8.67E-2)', 'GO:0061134:peptidase regulator activity (qval2.38E-1)', 'GO:0030898:actin-dependent ATPase activity (qval2.65E-1)']</t>
        </is>
      </c>
      <c r="X27" s="3">
        <f>hyperlink("https://spiral.technion.ac.il/results/MTAwMDAwNQ==/26/GOResultsCOMPONENT","link")</f>
        <v/>
      </c>
      <c r="Y27" t="inlineStr">
        <is>
          <t>['GO:0070062:extracellular exosome (qval2.66E-19)', 'GO:1903561:extracellular vesicle (qval2.62E-19)', 'GO:0043230:extracellular organelle (qval1.75E-19)', 'GO:0044421:extracellular region part (qval6.62E-16)', 'GO:0031982:vesicle (qval2.29E-13)', 'GO:0005911:cell-cell junction (qval1.78E-10)', 'GO:0030054:cell junction (qval1.53E-10)', 'GO:0098590:plasma membrane region (qval1.93E-10)', 'GO:0016328:lateral plasma membrane (qval1.06E-7)', 'GO:0016324:apical plasma membrane (qval1.97E-7)', 'GO:0044459:plasma membrane part (qval3.67E-7)', 'GO:0070160:tight junction (qval2.22E-6)', 'GO:0016327:apicolateral plasma membrane (qval2.3E-6)', 'GO:0070161:anchoring junction (qval2.39E-6)', 'GO:0005923:bicellular tight junction (qval7.43E-6)', 'GO:0005886:plasma membrane (qval8.47E-6)', 'GO:0009925:basal plasma membrane (qval2.2E-5)', 'GO:0031253:cell projection membrane (qval2.45E-5)', 'GO:0005912:adherens junction (qval4.4E-5)', 'GO:0016323:basolateral plasma membrane (qval5.21E-5)', 'GO:0030057:desmosome (qval3.98E-4)', 'GO:0016020:membrane (qval4.46E-4)', 'GO:0044425:membrane part (qval1.88E-3)', 'GO:0001533:cornified envelope (qval2.31E-3)', 'GO:0005615:extracellular space (qval3.26E-3)', 'GO:0031528:microvillus membrane (qval5.4E-3)', 'GO:0031226:intrinsic component of plasma membrane (qval6.26E-3)', 'GO:0005882:intermediate filament (qval7E-3)', 'GO:0045095:keratin filament (qval7.56E-3)', 'GO:0016021:integral component of membrane (qval8.12E-3)', 'GO:0009986:cell surface (qval9.22E-3)', 'GO:0005796:Golgi lumen (qval9.61E-3)', 'GO:0031224:intrinsic component of membrane (qval1.1E-2)', 'GO:0005915:zonula adherens (qval1.09E-2)', 'GO:0005887:integral component of plasma membrane (qval1.22E-2)', 'GO:0005913:cell-cell adherens junction (qval1.39E-2)', 'GO:0038143:ERBB3:ERBB2 complex (qval1.69E-2)']</t>
        </is>
      </c>
      <c r="Z27" t="inlineStr">
        <is>
          <t>[{1, 3, 4, 5, 7, 8, 11, 13, 14, 15, 17, 18, 19, 20, 22, 23, 24, 25, 26, 27, 29, 30, 31, 33, 35, 37, 38, 39, 42, 43, 44, 45, 46, 48, 49, 50, 51, 52, 55, 56, 57, 59}, {34, 28, 21}]</t>
        </is>
      </c>
    </row>
    <row r="28">
      <c r="A28" s="1" t="n">
        <v>27</v>
      </c>
      <c r="B28" t="n">
        <v>16483</v>
      </c>
      <c r="C28" t="n">
        <v>2522</v>
      </c>
      <c r="D28" t="n">
        <v>61</v>
      </c>
      <c r="E28" t="n">
        <v>739</v>
      </c>
      <c r="F28" t="n">
        <v>1252</v>
      </c>
      <c r="G28" t="n">
        <v>19</v>
      </c>
      <c r="H28" t="n">
        <v>3660</v>
      </c>
      <c r="I28" t="n">
        <v>43</v>
      </c>
      <c r="J28" s="2" t="n">
        <v>-1051.549744493697</v>
      </c>
      <c r="K28" t="n">
        <v>0.6334808591570341</v>
      </c>
      <c r="L28" t="inlineStr">
        <is>
          <t>ABCC3,ABCC4,ABHD11,ABHD17C,ABRACL,AC015802.6,ACHE,ACIN1,ACSF2,ACVR1B,ACY3,ADAM10,ADGRF1,ADGRG1,ADGRG6,ADIPOR1,AFDN,AFMID,AGR2,AGRN,AKR1A1,ALCAM,ANKH,ANKRA2,ANKRD10,ANKRD22,ANPEP,ANXA1,ANXA2,ANXA3,AP1M2,AP1S3,APBB1IP,APH1A,APOBR,AQP3,ARFGEF3,ARHGAP8,ARHGEF28,ARHGEF38,ARPC3,ARRDC1,ARRDC2,ARVCF,ARX,ASRGL1,ASS1,ATF6,ATOH8,ATP1A1,ATP2A3,ATP2C2,ATP8A1,ATP8B1,AZGP1,B4GALT1,BACE2,BACH2,BAIAP2L1,BCAM,BCL2A1,BEX2,BHLHE41,BICDL2,BIK,BLNK,BSCL2,BSPRY,BTG3,C11orf52,C11orf80,C19orf33,C1orf116,C1orf210,C2orf72,C6orf132,C8orf76,CA13,CACNG4,CALHM6,CAMSAP3,CAPG,CAPN1,CAPN2,CASP14,CBLC,CCDC183,CCDC88C,CCL28,CCNB2,CCND3,CCNF,CCNJL,CCNL1,CCNL2,CD109,CD47,CD82,CD9,CDC42EP5,CDCA7L,CDCP1,CDH1,CDH3,CDK6,CEACAM1,CEBPD,CELSR1,CEMIP2,CFB,CFTR,CGN,CHD7,CHKB,CHPT1,CHRNA7,CHTOP,CIRBP,CLCF1,CLDN1,CLDN3,CLDN4,CLDN7,CLDN8,CLMN,CLN3,CLSTN1,CMPK1,CMTM4,CNDP2,CNFN,CNKSR1,COIL,COL17A1,COL6A6,COL9A2,COMT,CORO2A,CPAMD8,CPD,CRABP2,CRACR2A,CRACR2B,CREB3L1,CRYBG1,CRYM,CSAD,CTDSP2,CTNNB1,CTNND1,CTSB,CTSD,CTSH,CXADR,CXCL14,CXCL16,CXCR2,CYP1A2,CYP2W1,CYP4B1,CYP4X1,CYSLTR2,DCDC2,DCXR,DDIT4,DDR1,DDX17,DDX27,DEF6,DEFB1,DEGS2,DHCR24,DHRS3,DLG5,DLK1,DLK2,DLX4,DMKN,DOP1B,DSG2,DSP,DTNB,DUOX1,DUOXA1,DUSP16,DUSP23,DUSP4,E2F2,EDARADD,EEF1G,EFHD2,EFNA1,EFNA5,EGFR,EHF,EIF4A1,ELF3,ELMO3,EML2,ENC1,EPAS1,EPCAM,EPS8L1,EPS8L2,ERBB2,ERBB3,ERGIC3,ERMP1,ERP27,ERRFI1,ESRP1,ESRP2,ETS2,EVPL,EXPH5,EYA2,EZR,F11R,F3,FAAH,FAAH2,FAM107B,FAM110A,FAM110C,FAM160A1,FAM189A1,FAM189A2,FAM214A,FAM83B,FAM83E,FAM83F,FAM83H,FBP1,FBXO34,FCER1A,FCGBP,FDFT1,FGD4,FGF1,FLNB,FLRT3,FMO2,FMO5,FNBP1L,FOLR1,FOXA1,FOXO3,FRAT2,FRK,FTH1,FUT2,FXYD3,GAA,GABRE,GABRP,GALNT3,GALNT5,GALNT7,GATA3,GDF15,GFPT1,GJC3,GLUL,GMNN,GMPR2,GNL3,GNPTAB,GOLM1,GPAT4,GPBP1L1,GPC3,GPR160,GPRC5A,GPRC5C,GPT2,GRB7,GRHL1,GRHL2,GRN,GRTP1,GSTK1,H1F0,H1FX,H3F3B,HAP1,HEPACAM2,HERC6,HERPUD1,HGS,HID1,HIST1H2AD,HIST1H2AE,HIST1H2BD,HIST1H2BG,HIST1H2BH,HIVEP3,HLA-C,HLA-DPA1,HLA-DPB1,HLA-DRA,HLA-DRB5,HMGA1,HNRNPH1,HOMER2,HOOK2,HOXA9,HPN,HS6ST1,HSD17B11,HSP90AB1,ICA1,IDUA,IFNGR2,IGFBP3,IL1R1,IL1RAP,IL6R,ILDR1,ILF2,INAVA,INSR,IQANK1,IRF6,IRX2,IRX3,IRX5,ITGA2,ITGA3,ITGB4,ITGB6,ITGB8,ITIH6,ITM2B,ITPR2,ITPRIPL1,IVNS1ABP,JAG2,JAML,JPT2,JUP,KCNK1,KCNS3,KCTD1,KDF1,KDM5B,KIAA1211L,KIAA1217,KIAA1324,KIAA1522,KIF12,KLF5,KLK10,KLK11,KRT18,KRT23,KRT4,KRT5,KRT7,KRT8,KRT80,KRTCAP3,LAD1,LAMB3,LAMC2,LASP1,LCN2,LIMA1,LITAF,LLGL2,LMNTD2,LNX2,LPAR3,LPAR6,LPCAT3,LRATD1,LRCH4,LRRC59,LRRC8B,LSM7,LSR,LXN,LY6E,MACC1,MAGI1,MAL2,MAML2,MAOA,MAP3K1,MAP3K21,MAP3K5,MAP3K9,MAP7,MAPKAPK5,MARCKS,MARCKSL1,MARVELD3,MBD6,MBOAT2,MCF2L,MCM5,MCTP2,MEGF6,MESD,MFSD1,MFSD10,MGAT4A,MGST2,MKNK2,MLPH,MMAB,MMP7,MOV10,MPPE1,MPPED2,MPST,MPZL2,MPZL3,MREG,MT1X,MUC12,MUC16,MUC20,MYEOV,MYH14,MYO10,MYO1B,MYO5C,MYO6,NAB1,NANS,NAPRT,NCK1,NECTIN1,NECTIN4,NEDD4L,NEDD9,NEIL1,NFE2L2,NFIB,NFKBIA,NIBAN2,NONO,NOP53,NOTCH3,NOXA1,NPC2,NRARP,NSD3,NSG1,NT5C2,NTN4,NUP50,OARD1,OAT,OCIAD2,OCLN,ODF2L,ODF3B,OR2A7,OS9,OVOL2,PABPC1,PABPC1L,PAPSS1,PARP14,PATJ,PCDH1,PCED1A,PCP2,PDE6B,PDE7A,PDE8B,PDZK1IP1,PER2,PERP,PEX11A,PGC,PGGHG,PGLS,PHF3,PI15,PIGF,PIGR,PILRB,PIM3,PIP5KL1,PITX1,PKP3,PLA2G2A,PLAAT4,PLCH2,PLD4,PLEKHA7,PLLP,PLS1,PNPLA2,PODXL,PPFIBP2,PPL,PPP1CA,PPP1R1B,PPP2R2A,PRAC1,PRKD2,PROM2,PRR15L,PRR36,PRRC2C,PRRG2,PRRG4,PRSS22,PSD4,PSME1,PSME4,PSTPIP2,PTBP3,PTK7,PTPN3,PTPRF,PTPRK,PYCARD,RAB11FIP1,RAB11FIP4,RAB17,RAB25,RAB3IP,RACK1,RAP1GAP,RAP1GAP2,RASEF,RASGEF1B,RASSF6,RASSF7,RBM47,REXO2,RFX1,RGCC,RGL2,RGS12,RHOV,RHPN1,RHPN2,RIPK4,RNASE7,RNF144B,RNF145,RNF165,RNF169,RNF24,ROBO3,RORC,RSRP1,RTKN,RTN4RL1,RUNX1,S100A11,S100A14,S100A2,S1PR5,SAA1,SATB1,SAV1,SCAMP4,SCGB2A1,SCN8A,SCNN1A,SCNN1B,SCNN1G,SCUBE2,SDC1,SDC4,SEL1L3,SEMA3F,SEMA4A,SERINC2,SERP1,SERPINA3,SF3B1,SGK1,SGPL1,SH2D3A,SH2D4A,SH3BP4,SH3YL1,SHROOM1,SHROOM3,SIGLEC10,SIM2,SLC15A2,SLC16A3,SLC19A3,SLC25A10,SLC26A2,SLC37A1,SLC39A6,SLC3A2,SLC40A1,SLC44A2,SLC44A4,SLC4A4,SLC5A1,SLC5A3,SLC8B1,SLC9A3R1,SLPI,SMCO4,SON,SORL1,SOSTDC1,SOX13,SOX9,SP8,SPINT1,SPINT2,SPSB3,SRGAP3,SRRM2,SSH3,SSR2,ST14,ST6GAL1,STAP2,STEAP4,STT3B,STXBP2,SULT2B1,SUSD4,SYCE2,SYNE2,TACSTD2,TAGLN2,TAPBP,TBC1D2,TBC1D8,TBX3,TC2N,TCF25,TENT5C,TESMIN,TF,TFAP2A,TFAP2C,TFCP2L1,TGIF1,THSD4,TJP3,TK1,TLR2,TLR5,TMBIM6,TMC4,TMC5,TMEM102,TMEM123,TMEM130,TMEM141,TMEM173,TMEM238,TMEM258,TMEM265,TMEM30B,TMEM63A,TMEM87A,TMEM9B,TNFAIP2,TNFRSF10B,TNFRSF14,TNFRSF21,TNFSF10,TNK1,TNKS1BP1,TNS4,TOM1L1,TOP1,TOPBP1,TOX3,TP53I11,TP53I3,TP63,TP73,TPST2,TRAF4,TRAJ42,TRBV4-1,TRIM11,TRIM14,TRIM29,TRIM4,TRIM56,TRIM8,TRPM4,TRPV4,TSC22D1,TSC22D3,TSKS,TSPAN1,TSPAN13,TSPAN14,TSPAN8,TSPO,TSTD1,TTC22,TTK,TUT7,TWNK,TYMP,TYMS,UBA52,UBD,UNC5B,UNC93B1,UPK1A,UPK3A,VAMP8,VIPR1,VPS37B,VSIG2,VWA2,WDR59,WDR6,WFDC2,WNK4,WNT7B,WWC1,XBP1,YIPF2,YPEL3,ZBTB16,ZBTB7B,ZFP36L1,ZFP36L2,ZFPM1,ZKSCAN1,ZNF217,ZNF436,ZNF552,ZNF584,ZNF750,ZNF888</t>
        </is>
      </c>
      <c r="M28" t="inlineStr">
        <is>
          <t>[(1, 21), (1, 28), (1, 34), (3, 21), (3, 28), (3, 34), (8, 21), (8, 28), (8, 34), (11, 21), (11, 28), (11, 34), (18, 21), (18, 28), (18, 34), (19, 21), (19, 28), (19, 34), (23, 21), (23, 28), (23, 34), (25, 21), (25, 28), (25, 34), (26, 21), (26, 28), (26, 34), (27, 21), (27, 28), (27, 34), (31, 34), (37, 28), (37, 34), (38, 21), (38, 28), (38, 34), (39, 28), (51, 21), (51, 28), (51, 34), (55, 21), (55, 28), (55, 34)]</t>
        </is>
      </c>
      <c r="N28" t="n">
        <v>2545</v>
      </c>
      <c r="O28" t="n">
        <v>0.5</v>
      </c>
      <c r="P28" t="n">
        <v>0.95</v>
      </c>
      <c r="Q28" t="n">
        <v>3</v>
      </c>
      <c r="R28" t="n">
        <v>10000</v>
      </c>
      <c r="S28" t="inlineStr">
        <is>
          <t>11/06/2023, 22:38:04</t>
        </is>
      </c>
      <c r="T28" s="3">
        <f>hyperlink("https://spiral.technion.ac.il/results/MTAwMDAwNQ==/27/GOResultsPROCESS","link")</f>
        <v/>
      </c>
      <c r="U28" t="inlineStr">
        <is>
          <t>['GO:0034330:cell junction organization (qval1.15E-8)', 'GO:0045216:cell-cell junction organization (qval2.53E-6)', 'GO:0051270:regulation of cellular component movement (qval1.12E-5)', 'GO:0022610:biological adhesion (qval2.32E-5)', 'GO:2000145:regulation of cell motility (qval2.62E-5)', 'GO:0007155:cell adhesion (qval2.55E-5)', 'GO:0040012:regulation of locomotion (qval3.5E-5)', 'GO:0034329:cell junction assembly (qval4.63E-5)', 'GO:0070268:cornification (qval1.19E-4)', 'GO:0042127:regulation of cell proliferation (qval1.24E-4)', 'GO:0050789:regulation of biological process (qval2.62E-4)', 'GO:0002376:immune system process (qval4.96E-4)', 'GO:0030334:regulation of cell migration (qval4.88E-4)', 'GO:0098609:cell-cell adhesion (qval5.67E-4)', 'GO:0002934:desmosome organization (qval6.48E-4)', 'GO:0032502:developmental process (qval7.46E-4)', 'GO:0051272:positive regulation of cellular component movement (qval8.05E-4)', 'GO:0007043:cell-cell junction assembly (qval7.81E-4)', 'GO:2000147:positive regulation of cell motility (qval7.64E-4)', 'GO:0030855:epithelial cell differentiation (qval8.92E-4)', 'GO:0048518:positive regulation of biological process (qval8.91E-4)', 'GO:0050678:regulation of epithelial cell proliferation (qval1.09E-3)', 'GO:0065007:biological regulation (qval1.19E-3)', 'GO:0040017:positive regulation of locomotion (qval1.18E-3)', 'GO:0050793:regulation of developmental process (qval1.17E-3)', 'GO:0030104:water homeostasis (qval1.6E-3)', 'GO:0007165:signal transduction (qval2.37E-3)', 'GO:0050794:regulation of cellular process (qval2.7E-3)', 'GO:0120192:tight junction assembly (qval4.93E-3)', 'GO:0032530:regulation of microvillus organization (qval5.65E-3)', 'GO:0012501:programmed cell death (qval5.62E-3)', 'GO:0120193:tight junction organization (qval5.49E-3)', 'GO:0030335:positive regulation of cell migration (qval5.8E-3)', 'GO:0048522:positive regulation of cellular process (qval6.52E-3)', 'GO:0032879:regulation of localization (qval7.14E-3)', 'GO:0048584:positive regulation of response to stimulus (qval7.19E-3)', 'GO:0030856:regulation of epithelial cell differentiation (qval7.82E-3)', 'GO:0045604:regulation of epidermal cell differentiation (qval8.33E-3)', 'GO:0030155:regulation of cell adhesion (qval9.05E-3)', 'GO:0009987:cellular process (qval9.15E-3)', 'GO:0008219:cell death (qval9E-3)', 'GO:0050891:multicellular organismal water homeostasis (qval9.08E-3)', 'GO:0070293:renal absorption (qval1.06E-2)', 'GO:0045682:regulation of epidermis development (qval1.17E-2)', 'GO:0045616:regulation of keratinocyte differentiation (qval1.31E-2)', 'GO:0048583:regulation of response to stimulus (qval1.47E-2)', 'GO:0070830:bicellular tight junction assembly (qval1.54E-2)', 'GO:0048523:negative regulation of cellular process (qval1.62E-2)', 'GO:0002064:epithelial cell development (qval1.7E-2)', 'GO:0008285:negative regulation of cell proliferation (qval1.69E-2)', 'GO:0032534:regulation of microvillus assembly (qval1.74E-2)', 'GO:0051239:regulation of multicellular organismal process (qval1.73E-2)', 'GO:0009888:tissue development (qval1.71E-2)', 'GO:0052547:regulation of peptidase activity (qval1.69E-2)', 'GO:0007166:cell surface receptor signaling pathway (qval1.66E-2)', 'GO:0031424:keratinization (qval1.78E-2)', 'GO:0048856:anatomical structure development (qval1.91E-2)', 'GO:0048519:negative regulation of biological process (qval1.99E-2)', 'GO:0008593:regulation of Notch signaling pathway (qval2.15E-2)', 'GO:0022408:negative regulation of cell-cell adhesion (qval2.17E-2)', 'GO:0001775:cell activation (qval2.22E-2)', 'GO:0060672:epithelial cell morphogenesis involved in placental branching (qval2.27E-2)', 'GO:1904045:cellular response to aldosterone (qval2.23E-2)', 'GO:0006970:response to osmotic stress (qval2.27E-2)', 'GO:0048729:tissue morphogenesis (qval2.53E-2)', 'GO:0031581:hemidesmosome assembly (qval2.65E-2)', 'GO:0086042:cardiac muscle cell-cardiac muscle cell adhesion (qval2.98E-2)', 'GO:0009653:anatomical structure morphogenesis (qval2.95E-2)', 'GO:0043312:neutrophil degranulation (qval3.31E-2)', 'GO:0071384:cellular response to corticosteroid stimulus (qval3.47E-2)', 'GO:0048869:cellular developmental process (qval3.7E-2)', 'GO:0002283:neutrophil activation involved in immune response (qval3.82E-2)', 'GO:0009611:response to wounding (qval3.89E-2)', 'GO:2000026:regulation of multicellular organismal development (qval3.95E-2)', 'GO:0006955:immune response (qval3.91E-2)', 'GO:0008544:epidermis development (qval3.94E-2)', 'GO:0030154:cell differentiation (qval4.15E-2)', 'GO:0006814:sodium ion transport (qval4.38E-2)', 'GO:1903036:positive regulation of response to wounding (qval4.34E-2)', 'GO:0034332:adherens junction organization (qval4.7E-2)', 'GO:0016477:cell migration (qval4.66E-2)', 'GO:0090303:positive regulation of wound healing (qval4.68E-2)', 'GO:0002009:morphogenesis of an epithelium (qval4.65E-2)', 'GO:0071383:cellular response to steroid hormone stimulus (qval4.66E-2)', 'GO:0042119:neutrophil activation (qval4.64E-2)', 'GO:0051094:positive regulation of developmental process (qval4.63E-2)', 'GO:0032501:multicellular organismal process (qval4.71E-2)', 'GO:0036230:granulocyte activation (qval5.11E-2)', 'GO:0010632:regulation of epithelial cell migration (qval5.17E-2)', 'GO:0045595:regulation of cell differentiation (qval5.23E-2)', 'GO:0022407:regulation of cell-cell adhesion (qval5.24E-2)', 'GO:0045321:leukocyte activation (qval5.24E-2)', 'GO:0023051:regulation of signaling (qval5.57E-2)', 'GO:0043299:leukocyte degranulation (qval5.69E-2)', 'GO:0110096:cellular response to aldehyde (qval5.73E-2)', 'GO:1904044:response to aldosterone (qval5.67E-2)', 'GO:0007162:negative regulation of cell adhesion (qval5.64E-2)', 'GO:0009913:epidermal cell differentiation (qval5.98E-2)', 'GO:0010719:negative regulation of epithelial to mesenchymal transition (qval5.98E-2)', 'GO:0065008:regulation of biological quality (qval6.03E-2)', 'GO:0042060:wound healing (qval6.6E-2)', 'GO:0046629:gamma-delta T cell activation (qval6.55E-2)', 'GO:1903034:regulation of response to wounding (qval7.05E-2)', 'GO:0016338:calcium-independent cell-cell adhesion via plasma membrane cell-adhesion molecules (qval7.96E-2)', 'GO:0048513:animal organ development (qval7.99E-2)', 'GO:0035136:forelimb morphogenesis (qval8.39E-2)', 'GO:0050680:negative regulation of epithelial cell proliferation (qval8.45E-2)', 'GO:0060491:regulation of cell projection assembly (qval8.98E-2)', 'GO:0030260:entry into host cell (qval9.36E-2)', 'GO:0051806:entry into cell of other organism involved in symbiotic interaction (qval9.27E-2)', 'GO:0051828:entry into other organism involved in symbiotic interaction (qval9.19E-2)', 'GO:0044409:entry into host (qval9.11E-2)', 'GO:0006928:movement of cell or subcellular component (qval9.15E-2)', 'GO:0010646:regulation of cell communication (qval9.1E-2)', 'GO:0002275:myeloid cell activation involved in immune response (qval9.37E-2)', 'GO:0035116:embryonic hindlimb morphogenesis (qval9.45E-2)', 'GO:0002682:regulation of immune system process (qval9.46E-2)', 'GO:0060487:lung epithelial cell differentiation (qval9.57E-2)', 'GO:0060479:lung cell differentiation (qval9.49E-2)', 'GO:0061436:establishment of skin barrier (qval9.41E-2)', 'GO:0050790:regulation of catalytic activity (qval9.41E-2)', 'GO:0040008:regulation of growth (qval1.05E-1)', 'GO:0002274:myeloid leukocyte activation (qval1.04E-1)', 'GO:0045746:negative regulation of Notch signaling pathway (qval1.04E-1)', 'GO:0071680:response to indole-3-methanol (qval1.05E-1)', 'GO:0071681:cellular response to indole-3-methanol (qval1.04E-1)', 'GO:0010952:positive regulation of peptidase activity (qval1.08E-1)', 'GO:1901264:carbohydrate derivative transport (qval1.11E-1)', 'GO:0035113:embryonic appendage morphogenesis (qval1.1E-1)', 'GO:0030326:embryonic limb morphogenesis (qval1.09E-1)']</t>
        </is>
      </c>
      <c r="V28" s="3">
        <f>hyperlink("https://spiral.technion.ac.il/results/MTAwMDAwNQ==/27/GOResultsFUNCTION","link")</f>
        <v/>
      </c>
      <c r="W28" t="inlineStr">
        <is>
          <t>['GO:0050839:cell adhesion molecule binding (qval2.22E-10)', 'GO:0045296:cadherin binding (qval2.87E-9)', 'GO:0098631:cell adhesion mediator activity (qval3.49E-7)', 'GO:0098632:cell-cell adhesion mediator activity (qval1.92E-6)', 'GO:0098641:cadherin binding involved in cell-cell adhesion (qval1.25E-5)', 'GO:0005515:protein binding (qval4.07E-3)', 'GO:0017081:chloride channel regulator activity (qval1.96E-2)', 'GO:0051015:actin filament binding (qval3.28E-2)', 'GO:0086080:protein binding involved in heterotypic cell-cell adhesion (qval3.53E-2)', 'GO:0042605:peptide antigen binding (qval5.43E-2)', 'GO:0019904:protein domain specific binding (qval8.1E-2)', 'GO:0061134:peptidase regulator activity (qval8.89E-2)', 'GO:0050699:WW domain binding (qval8.79E-2)', 'GO:0016504:peptidase activator activity (qval8.23E-2)', 'GO:0003779:actin binding (qval1.1E-1)', 'GO:0098772:molecular function regulator (qval1.08E-1)', 'GO:0042802:identical protein binding (qval1.54E-1)', 'GO:0042562:hormone binding (qval1.7E-1)', 'GO:0019834:phospholipase A2 inhibitor activity (qval2.08E-1)', 'GO:0086083:cell adhesive protein binding involved in bundle of His cell-Purkinje myocyte communication (qval1.97E-1)']</t>
        </is>
      </c>
      <c r="X28" s="3">
        <f>hyperlink("https://spiral.technion.ac.il/results/MTAwMDAwNQ==/27/GOResultsCOMPONENT","link")</f>
        <v/>
      </c>
      <c r="Y28" t="inlineStr">
        <is>
          <t>['GO:0070062:extracellular exosome (qval3.11E-25)', 'GO:1903561:extracellular vesicle (qval5.16E-25)', 'GO:0043230:extracellular organelle (qval3.44E-25)', 'GO:0044421:extracellular region part (qval1.47E-16)', 'GO:0031982:vesicle (qval7.48E-16)', 'GO:0030054:cell junction (qval3.63E-15)', 'GO:0005911:cell-cell junction (qval3.51E-11)', 'GO:0005886:plasma membrane (qval1.29E-10)', 'GO:0016324:apical plasma membrane (qval2.57E-10)', 'GO:0016020:membrane (qval2.43E-10)', 'GO:0070161:anchoring junction (qval8.86E-10)', 'GO:0044459:plasma membrane part (qval9.83E-10)', 'GO:0098590:plasma membrane region (qval5.79E-9)', 'GO:0005912:adherens junction (qval4.65E-8)', 'GO:0016328:lateral plasma membrane (qval7.43E-8)', 'GO:0044425:membrane part (qval2.04E-6)', 'GO:0016323:basolateral plasma membrane (qval8.21E-6)', 'GO:0031226:intrinsic component of plasma membrane (qval7.96E-6)', 'GO:0031224:intrinsic component of membrane (qval9.89E-6)', 'GO:0016021:integral component of membrane (qval2.29E-5)', 'GO:0009986:cell surface (qval2.31E-5)', 'GO:0005887:integral component of plasma membrane (qval3.95E-5)', 'GO:0016327:apicolateral plasma membrane (qval4.29E-5)', 'GO:0070160:tight junction (qval5.18E-5)', 'GO:0005923:bicellular tight junction (qval4.24E-4)', 'GO:0030057:desmosome (qval7.06E-4)', 'GO:0031253:cell projection membrane (qval1.01E-3)', 'GO:0044431:Golgi apparatus part (qval2.91E-3)', 'GO:0009925:basal plasma membrane (qval3.86E-3)', 'GO:0030864:cortical actin cytoskeleton (qval4.48E-3)', 'GO:0030055:cell-substrate junction (qval4.75E-3)', 'GO:0031528:microvillus membrane (qval5.5E-3)', 'GO:0001533:cornified envelope (qval6.49E-3)', 'GO:0044444:cytoplasmic part (qval6.65E-3)', 'GO:0005925:focal adhesion (qval6.58E-3)', 'GO:0098588:bounding membrane of organelle (qval6.97E-3)', 'GO:0005915:zonula adherens (qval6.92E-3)', 'GO:0005924:cell-substrate adherens junction (qval6.75E-3)', 'GO:0030659:cytoplasmic vesicle membrane (qval9.44E-3)', 'GO:0012506:vesicle membrane (qval1.03E-2)', 'GO:0030175:filopodium (qval1.22E-2)', 'GO:0044437:vacuolar part (qval1.66E-2)', 'GO:0098805:whole membrane (qval1.62E-2)', 'GO:0030863:cortical cytoskeleton (qval1.89E-2)', 'GO:0098858:actin-based cell projection (qval1.94E-2)', 'GO:0098852:lytic vacuole membrane (qval2E-2)', 'GO:0005765:lysosomal membrane (qval1.95E-2)', 'GO:0043227:membrane-bounded organelle (qval1.99E-2)', 'GO:0044433:cytoplasmic vesicle part (qval1.96E-2)', 'GO:0045095:keratin filament (qval2.39E-2)', 'GO:0031526:brush border membrane (qval2.52E-2)', 'GO:0071556:integral component of lumenal side of endoplasmic reticulum membrane (qval2.7E-2)', 'GO:0005783:endoplasmic reticulum (qval3.4E-2)']</t>
        </is>
      </c>
      <c r="Z28" t="inlineStr">
        <is>
          <t>[{1, 3, 8, 11, 18, 19, 23, 25, 26, 27, 31, 37, 38, 39, 51, 55}, {34, 28, 21}]</t>
        </is>
      </c>
    </row>
    <row r="29">
      <c r="A29" s="1" t="n">
        <v>28</v>
      </c>
      <c r="B29" t="n">
        <v>16483</v>
      </c>
      <c r="C29" t="n">
        <v>2522</v>
      </c>
      <c r="D29" t="n">
        <v>61</v>
      </c>
      <c r="E29" t="n">
        <v>81</v>
      </c>
      <c r="F29" t="n">
        <v>953</v>
      </c>
      <c r="G29" t="n">
        <v>29</v>
      </c>
      <c r="H29" t="n">
        <v>3660</v>
      </c>
      <c r="I29" t="n">
        <v>57</v>
      </c>
      <c r="J29" s="2" t="n">
        <v>-107.3735883638954</v>
      </c>
      <c r="K29" t="n">
        <v>0.6359497880839248</v>
      </c>
      <c r="L29" t="inlineStr">
        <is>
          <t>ADRA2C,ADRB3,AEBP1,BMPER,BTG2,C11orf96,C1R,C1S,C5AR1,CA2,CACHD1,CCDC80,CGNL1,CLU,COL14A1,COL1A1,COL1A2,COL4A4,COL6A1,COL6A2,COL6A3,CTSK,DCLK1,DPT,ECM1,ESR1,FAM107A,FBLN1,FGF2,FGFR1,FN1,FOXF1,GFPT2,GPNMB,GREM1,GSN,HTRA1,IFFO1,IGFBP2,IGFBP6,IRAK3,LIX1L,LYVE1,MBNL1,MBNL2,MFAP4,MFGE8,MGP,OGN,OMD,P4HA3,PCDH10,PCOLCE2,PDGFRA,PDGFRL,PHEX,PLAC9,PLPP3,PODN,PRRX1,PTGIS,RDH10,RGMA,RHOB,RIMS3,SCN4A,SDC3,SERPINF1,SERPING1,SHC3,SIX2,SPARCL1,TCF12,TIMP2,TMC3,TMOD1,TNFAIP8L3,TNXB,TRANK1,VIT,ZNF331</t>
        </is>
      </c>
      <c r="M29" t="inlineStr">
        <is>
          <t>[(0, 4), (0, 38), (0, 59), (2, 4), (2, 59), (5, 4), (6, 4), (6, 38), (6, 59), (9, 4), (9, 38), (9, 59), (10, 4), (10, 59), (12, 4), (12, 59), (13, 4), (14, 4), (16, 4), (21, 4), (21, 59), (28, 4), (28, 38), (28, 59), (30, 4), (32, 4), (32, 38), (32, 59), (34, 4), (34, 38), (34, 59), (36, 4), (36, 38), (36, 59), (39, 4), (40, 4), (40, 38), (40, 59), (41, 4), (41, 38), (41, 59), (45, 4), (47, 4), (47, 38), (47, 59), (53, 4), (53, 38), (53, 59), (54, 4), (54, 59), (56, 4), (58, 4), (58, 38), (58, 59), (60, 4), (60, 38), (60, 59)]</t>
        </is>
      </c>
      <c r="N29" t="n">
        <v>631</v>
      </c>
      <c r="O29" t="n">
        <v>1</v>
      </c>
      <c r="P29" t="n">
        <v>0.95</v>
      </c>
      <c r="Q29" t="n">
        <v>3</v>
      </c>
      <c r="R29" t="n">
        <v>10000</v>
      </c>
      <c r="S29" t="inlineStr">
        <is>
          <t>11/06/2023, 22:38:29</t>
        </is>
      </c>
      <c r="T29" s="3">
        <f>hyperlink("https://spiral.technion.ac.il/results/MTAwMDAwNQ==/28/GOResultsPROCESS","link")</f>
        <v/>
      </c>
      <c r="U29" t="inlineStr">
        <is>
          <t>['GO:0030198:extracellular matrix organization (qval8.83E-14)', 'GO:0043062:extracellular structure organization (qval6.66E-13)', 'GO:0030199:collagen fibril organization (qval3.22E-4)', 'GO:0097435:supramolecular fiber organization (qval4.33E-4)', 'GO:0072376:protein activation cascade (qval5.6E-4)', 'GO:0042127:regulation of cell proliferation (qval5.01E-4)', 'GO:0007155:cell adhesion (qval1.59E-3)', 'GO:0022610:biological adhesion (qval1.54E-3)', 'GO:0009653:anatomical structure morphogenesis (qval2.69E-3)', 'GO:0009887:animal organ morphogenesis (qval2.9E-3)', 'GO:0010863:positive regulation of phospholipase C activity (qval2.64E-3)', 'GO:1900274:regulation of phospholipase C activity (qval3.08E-3)', 'GO:0048731:system development (qval2.99E-3)', 'GO:0043408:regulation of MAPK cascade (qval3.59E-3)', 'GO:2000145:regulation of cell motility (qval3.49E-3)', 'GO:0048584:positive regulation of response to stimulus (qval4.05E-3)', 'GO:0030449:regulation of complement activation (qval4.66E-3)', 'GO:0032101:regulation of response to external stimulus (qval4.45E-3)', 'GO:2000026:regulation of multicellular organismal development (qval4.36E-3)', 'GO:2000257:regulation of protein activation cascade (qval4.38E-3)', 'GO:0010810:regulation of cell-substrate adhesion (qval4.78E-3)', 'GO:0030334:regulation of cell migration (qval5.38E-3)', 'GO:0045765:regulation of angiogenesis (qval5.32E-3)', 'GO:0040012:regulation of locomotion (qval5.29E-3)', 'GO:0006027:glycosaminoglycan catabolic process (qval5.1E-3)', 'GO:0010518:positive regulation of phospholipase activity (qval5.37E-3)', 'GO:0051270:regulation of cellular component movement (qval5.26E-3)', 'GO:0048856:anatomical structure development (qval5.18E-3)', 'GO:0045766:positive regulation of angiogenesis (qval5.92E-3)', 'GO:0070613:regulation of protein processing (qval6.49E-3)', 'GO:0006956:complement activation (qval6.33E-3)', 'GO:0006026:aminoglycan catabolic process (qval6.14E-3)', 'GO:1903317:regulation of protein maturation (qval6.59E-3)', 'GO:0002682:regulation of immune system process (qval7.19E-3)', 'GO:0010517:regulation of phospholipase activity (qval7.71E-3)', 'GO:0032102:negative regulation of response to external stimulus (qval7.74E-3)', 'GO:0060193:positive regulation of lipase activity (qval8.48E-3)', 'GO:1901342:regulation of vasculature development (qval8.38E-3)', 'GO:1904018:positive regulation of vasculature development (qval9.86E-3)', 'GO:0002920:regulation of humoral immune response (qval9.75E-3)', 'GO:0030162:regulation of proteolysis (qval9.65E-3)', 'GO:0043410:positive regulation of MAPK cascade (qval9.5E-3)', 'GO:0050793:regulation of developmental process (qval9.37E-3)', 'GO:0048513:animal organ development (qval9.26E-3)', 'GO:0070372:regulation of ERK1 and ERK2 cascade (qval1.33E-2)', 'GO:0048583:regulation of response to stimulus (qval1.32E-2)', 'GO:0032502:developmental process (qval1.31E-2)', 'GO:0051239:regulation of multicellular organismal process (qval1.36E-2)', 'GO:0048557:embryonic digestive tract morphogenesis (qval1.35E-2)', 'GO:0048518:positive regulation of biological process (qval1.43E-2)', 'GO:0060191:regulation of lipase activity (qval2.09E-2)', 'GO:0042476:odontogenesis (qval2.05E-2)', 'GO:0009967:positive regulation of signal transduction (qval2.37E-2)', 'GO:0010647:positive regulation of cell communication (qval2.37E-2)', 'GO:0006958:complement activation, classical pathway (qval2.34E-2)', 'GO:0048585:negative regulation of response to stimulus (qval2.35E-2)', 'GO:0002673:regulation of acute inflammatory response (qval2.33E-2)', 'GO:1902533:positive regulation of intracellular signal transduction (qval2.31E-2)', 'GO:0051246:regulation of protein metabolic process (qval2.3E-2)', 'GO:0023056:positive regulation of signaling (qval2.29E-2)', 'GO:0052547:regulation of peptidase activity (qval2.33E-2)', 'GO:0050727:regulation of inflammatory response (qval2.39E-2)', 'GO:0016477:cell migration (qval2.62E-2)', 'GO:0008284:positive regulation of cell proliferation (qval2.82E-2)', 'GO:0085029:extracellular matrix assembly (qval3.13E-2)', 'GO:0030335:positive regulation of cell migration (qval3.13E-2)', 'GO:0071230:cellular response to amino acid stimulus (qval3.36E-2)', 'GO:2000546:positive regulation of endothelial cell chemotaxis to fibroblast growth factor (qval3.36E-2)', 'GO:1904849:positive regulation of cell chemotaxis to fibroblast growth factor (qval3.31E-2)', 'GO:0032963:collagen metabolic process (qval3.46E-2)', 'GO:0032270:positive regulation of cellular protein metabolic process (qval3.61E-2)', 'GO:2000147:positive regulation of cell motility (qval3.64E-2)', 'GO:1902531:regulation of intracellular signal transduction (qval3.93E-2)', 'GO:0010033:response to organic substance (qval4.19E-2)', 'GO:0040011:locomotion (qval4.2E-2)', 'GO:0051272:positive regulation of cellular component movement (qval4.33E-2)', 'GO:0030500:regulation of bone mineralization (qval4.43E-2)', 'GO:0048646:anatomical structure formation involved in morphogenesis (qval4.62E-2)', 'GO:0032268:regulation of cellular protein metabolic process (qval4.57E-2)', 'GO:0072378:blood coagulation, fibrin clot formation (qval4.74E-2)', 'GO:0070374:positive regulation of ERK1 and ERK2 cascade (qval4.87E-2)', 'GO:0040017:positive regulation of locomotion (qval4.92E-2)', 'GO:0051094:positive regulation of developmental process (qval4.99E-2)', 'GO:0009611:response to wounding (qval5.3E-2)', 'GO:0048870:cell motility (qval5.31E-2)', 'GO:0051247:positive regulation of protein metabolic process (qval5.58E-2)', 'GO:0031347:regulation of defense response (qval5.57E-2)', 'GO:0048598:embryonic morphogenesis (qval5.77E-2)', 'GO:0014070:response to organic cyclic compound (qval6.11E-2)', 'GO:0048701:embryonic cranial skeleton morphogenesis (qval6.3E-2)', 'GO:0003337:mesenchymal to epithelial transition involved in metanephros morphogenesis (qval6.24E-2)', 'GO:0006928:movement of cell or subcellular component (qval6.41E-2)', 'GO:0035113:embryonic appendage morphogenesis (qval6.35E-2)', 'GO:0030326:embryonic limb morphogenesis (qval6.28E-2)', 'GO:0048523:negative regulation of cellular process (qval6.36E-2)', 'GO:0030155:regulation of cell adhesion (qval6.38E-2)', 'GO:0031348:negative regulation of defense response (qval6.49E-2)', 'GO:0001934:positive regulation of protein phosphorylation (qval6.45E-2)', 'GO:0043552:positive regulation of phosphatidylinositol 3-kinase activity (qval7.05E-2)', 'GO:0051240:positive regulation of multicellular organismal process (qval7.1E-2)', 'GO:0032879:regulation of localization (qval7.63E-2)', 'GO:0070167:regulation of biomineral tissue development (qval7.59E-2)', 'GO:0031214:biomineral tissue development (qval7.51E-2)', 'GO:0002697:regulation of immune effector process (qval7.52E-2)', 'GO:0001932:regulation of protein phosphorylation (qval7.52E-2)', 'GO:2000544:regulation of endothelial cell chemotaxis to fibroblast growth factor (qval7.47E-2)', 'GO:1904847:regulation of cell chemotaxis to fibroblast growth factor (qval7.4E-2)', 'GO:0030324:lung development (qval7.55E-2)', 'GO:0048519:negative regulation of biological process (qval7.84E-2)', 'GO:0048017:inositol lipid-mediated signaling (qval8.2E-2)', 'GO:0001101:response to acid chemical (qval8.37E-2)', 'GO:0050776:regulation of immune response (qval8.53E-2)', 'GO:0030203:glycosaminoglycan metabolic process (qval8.77E-2)', 'GO:0009966:regulation of signal transduction (qval8.7E-2)', 'GO:0090218:positive regulation of lipid kinase activity (qval8.82E-2)', 'GO:1903035:negative regulation of response to wounding (qval9E-2)', 'GO:0010646:regulation of cell communication (qval9.04E-2)', 'GO:0031325:positive regulation of cellular metabolic process (qval9.44E-2)', 'GO:0035107:appendage morphogenesis (qval9.64E-2)', 'GO:0035108:limb morphogenesis (qval9.56E-2)', 'GO:0014068:positive regulation of phosphatidylinositol 3-kinase signaling (qval9.93E-2)', 'GO:0051173:positive regulation of nitrogen compound metabolic process (qval1.02E-1)', 'GO:0042327:positive regulation of phosphorylation (qval1.04E-1)', 'GO:0023051:regulation of signaling (qval1.05E-1)', 'GO:0048869:cellular developmental process (qval1.05E-1)', 'GO:0048251:elastic fiber assembly (qval1.07E-1)', 'GO:0008285:negative regulation of cell proliferation (qval1.08E-1)', 'GO:0031401:positive regulation of protein modification process (qval1.07E-1)', 'GO:0050789:regulation of biological process (qval1.1E-1)', 'GO:0051897:positive regulation of protein kinase B signaling (qval1.11E-1)', 'GO:0006022:aminoglycan metabolic process (qval1.14E-1)']</t>
        </is>
      </c>
      <c r="V29" s="3">
        <f>hyperlink("https://spiral.technion.ac.il/results/MTAwMDAwNQ==/28/GOResultsFUNCTION","link")</f>
        <v/>
      </c>
      <c r="W29" t="inlineStr">
        <is>
          <t>['GO:0005201:extracellular matrix structural constituent (qval1.53E-16)', 'GO:0005198:structural molecule activity (qval2.98E-8)', 'GO:0005518:collagen binding (qval2.96E-8)', 'GO:0030020:extracellular matrix structural constituent conferring tensile strength (qval1.22E-6)', 'GO:0048407:platelet-derived growth factor binding (qval1.79E-4)', 'GO:0019838:growth factor binding (qval2.03E-4)', 'GO:0044877:protein-containing complex binding (qval2.01E-4)', 'GO:0005539:glycosaminoglycan binding (qval3.61E-4)', 'GO:0008201:heparin binding (qval4.2E-3)', 'GO:0001968:fibronectin binding (qval5.2E-3)', 'GO:0005102:signaling receptor binding (qval1.29E-2)', 'GO:0061134:peptidase regulator activity (qval1.43E-2)', 'GO:0005178:integrin binding (qval2.02E-2)', 'GO:0005017:platelet-derived growth factor-activated receptor activity (qval2.46E-2)', 'GO:1901681:sulfur compound binding (qval4.01E-2)', 'GO:0090722:receptor-receptor interaction (qval4.29E-2)', 'GO:0005520:insulin-like growth factor binding (qval8.98E-2)', 'GO:0002020:protease binding (qval8.68E-2)', 'GO:0051379:epinephrine binding (qval8.97E-2)', 'GO:0043394:proteoglycan binding (qval1.52E-1)', 'GO:0031995:insulin-like growth factor II binding (qval1.51E-1)', 'GO:0004935:adrenergic receptor activity (qval1.84E-1)', 'GO:0016504:peptidase activator activity (qval1.84E-1)']</t>
        </is>
      </c>
      <c r="X29" s="3">
        <f>hyperlink("https://spiral.technion.ac.il/results/MTAwMDAwNQ==/28/GOResultsCOMPONENT","link")</f>
        <v/>
      </c>
      <c r="Y29" t="inlineStr">
        <is>
          <t>['GO:0062023:collagen-containing extracellular matrix (qval5.15E-24)', 'GO:0031012:extracellular matrix (qval4.15E-22)', 'GO:0005615:extracellular space (qval9.57E-15)', 'GO:0005576:extracellular region (qval8.65E-12)', 'GO:0044421:extracellular region part (qval1.11E-9)', 'GO:0005788:endoplasmic reticulum lumen (qval4.92E-6)', 'GO:0005581:collagen trimer (qval4.32E-5)', 'GO:0044420:extracellular matrix component (qval6.47E-5)', 'GO:0031974:membrane-enclosed lumen (qval7.06E-5)', 'GO:0070013:intracellular organelle lumen (qval6.36E-5)', 'GO:0043233:organelle lumen (qval5.78E-5)', 'GO:0070062:extracellular exosome (qval7.07E-4)', 'GO:1903561:extracellular vesicle (qval7.71E-4)', 'GO:0043230:extracellular organelle (qval7.16E-4)', 'GO:0072562:blood microparticle (qval1.24E-3)', 'GO:0005614:interstitial matrix (qval1.25E-3)', 'GO:0005584:collagen type I trimer (qval2.89E-3)', 'GO:0005589:collagen type VI trimer (qval8.16E-3)', 'GO:0071953:elastic fiber (qval2.56E-2)', 'GO:0031982:vesicle (qval3.76E-2)', 'GO:0005604:basement membrane (qval7E-2)']</t>
        </is>
      </c>
      <c r="Z29" t="inlineStr">
        <is>
          <t>[{0, 2, 5, 6, 9, 10, 12, 13, 14, 16, 21, 28, 30, 32, 34, 36, 39, 40, 41, 45, 47, 53, 54, 56, 58, 60}, {59, 4, 38}]</t>
        </is>
      </c>
    </row>
    <row r="30">
      <c r="A30" s="1" t="n">
        <v>29</v>
      </c>
      <c r="B30" t="n">
        <v>16483</v>
      </c>
      <c r="C30" t="n">
        <v>2522</v>
      </c>
      <c r="D30" t="n">
        <v>61</v>
      </c>
      <c r="E30" t="n">
        <v>180</v>
      </c>
      <c r="F30" t="n">
        <v>1607</v>
      </c>
      <c r="G30" t="n">
        <v>32</v>
      </c>
      <c r="H30" t="n">
        <v>3660</v>
      </c>
      <c r="I30" t="n">
        <v>51</v>
      </c>
      <c r="J30" s="2" t="n">
        <v>-102.2504902045439</v>
      </c>
      <c r="K30" t="n">
        <v>0.6437825552698825</v>
      </c>
      <c r="L30" t="inlineStr">
        <is>
          <t>A2M,ABTB2,ACTN4,ADAM22,ADAMTS5,ADAMTSL3,AEBP1,AMOTL2,ANGPTL2,ANO5,ARSB,ATRNL1,B4GALT6,BMP5,C1QTNF1,C1QTNF7,C1R,C1S,CALHM5,CALU,CAMK2N1,CAVIN3,CCDC136,CCDC3,CCN2,CCN3,CCND2,CDH11,CDS2,CHURC1,CLMP,CLTB,CNRIP1,CNTN1,COCH,COL16A1,COL1A1,COL1A2,CPED1,CPXM2,CRIM1,CSDC2,CTLA4,CTSA,CYB5R3,CYBRD1,DCLK2,DCN,DKK3,DNAJB4,EFEMP1,ELN,EMILIN2,ENO2,EPHA3,ERFE,FAIM2,FAT4,FBLIM1,FBLN5,FGFR1,FILIP1L,FOXF2,FOXP4,FRRS1L,FRZB,FSTL1,FSTL3,FXYD6,GATA5,GLIS1,GPX8,HDAC7,HEPH,HIST1H4E,HMCN1,HSPB7,HTRA1,ID3,IGFBP2,IGFBP6,IGFBP7,IL13RA2,INHBA,ISLR,ITGA1,ITGA8,ITGA9,KCNAB1,KCNE3,KIAA0408,LBH,LDLRAD4,LGR5,LMO3,LOXL1,LTBP1,LTBP2,LTBP4,LUM,MAMDC2,MAP1B,MASP1,MATN2,MBNL2,MFAP4,MFGE8,MMP16,MRVI1,MTMR11,MXRA7,NDNF,NT5DC2,NXPH3,OLFML3,PAGE4,PAMR1,PCDH10,PCOLCE,PEA15,PKD1,PKD2,PLS3,PODN,PPP1R14A,PRELP,PRKG1,PSTPIP1,PTGFR,QSOX1,RBP1,RCAN2,RECK,S100A4,SELENOM,SEPTIN11,SERPING1,SGCG,SLC12A4,SLC29A1,SLIT3,SLITRK6,SMAD9,SMIM41,SMOC2,SOD3,SOGA3,SPARC,SPOCK3,SPSB1,SSC5D,STBD1,STMN2,SULF1,SYNC,SYNPO,SYT11,TBX4,TBX5,TCEAL4,TCF21,TIMP2,TIMP3,TMEM109,TMEM176A,TMEM176B,TMEM200B,TMEM37,TNFRSF12A,TPST1,TRANK1,TSLP,WFDC1,WIPF3,WNT2,WNT2B,WSCD2,YWHAH,ZEB2,ZMAT3</t>
        </is>
      </c>
      <c r="M30" t="inlineStr">
        <is>
          <t>[(0, 11), (0, 24), (0, 25), (0, 50), (0, 57), (1, 11), (2, 11), (3, 11), (5, 11), (6, 11), (6, 24), (6, 57), (7, 11), (9, 11), (9, 24), (9, 25), (9, 50), (9, 57), (13, 11), (16, 11), (18, 11), (19, 11), (21, 11), (23, 11), (26, 11), (28, 11), (28, 24), (32, 11), (32, 24), (34, 11), (34, 24), (36, 11), (36, 24), (36, 25), (36, 50), (36, 57), (39, 11), (40, 11), (40, 24), (41, 11), (47, 11), (47, 24), (47, 50), (53, 11), (53, 24), (54, 11), (54, 24), (58, 11), (58, 24), (60, 11), (60, 24)]</t>
        </is>
      </c>
      <c r="N30" t="n">
        <v>1253</v>
      </c>
      <c r="O30" t="n">
        <v>0.5</v>
      </c>
      <c r="P30" t="n">
        <v>0.95</v>
      </c>
      <c r="Q30" t="n">
        <v>3</v>
      </c>
      <c r="R30" t="n">
        <v>10000</v>
      </c>
      <c r="S30" t="inlineStr">
        <is>
          <t>11/06/2023, 22:38:52</t>
        </is>
      </c>
      <c r="T30" s="3">
        <f>hyperlink("https://spiral.technion.ac.il/results/MTAwMDAwNQ==/29/GOResultsPROCESS","link")</f>
        <v/>
      </c>
      <c r="U30" t="inlineStr">
        <is>
          <t>['GO:0030198:extracellular matrix organization (qval4.57E-10)', 'GO:0043062:extracellular structure organization (qval4.64E-9)', 'GO:0048856:anatomical structure development (qval2.98E-4)', 'GO:0009653:anatomical structure morphogenesis (qval2.12E-3)', 'GO:0060537:muscle tissue development (qval2.67E-3)', 'GO:0032502:developmental process (qval2.31E-3)', 'GO:0014706:striated muscle tissue development (qval4.4E-3)', 'GO:0007155:cell adhesion (qval4.83E-3)', 'GO:0022610:biological adhesion (qval4.9E-3)', 'GO:0090092:regulation of transmembrane receptor protein serine/threonine kinase signaling pathway (qval9.85E-3)', 'GO:0051241:negative regulation of multicellular organismal process (qval1.93E-2)', 'GO:0003156:regulation of animal organ formation (qval2.11E-2)', 'GO:0048523:negative regulation of cellular process (qval1.96E-2)', 'GO:0001501:skeletal system development (qval2.2E-2)', 'GO:0001503:ossification (qval2.54E-2)', 'GO:0090287:regulation of cellular response to growth factor stimulus (qval2.46E-2)', 'GO:0019800:peptide cross-linking via chondroitin 4-sulfate glycosaminoglycan (qval2.47E-2)', 'GO:0048585:negative regulation of response to stimulus (qval2.66E-2)', 'GO:0009887:animal organ morphogenesis (qval3.02E-2)', 'GO:1905049:negative regulation of metallopeptidase activity (qval3.64E-2)', 'GO:0009888:tissue development (qval4.55E-2)', 'GO:0085029:extracellular matrix assembly (qval4.58E-2)', 'GO:0048519:negative regulation of biological process (qval5.07E-2)', 'GO:0045595:regulation of cell differentiation (qval5.69E-2)', 'GO:0001101:response to acid chemical (qval6.24E-2)', 'GO:0001868:regulation of complement activation, lectin pathway (qval7.39E-2)', 'GO:0001869:negative regulation of complement activation, lectin pathway (qval7.12E-2)', 'GO:0060492:lung induction (qval6.86E-2)', 'GO:0198738:cell-cell signaling by wnt (qval6.63E-2)', 'GO:1903510:mucopolysaccharide metabolic process (qval7.05E-2)', 'GO:0045596:negative regulation of cell differentiation (qval7.83E-2)', 'GO:0048738:cardiac muscle tissue development (qval7.87E-2)', 'GO:0008285:negative regulation of cell proliferation (qval7.67E-2)', 'GO:0030324:lung development (qval8.42E-2)', 'GO:0032501:multicellular organismal process (qval9.49E-2)', 'GO:0048513:animal organ development (qval1.05E-1)', 'GO:0002576:platelet degranulation (qval1.03E-1)', 'GO:0007178:transmembrane receptor protein serine/threonine kinase signaling pathway (qval1.07E-1)', 'GO:0048762:mesenchymal cell differentiation (qval1.05E-1)', 'GO:0050793:regulation of developmental process (qval1.16E-1)', 'GO:0072376:protein activation cascade (qval1.23E-1)', 'GO:0051093:negative regulation of developmental process (qval1.21E-1)', 'GO:0051271:negative regulation of cellular component movement (qval1.2E-1)', 'GO:0022617:extracellular matrix disassembly (qval1.22E-1)', 'GO:1905048:regulation of metallopeptidase activity (qval1.26E-1)', 'GO:0061047:positive regulation of branching involved in lung morphogenesis (qval1.24E-1)', 'GO:0072176:nephric duct development (qval1.22E-1)', 'GO:0072177:mesonephric duct development (qval1.19E-1)', 'GO:0072218:metanephric ascending thin limb development (qval1.17E-1)', 'GO:0072021:ascending thin limb development (qval1.14E-1)', 'GO:0010648:negative regulation of cell communication (qval1.25E-1)', 'GO:0023057:negative regulation of signaling (qval1.27E-1)', 'GO:2000146:negative regulation of cell motility (qval1.48E-1)', 'GO:0001525:angiogenesis (qval1.45E-1)', 'GO:0001822:kidney development (qval1.44E-1)', 'GO:0006956:complement activation (qval1.56E-1)', 'GO:0048583:regulation of response to stimulus (qval1.63E-1)', 'GO:0002683:negative regulation of immune system process (qval1.84E-1)', 'GO:0048731:system development (qval1.82E-1)', 'GO:0001568:blood vessel development (qval1.84E-1)', 'GO:2000065:negative regulation of cortisol biosynthetic process (qval1.86E-1)', 'GO:1904684:negative regulation of metalloendopeptidase activity (qval1.83E-1)', 'GO:0032345:negative regulation of aldosterone metabolic process (qval1.8E-1)', 'GO:0032348:negative regulation of aldosterone biosynthetic process (qval1.77E-1)', 'GO:0065007:biological regulation (qval1.79E-1)', 'GO:0009968:negative regulation of signal transduction (qval1.77E-1)', 'GO:0030204:chondroitin sulfate metabolic process (qval1.77E-1)', 'GO:0071229:cellular response to acid chemical (qval1.84E-1)', 'GO:0048608:reproductive structure development (qval1.82E-1)', 'GO:0051216:cartilage development (qval1.94E-1)', 'GO:0030203:glycosaminoglycan metabolic process (qval2.02E-1)']</t>
        </is>
      </c>
      <c r="V30" s="3">
        <f>hyperlink("https://spiral.technion.ac.il/results/MTAwMDAwNQ==/29/GOResultsFUNCTION","link")</f>
        <v/>
      </c>
      <c r="W30" t="inlineStr">
        <is>
          <t>['GO:0005201:extracellular matrix structural constituent (qval8.1E-15)', 'GO:0019838:growth factor binding (qval4.36E-7)', 'GO:0005198:structural molecule activity (qval8.05E-7)', 'GO:0005539:glycosaminoglycan binding (qval8.63E-7)', 'GO:0005518:collagen binding (qval1.33E-6)', 'GO:0005509:calcium ion binding (qval5.11E-6)', 'GO:0005520:insulin-like growth factor binding (qval1.01E-5)', 'GO:0008201:heparin binding (qval4.92E-5)', 'GO:0050840:extracellular matrix binding (qval7.08E-4)', 'GO:0005178:integrin binding (qval1.24E-3)', 'GO:1901681:sulfur compound binding (qval3.56E-3)', 'GO:0008191:metalloendopeptidase inhibitor activity (qval5.5E-3)', 'GO:0030021:extracellular matrix structural constituent conferring compression resistance (qval1.88E-2)', 'GO:0005102:signaling receptor binding (qval3.36E-2)', 'GO:0030023:extracellular matrix constituent conferring elasticity (qval3.44E-2)', 'GO:0004866:endopeptidase inhibitor activity (qval4.97E-2)', 'GO:0019199:transmembrane receptor protein kinase activity (qval5.86E-2)', 'GO:0097493:structural molecule activity conferring elasticity (qval5.54E-2)', 'GO:0061134:peptidase regulator activity (qval5.51E-2)', 'GO:0030414:peptidase inhibitor activity (qval5.32E-2)', 'GO:0001968:fibronectin binding (qval5.68E-2)', 'GO:0061135:endopeptidase regulator activity (qval6.1E-2)', 'GO:0050436:microfibril binding (qval7.47E-2)', 'GO:0044877:protein-containing complex binding (qval1.01E-1)']</t>
        </is>
      </c>
      <c r="X30" s="3">
        <f>hyperlink("https://spiral.technion.ac.il/results/MTAwMDAwNQ==/29/GOResultsCOMPONENT","link")</f>
        <v/>
      </c>
      <c r="Y30" t="inlineStr">
        <is>
          <t>['GO:0062023:collagen-containing extracellular matrix (qval4.47E-27)', 'GO:0031012:extracellular matrix (qval1.45E-25)', 'GO:0005576:extracellular region (qval1.71E-18)', 'GO:0005615:extracellular space (qval5.76E-17)', 'GO:0044421:extracellular region part (qval9.91E-15)', 'GO:0044420:extracellular matrix component (qval2.33E-6)', 'GO:0005581:collagen trimer (qval9.24E-4)', 'GO:0005583:fibrillar collagen trimer (qval1.77E-3)', 'GO:0071953:elastic fiber (qval3.01E-3)', 'GO:0005788:endoplasmic reticulum lumen (qval3.45E-3)', 'GO:0031093:platelet alpha granule lumen (qval6.92E-3)', 'GO:0031982:vesicle (qval8.58E-3)', 'GO:1903561:extracellular vesicle (qval1.38E-2)', 'GO:0043230:extracellular organelle (qval1.28E-2)', 'GO:0031974:membrane-enclosed lumen (qval1.22E-2)', 'GO:0070013:intracellular organelle lumen (qval1.15E-2)', 'GO:0043233:organelle lumen (qval1.08E-2)', 'GO:0002133:polycystin complex (qval1.37E-2)', 'GO:0005584:collagen type I trimer (qval1.3E-2)', 'GO:0043204:perikaryon (qval1.25E-2)', 'GO:0070062:extracellular exosome (qval1.53E-2)', 'GO:0001527:microfibril (qval2.56E-2)', 'GO:0034774:secretory granule lumen (qval2.89E-2)', 'GO:0060205:cytoplasmic vesicle lumen (qval4.3E-2)', 'GO:0031983:vesicle lumen (qval4.24E-2)', 'GO:0098636:protein complex involved in cell adhesion (qval5.24E-2)']</t>
        </is>
      </c>
      <c r="Z30" t="inlineStr">
        <is>
          <t>[{0, 1, 2, 3, 5, 6, 7, 9, 13, 16, 18, 19, 21, 23, 26, 28, 32, 34, 36, 39, 40, 41, 47, 53, 54, 58, 60}, {50, 24, 25, 11, 57}]</t>
        </is>
      </c>
    </row>
    <row r="31">
      <c r="A31" s="1" t="n">
        <v>30</v>
      </c>
      <c r="B31" t="n">
        <v>16483</v>
      </c>
      <c r="C31" t="n">
        <v>2522</v>
      </c>
      <c r="D31" t="n">
        <v>61</v>
      </c>
      <c r="E31" t="n">
        <v>509</v>
      </c>
      <c r="F31" t="n">
        <v>1534</v>
      </c>
      <c r="G31" t="n">
        <v>29</v>
      </c>
      <c r="H31" t="n">
        <v>3660</v>
      </c>
      <c r="I31" t="n">
        <v>37</v>
      </c>
      <c r="J31" s="2" t="n">
        <v>-575.1041709394781</v>
      </c>
      <c r="K31" t="n">
        <v>0.6497737989281789</v>
      </c>
      <c r="L31" t="inlineStr">
        <is>
          <t>AARS2,ABCC4,ABHD11,ABHD2,ACAA1,ACAD8,ACADM,ACADVL,ACLY,ACSM3,ACVR2A,ADCY6,ADPGK,AFDN,AGR2,AGRN,AKR1A1,ALDH4A1,AMMECR1,ANKH,ANOS1,APH1A,APMAP,ARF4,ARFGEF3,ARHGAP33,ARHGAP44,ARHGEF16,ARHGEF19,ARHGEF35,ARHGEF5,ARL4C,ARV1,ASPSCR1,ASRGL1,ATG4B,ATP2C1,ATP2C2,ATP5MC2,ATP6V0B,ATP6V1E2,ATXN7L3B,AVEN,AZGP1,B2M,BAZ2A,BCAM,BCAS1,BCAT2,BCL11A,BCL2L12,BCOR,BET1L,BEX2,BICDL2,BIK,BIVM,BRD9,BTN2A2,BZW1,C16orf58,C17orf58,C1orf116,C21orf91,C3orf14,C6orf62,CACNG4,CADM1,CAMSAP3,CAPNS1,CAT,CBLC,CCDC183,CCDC47,CCDC86,CD109,CD2AP,CD302,CD9,CDC42BPG,CDCA7L,CDH1,CDH13,CDK19,CDK7,CDKN1B,CEACAM1,CEP135,CETN3,CFAP410,CHMP1A,CHMP4C,CHPF,CHTF8,CLDN3,CLEC4F,CLSTN1,CNDP2,CNFN,CNKSR1,CNTROB,COA3,COIL,COL9A2,COPB1,COPB2,COPG1,COPZ1,CPA6,CPAMD8,CPT1B,CRACR2A,CRISPLD1,CRYL1,CSTF3,CTNND1,CWF19L2,CXADR,CXCL16,CYP3A5,CYP4B1,D2HGDH,DAPK1,DDIT4,DDRGK1,DDX10,DDX17,DDX39B,DDX46,DDX52,DEFB1,DHCR24,DHRS13,DHX37,DLK2,DNAL4,DOP1B,DSC3,DSG2,DST,DTNB,DUOXA1,EEF1G,EFCAB1,EFL1,EFNA1,EGFR,EHD4,EHF,ELMO3,EML2,EMP2,EPOR,ERBB2,ERCC1,ERGIC1,ESRP1,ESRP2,ETV5,EVPL,EXOC4,EXPH5,FAAH,FAM171A1,FAM189A2,FAM200A,FAM221A,FAM83F,FAM83H,FAM91A1,FANCC,FANCF,FASTK,FASTKD3,FBF1,FBXO34,FCER1A,FGD4,FKBP1B,FKBP5,FLRT3,FOXA1,FRAS1,FRAT2,FURIN,GADD45G,GALNT18,GAPVD1,GCC2,GCDH,GFPT1,GGA2,GLMP,GMNN,GMPPA,GNL2,GNL3L,GOLM1,GOLPH3L,GPD1L,GPR108,GPR180,GPR87,GPRC5C,GPT2,GREB1,GRHL2,GRK2,HAX1,HDDC3,HDGF,HDLBP,HEMK1,HERC6,HERPUD1,HID1,HINT1,HNRNPC,HNRNPH1,HOMER2,HSBP1,HSD11B2,HSP90AB1,ICA1,IFT20,IGF1R,IGSF8,IL17RE,IL20RA,IL6R,INPP4B,INSR,INTS13,INTS6,IP6K2,IQCB1,IQCK,IRF6,IRX2,IRX3,ISOC2,ITGA6,ITM2B,KCNK1,KDELR2,KDF1,KIAA0895,KIAA1211L,KIAA1324,KIAA1522,KIF22,KLF8,KLHDC3,KLHL11,KLHL25,KLK11,KRT18,KRT5,KRT8,KRTCAP3,LAMB3,LAP3,LARP4B,LARS2,LIMK2,LMO7,LPCAT2,LPCAT3,LRATD1,LRRC26,LRRC49,LSM6,LURAP1,MAL2,MALT1,MAP3K21,MAP3K5,MAP7,MBOAT2,MDN1,MED13L,MGA,MGME1,MIGA1,MLPH,MORC4,MOSPD3,MPZL3,MSI2,MT1X,MUTYH,MYCL,MYO10,MYO5C,NAA15,NCOA5,NDRG3,NEU3,NEURL4,NFIB,NKX3-1,NME3,NMRAL1,NOTCH4,NPM2,NUMA1,NUP50,NVL,OAZ3,OCEL1,OCIAD2,ODC1,OFD1,OGT,OR2A7,OTUB1,OTUD3,OVOL2,PACSIN2,PAK4,PALMD,PAQR4,PASK,PCNA,PECAM1,PIK3R1,PITHD1,PKP3,PLCH2,PLCXD1,PLEKHB2,PLEKHF2,PLS1,PM20D2,PMM2,POLB,POLR2A,POU5F2,PPDPF,PPIG,PPM1M,PPP1CA,PRAC1,PROM2,PRPF3,PRRG2,PRRG4,PSCA,PTOV1,PTPRF,PYGO2,RAB1B,RAB27B,RAB3IP,RAB9A,RABGAP1L,RACK1,RAD17,RAD51B,RALB,RB1CC1,RBM23,RBM47,RBM7,RDH13,RETREG3,RFX1,RGL3,RHPN2,RNF141,RNF144B,RNF165,RNF8,RORC,S1PR1,SCNN1G,SCRN2,SECISBP2,SEL1L3,SEPTIN8,SESN1,SEZ6L2,SF3B1,SFPQ,SFT2D1,SGK1,SH2D4A,SH3BP4,SH3YL1,SIPA1L3,SKAP2,SLC13A3,SLC25A10,SLC25A37,SLC26A2,SLC2A10,SLC30A7,SLC35A1,SLC35E2A,SLC3A2,SLC44A4,SLX4IP,SMYD2,SNIP1,SNRNP40,SNX13,SON,SPATA13,SPATA17,SPINT2,SPRY2,SPTLC3,SPTSSB,SRSF5,ST6GAL1,STAP2,STEAP1,STX19,STXBP2,SULT2B1,SYT7,SYTL1,TACSTD2,TBC1D2,TBC1D22B,TBC1D24,TBC1D8,TBX3,TENT5C,TESMIN,TFAP2C,TFCP2L1,TFDP2,TG,THG1L,THOP1,THRB,THSD4,TIFA,TKFC,TM7SF2,TMCO6,TMEM141,TMEM192,TMEM238,TMEM256,TMEM39B,TMEM41A,TMEM60,TMEM63A,TMEM87B,TMEM99,TMEM9B,TMF1,TMPO,TMX1,TNFRSF10B,TNFSF10,TNKS2,TP63,TPD52,TRADD,TRAPPC13,TRIM56,TRMT2A,TRMU,TRPV6,TSC22D3,TSPAN1,TSPAN13,TSPAN31,TSTD1,TTC27,TTC39A,TTC8,TUT1,TXNDC16,TXNDC17,U2AF2,UBALD2,UBR3,ULK3,UPK1A,USP22,VARS2,VWA2,WDFY1,WDR54,WDR77,WRAP73,WWP1,XBP1,XIAP,YRDC,ZBED3,ZBTB16,ZC3H12A,ZC3H8,ZFAND2A,ZFP36L2,ZKSCAN1,ZNF169,ZNF513,ZNF57,ZNF765,ZNF778,ZNF862,ZNF875,ZNF888</t>
        </is>
      </c>
      <c r="M31" t="inlineStr">
        <is>
          <t>[(1, 41), (3, 41), (7, 41), (8, 41), (11, 41), (18, 41), (19, 41), (23, 41), (25, 41), (26, 41), (27, 41), (38, 41), (43, 0), (43, 6), (43, 9), (43, 12), (43, 21), (43, 28), (43, 32), (43, 34), (43, 40), (43, 41), (43, 47), (43, 53), (43, 58), (49, 0), (49, 6), (49, 9), (49, 28), (49, 32), (49, 34), (49, 40), (49, 41), (49, 47), (49, 53), (51, 41), (55, 41)]</t>
        </is>
      </c>
      <c r="N31" t="n">
        <v>7450</v>
      </c>
      <c r="O31" t="n">
        <v>0.5</v>
      </c>
      <c r="P31" t="n">
        <v>0.95</v>
      </c>
      <c r="Q31" t="n">
        <v>3</v>
      </c>
      <c r="R31" t="n">
        <v>10000</v>
      </c>
      <c r="S31" t="inlineStr">
        <is>
          <t>11/06/2023, 22:39:13</t>
        </is>
      </c>
      <c r="T31" s="3">
        <f>hyperlink("https://spiral.technion.ac.il/results/MTAwMDAwNQ==/30/GOResultsPROCESS","link")</f>
        <v/>
      </c>
      <c r="U31" t="inlineStr">
        <is>
          <t>['GO:0006890:retrograde vesicle-mediated transport, Golgi to ER (qval1E0)', 'GO:0015833:peptide transport (qval7.25E-1)', 'GO:0015031:protein transport (qval4.96E-1)', 'GO:0042886:amide transport (qval7.59E-1)', 'GO:0045604:regulation of epidermal cell differentiation (qval6.86E-1)', 'GO:0008219:cell death (qval5.87E-1)', 'GO:0034330:cell junction organization (qval6.68E-1)', 'GO:0045184:establishment of protein localization (qval6.36E-1)', 'GO:0012501:programmed cell death (qval5.66E-1)', 'GO:0031581:hemidesmosome assembly (qval5.85E-1)', 'GO:0045682:regulation of epidermis development (qval8.28E-1)', 'GO:0043484:regulation of RNA splicing (qval7.64E-1)', 'GO:0030856:regulation of epithelial cell differentiation (qval8.12E-1)', 'GO:0070268:cornification (qval8.65E-1)', 'GO:0000398:mRNA splicing, via spliceosome (qval8.89E-1)', 'GO:0000377:RNA splicing, via transesterification reactions with bulged adenosine as nucleophile (qval8.33E-1)', 'GO:0060742:epithelial cell differentiation involved in prostate gland development (qval8.67E-1)', 'GO:0071705:nitrogen compound transport (qval8.33E-1)']</t>
        </is>
      </c>
      <c r="V31" s="3">
        <f>hyperlink("https://spiral.technion.ac.il/results/MTAwMDAwNQ==/30/GOResultsFUNCTION","link")</f>
        <v/>
      </c>
      <c r="W31" t="inlineStr">
        <is>
          <t>['GO:0045296:cadherin binding (qval1.86E-1)', 'GO:0050839:cell adhesion molecule binding (qval4.74E-1)', 'GO:0003995:acyl-CoA dehydrogenase activity (qval4E-1)', 'GO:0043559:insulin binding (qval3.31E-1)', 'GO:0008553:proton-exporting ATPase activity, phosphorylative mechanism (qval8.85E-1)', 'GO:0000701:purine-specific mismatch base pair DNA N-glycosylase activity (qval7.41E-1)']</t>
        </is>
      </c>
      <c r="X31" s="3">
        <f>hyperlink("https://spiral.technion.ac.il/results/MTAwMDAwNQ==/30/GOResultsCOMPONENT","link")</f>
        <v/>
      </c>
      <c r="Y31" t="inlineStr">
        <is>
          <t>['GO:0031982:vesicle (qval1.62E-3)', 'GO:0070062:extracellular exosome (qval2.38E-3)', 'GO:1903561:extracellular vesicle (qval2.35E-3)', 'GO:0043230:extracellular organelle (qval1.76E-3)', 'GO:0030126:COPI vesicle coat (qval1.02E-1)', 'GO:0044431:Golgi apparatus part (qval2.9E-1)']</t>
        </is>
      </c>
      <c r="Z31" t="inlineStr">
        <is>
          <t>[{1, 3, 7, 8, 11, 18, 19, 23, 25, 26, 27, 38, 43, 49, 51, 55}, {0, 32, 34, 6, 40, 41, 9, 12, 47, 21, 53, 58, 28}]</t>
        </is>
      </c>
    </row>
    <row r="32">
      <c r="A32" s="1" t="n">
        <v>31</v>
      </c>
      <c r="B32" t="n">
        <v>16483</v>
      </c>
      <c r="C32" t="n">
        <v>2522</v>
      </c>
      <c r="D32" t="n">
        <v>61</v>
      </c>
      <c r="E32" t="n">
        <v>113</v>
      </c>
      <c r="F32" t="n">
        <v>1288</v>
      </c>
      <c r="G32" t="n">
        <v>31</v>
      </c>
      <c r="H32" t="n">
        <v>3660</v>
      </c>
      <c r="I32" t="n">
        <v>61</v>
      </c>
      <c r="J32" s="2" t="n">
        <v>-83.62991952949704</v>
      </c>
      <c r="K32" t="n">
        <v>0.6581921278650733</v>
      </c>
      <c r="L32" t="inlineStr">
        <is>
          <t>A2M,ABTB2,ADGRD1,AEBP1,ALKAL1,AMOTL2,ANGPTL2,ARID5A,ARSB,ATP9A,ATRNL1,BDNF,BMP5,C1QTNF1,C1QTNF7,C1R,CAMK2N1,CCN2,CCN3,CCND2,CDC42EP1,CDH2,CDKL2,CLEC3B,CLMP,CNTN1,COCH,COL16A1,COL1A1,COL1A2,CRIM1,CSDC2,DCDC2C,DKK3,EFEMP1,ELN,EPHA3,ERFE,FAIM2,FAM83D,FAT4,FBLN5,FILIP1L,FRRS1L,FRZB,FSTL1,FSTL3,GATA5,GLG1,HMCN1,HTRA1,ID3,ID4,IGFBP6,IGFBP7,IL13RA2,ITGA8,KIAA0408,LBH,LDLRAD4,LGR6,LTBP1,LTBP4,LUM,MASP1,MFAP4,MTMR11,MYH9,NDNF,NTRK2,PCDH10,PCOLCE,PELO,PRELP,PRKG1,PRSS35,PSTPIP1,PTGFR,QSOX1,S100A4,SBSPON,SEMA3E,SEPTIN11,SLC12A4,SLC29A1,SMAD7,SOD3,SPARC,SPOCK3,SPSB1,SSC5D,STMN2,SULF1,SYNC,SYNPO,SYT11,TBX4,TBX5,TCF21,TGM2,TIMP3,TMEM176B,TMEM37,TNFRSF12A,TPST1,TRANK1,TSLP,WFDC1,WIPF3,WNT2,WNT2B,YWHAH,ZEB2</t>
        </is>
      </c>
      <c r="M32" t="inlineStr">
        <is>
          <t>[(0, 11), (0, 20), (0, 24), (1, 11), (1, 24), (2, 11), (2, 24), (5, 11), (5, 24), (6, 11), (6, 20), (6, 24), (7, 11), (7, 24), (9, 11), (9, 20), (9, 24), (13, 11), (13, 24), (16, 11), (16, 24), (18, 11), (18, 24), (19, 11), (19, 24), (22, 11), (22, 24), (23, 11), (23, 24), (26, 11), (28, 11), (28, 20), (28, 24), (30, 11), (30, 24), (32, 11), (32, 24), (34, 24), (36, 11), (36, 20), (36, 24), (39, 11), (40, 11), (40, 24), (47, 11), (47, 24), (53, 11), (53, 20), (53, 24), (54, 11), (54, 20), (54, 24), (55, 11), (55, 24), (56, 11), (56, 24), (58, 11), (58, 20), (58, 24), (60, 11), (60, 24)]</t>
        </is>
      </c>
      <c r="N32" t="n">
        <v>6406</v>
      </c>
      <c r="O32" t="n">
        <v>0.75</v>
      </c>
      <c r="P32" t="n">
        <v>0.95</v>
      </c>
      <c r="Q32" t="n">
        <v>3</v>
      </c>
      <c r="R32" t="n">
        <v>10000</v>
      </c>
      <c r="S32" t="inlineStr">
        <is>
          <t>11/06/2023, 22:39:39</t>
        </is>
      </c>
      <c r="T32" s="3">
        <f>hyperlink("https://spiral.technion.ac.il/results/MTAwMDAwNQ==/31/GOResultsPROCESS","link")</f>
        <v/>
      </c>
      <c r="U32" t="inlineStr">
        <is>
          <t>['GO:0048856:anatomical structure development (qval1.94E-6)', 'GO:0032502:developmental process (qval9.86E-7)', 'GO:0090092:regulation of transmembrane receptor protein serine/threonine kinase signaling pathway (qval1.71E-6)', 'GO:0030198:extracellular matrix organization (qval2.23E-4)', 'GO:0048583:regulation of response to stimulus (qval3.25E-4)', 'GO:0090287:regulation of cellular response to growth factor stimulus (qval4.29E-4)', 'GO:0043062:extracellular structure organization (qval6.51E-4)', 'GO:0032501:multicellular organismal process (qval6.47E-4)', 'GO:0009888:tissue development (qval7.94E-4)', 'GO:0009653:anatomical structure morphogenesis (qval1.03E-3)', 'GO:0030510:regulation of BMP signaling pathway (qval1.41E-3)', 'GO:0045595:regulation of cell differentiation (qval1.35E-3)', 'GO:0007155:cell adhesion (qval1.47E-3)', 'GO:0016477:cell migration (qval1.42E-3)', 'GO:0022610:biological adhesion (qval1.43E-3)', 'GO:0090101:negative regulation of transmembrane receptor protein serine/threonine kinase signaling pathway (qval1.38E-3)', 'GO:0003156:regulation of animal organ formation (qval1.44E-3)', 'GO:0050793:regulation of developmental process (qval2.04E-3)', 'GO:0030154:cell differentiation (qval2.82E-3)', 'GO:0048523:negative regulation of cellular process (qval2.72E-3)', 'GO:0050789:regulation of biological process (qval3.66E-3)', 'GO:0048519:negative regulation of biological process (qval3.51E-3)', 'GO:0001101:response to acid chemical (qval3.52E-3)', 'GO:0048870:cell motility (qval3.71E-3)', 'GO:0048585:negative regulation of response to stimulus (qval3.6E-3)', 'GO:0040011:locomotion (qval3.55E-3)', 'GO:0090288:negative regulation of cellular response to growth factor stimulus (qval4.17E-3)', 'GO:0065007:biological regulation (qval4.24E-3)', 'GO:0051241:negative regulation of multicellular organismal process (qval4.58E-3)', 'GO:0001503:ossification (qval4.54E-3)', 'GO:0001525:angiogenesis (qval4.57E-3)', 'GO:0085029:extracellular matrix assembly (qval4.84E-3)', 'GO:0009966:regulation of signal transduction (qval4.88E-3)', 'GO:0009887:animal organ morphogenesis (qval5.26E-3)', 'GO:0048869:cellular developmental process (qval5.57E-3)', 'GO:0030324:lung development (qval5.53E-3)', 'GO:0017015:regulation of transforming growth factor beta receptor signaling pathway (qval5.63E-3)', 'GO:1903844:regulation of cellular response to transforming growth factor beta stimulus (qval6.51E-3)', 'GO:0045596:negative regulation of cell differentiation (qval7.43E-3)', 'GO:0048646:anatomical structure formation involved in morphogenesis (qval8.45E-3)', 'GO:0050794:regulation of cellular process (qval9.59E-3)', 'GO:0007167:enzyme linked receptor protein signaling pathway (qval9.55E-3)', 'GO:0007166:cell surface receptor signaling pathway (qval9.39E-3)', 'GO:0010717:regulation of epithelial to mesenchymal transition (qval9.38E-3)', 'GO:0071229:cellular response to acid chemical (qval1.04E-2)', 'GO:0051239:regulation of multicellular organismal process (qval1.12E-2)', 'GO:0061035:regulation of cartilage development (qval1.1E-2)', 'GO:0006928:movement of cell or subcellular component (qval1.21E-2)', 'GO:0051093:negative regulation of developmental process (qval1.48E-2)', 'GO:0060492:lung induction (qval1.48E-2)', 'GO:0010646:regulation of cell communication (qval1.79E-2)', 'GO:0010719:negative regulation of epithelial to mesenchymal transition (qval1.82E-2)', 'GO:0048729:tissue morphogenesis (qval2.13E-2)', 'GO:0023051:regulation of signaling (qval2.24E-2)', 'GO:0001667:ameboidal-type cell migration (qval2.47E-2)', 'GO:2000026:regulation of multicellular organismal development (qval2.52E-2)', 'GO:0045597:positive regulation of cell differentiation (qval2.69E-2)', 'GO:0070848:response to growth factor (qval2.96E-2)', 'GO:0061047:positive regulation of branching involved in lung morphogenesis (qval3.73E-2)', 'GO:0051271:negative regulation of cellular component movement (qval3.88E-2)', 'GO:0014706:striated muscle tissue development (qval4.52E-2)', 'GO:0030512:negative regulation of transforming growth factor beta receptor signaling pathway (qval4.44E-2)', 'GO:0040013:negative regulation of locomotion (qval4.93E-2)', 'GO:0032330:regulation of chondrocyte differentiation (qval4.96E-2)', 'GO:0042127:regulation of cell proliferation (qval4.92E-2)', 'GO:0030162:regulation of proteolysis (qval5.02E-2)', 'GO:1903845:negative regulation of cellular response to transforming growth factor beta stimulus (qval4.95E-2)', 'GO:0010631:epithelial cell migration (qval4.87E-2)', 'GO:0010648:negative regulation of cell communication (qval4.85E-2)', 'GO:0023057:negative regulation of signaling (qval4.94E-2)', 'GO:0030514:negative regulation of BMP signaling pathway (qval4.9E-2)', 'GO:0048762:mesenchymal cell differentiation (qval4.89E-2)', 'GO:0048518:positive regulation of biological process (qval5.15E-2)', 'GO:0009968:negative regulation of signal transduction (qval5.23E-2)', 'GO:0071363:cellular response to growth factor stimulus (qval5.52E-2)', 'GO:0031547:brain-derived neurotrophic factor receptor signaling pathway (qval5.77E-2)', 'GO:2000065:negative regulation of cortisol biosynthetic process (qval5.69E-2)', 'GO:1990523:bone regeneration (qval5.62E-2)', 'GO:1902731:negative regulation of chondrocyte proliferation (qval5.55E-2)', 'GO:0032345:negative regulation of aldosterone metabolic process (qval5.48E-2)', 'GO:0032348:negative regulation of aldosterone biosynthetic process (qval5.41E-2)', 'GO:0007275:multicellular organism development (qval5.63E-2)', 'GO:0010975:regulation of neuron projection development (qval6E-2)', 'GO:0001501:skeletal system development (qval6.28E-2)', 'GO:2000146:negative regulation of cell motility (qval6.25E-2)', 'GO:0043200:response to amino acid (qval6.77E-2)', 'GO:0010976:positive regulation of neuron projection development (qval7.17E-2)', 'GO:0002009:morphogenesis of an epithelium (qval7.47E-2)', 'GO:0060537:muscle tissue development (qval7.63E-2)', 'GO:0009719:response to endogenous stimulus (qval8.06E-2)', 'GO:0090032:negative regulation of steroid hormone biosynthetic process (qval7.99E-2)', 'GO:0031944:negative regulation of glucocorticoid metabolic process (qval7.91E-2)', 'GO:0031947:negative regulation of glucocorticoid biosynthetic process (qval7.82E-2)', 'GO:0061046:regulation of branching involved in lung morphogenesis (qval7.74E-2)', 'GO:0071230:cellular response to amino acid stimulus (qval8.24E-2)', 'GO:0071560:cellular response to transforming growth factor beta stimulus (qval8.15E-2)', 'GO:0048513:animal organ development (qval9.08E-2)', 'GO:0007178:transmembrane receptor protein serine/threonine kinase signaling pathway (qval9.17E-2)', 'GO:1903510:mucopolysaccharide metabolic process (qval1.06E-1)', 'GO:0048738:cardiac muscle tissue development (qval1.05E-1)', 'GO:0019800:peptide cross-linking via chondroitin 4-sulfate glycosaminoglycan (qval1.08E-1)', 'GO:0032344:regulation of aldosterone metabolic process (qval1.06E-1)', 'GO:0032347:regulation of aldosterone biosynthetic process (qval1.05E-1)', 'GO:0051128:regulation of cellular component organization (qval1.08E-1)', 'GO:0031346:positive regulation of cell projection organization (qval1.07E-1)', 'GO:0070613:regulation of protein processing (qval1.08E-1)', 'GO:1903317:regulation of protein maturation (qval1.17E-1)', 'GO:0071559:response to transforming growth factor beta (qval1.24E-1)', 'GO:0018149:peptide cross-linking (qval1.35E-1)']</t>
        </is>
      </c>
      <c r="V32" s="3">
        <f>hyperlink("https://spiral.technion.ac.il/results/MTAwMDAwNQ==/31/GOResultsFUNCTION","link")</f>
        <v/>
      </c>
      <c r="W32" t="inlineStr">
        <is>
          <t>['GO:0005201:extracellular matrix structural constituent (qval1.75E-12)', 'GO:0019838:growth factor binding (qval1.2E-8)', 'GO:0005539:glycosaminoglycan binding (qval1.93E-5)', 'GO:0005198:structural molecule activity (qval2.79E-5)', 'GO:0005520:insulin-like growth factor binding (qval2.5E-5)', 'GO:0005518:collagen binding (qval1.68E-4)', 'GO:0008201:heparin binding (qval5.02E-4)', 'GO:0005509:calcium ion binding (qval7.52E-4)', 'GO:0005102:signaling receptor binding (qval2.53E-3)', 'GO:0019199:transmembrane receptor protein kinase activity (qval6.98E-3)', 'GO:1901681:sulfur compound binding (qval1.09E-2)', 'GO:0001968:fibronectin binding (qval1.57E-2)', 'GO:0002020:protease binding (qval6.68E-2)', 'GO:0005178:integrin binding (qval1.13E-1)', 'GO:0030545:receptor regulator activity (qval1.91E-1)', 'GO:0004714:transmembrane receptor protein tyrosine kinase activity (qval1.94E-1)']</t>
        </is>
      </c>
      <c r="X32" s="3">
        <f>hyperlink("https://spiral.technion.ac.il/results/MTAwMDAwNQ==/31/GOResultsCOMPONENT","link")</f>
        <v/>
      </c>
      <c r="Y32" t="inlineStr">
        <is>
          <t>['GO:0062023:collagen-containing extracellular matrix (qval1.02E-25)', 'GO:0031012:extracellular matrix (qval2.46E-24)', 'GO:0005615:extracellular space (qval2.02E-15)', 'GO:0005576:extracellular region (qval1.44E-14)', 'GO:0044421:extracellular region part (qval9.52E-14)', 'GO:0044420:extracellular matrix component (qval3.31E-8)', 'GO:0005583:fibrillar collagen trimer (qval3.02E-4)', 'GO:0071953:elastic fiber (qval8.08E-4)', 'GO:0031982:vesicle (qval4E-3)', 'GO:0005581:collagen trimer (qval4E-3)', 'GO:0005788:endoplasmic reticulum lumen (qval4.73E-3)', 'GO:0005584:collagen type I trimer (qval7.88E-3)', 'GO:0001527:microfibril (qval1.05E-2)', 'GO:0070062:extracellular exosome (qval2.71E-2)', 'GO:1903561:extracellular vesicle (qval2.94E-2)', 'GO:0043230:extracellular organelle (qval2.76E-2)']</t>
        </is>
      </c>
      <c r="Z32" t="inlineStr">
        <is>
          <t>[{0, 1, 2, 5, 6, 7, 9, 13, 16, 18, 19, 22, 23, 26, 28, 30, 32, 34, 36, 39, 40, 47, 53, 54, 55, 56, 58, 60}, {24, 11, 20}]</t>
        </is>
      </c>
    </row>
    <row r="33">
      <c r="A33" s="1" t="n">
        <v>32</v>
      </c>
      <c r="B33" t="n">
        <v>16483</v>
      </c>
      <c r="C33" t="n">
        <v>2522</v>
      </c>
      <c r="D33" t="n">
        <v>61</v>
      </c>
      <c r="E33" t="n">
        <v>989</v>
      </c>
      <c r="F33" t="n">
        <v>514</v>
      </c>
      <c r="G33" t="n">
        <v>10</v>
      </c>
      <c r="H33" t="n">
        <v>3660</v>
      </c>
      <c r="I33" t="n">
        <v>21</v>
      </c>
      <c r="J33" s="2" t="n">
        <v>-1241.66319030733</v>
      </c>
      <c r="K33" t="n">
        <v>0.6900655593423541</v>
      </c>
      <c r="L33" t="inlineStr">
        <is>
          <t>ABCC3,ABCC4,ABHD11,ABHD17C,ABI1,ABO,ABRACL,ACHE,ACVR1,ACY3,ADAM10,ADAMTS17,ADAMTSL2,ADGRE2,ADGRF1,ADGRG1,ADGRG6,ADRB2,AFDN,AFMID,AGPAT2,AGR2,AGRN,AHR,AJUBA,AK7,AKNA,ALDH1L1,ALDH3A2,ALPL,ANKRD22,ANKRD50,ANKRD6,ANPEP,ANXA2,ANXA3,AOAH,AP1S3,AP2B1,APBB1IP,APH1A,APOBR,APP,APPL2,AQP3,AQP4,ARFGEF3,ARHGAP15,ARHGAP8,ARHGEF28,ARHGEF38,ARID5B,ARPC1B,ARPC2,ARPC3,ARRDC1,ARRDC2,ARVCF,ARX,ASAH1,ASAP2,ASS1,ATF6B,ATOH8,ATP1A1,ATP2C2,ATP8B1,ATP9A,AUP1,AXIN2,B2M,B3GALT5,B4GALT1,BACE2,BACH2,BAMBI,BATF,BCAM,BCAR1,BCL2A1,BCL2L1,BCOR,BEX5,BGN,BHLHE41,BICDL2,BRMS1,BRWD1,BSPRY,BTF3L4,BTG3,C19orf33,C19orf71,C1QC,C1orf210,C21orf58,C2orf72,C4orf19,C6orf132,C9orf152,CA13,CALHM6,CAMK4,CAMKMT,CAPN1,CAPN13,CAPN2,CAPN8,CAPN9,CAPRIN1,CASP14,CBLC,CCDC68,CCDC71,CCDC88C,CCNB2,CCND3,CCNDBP1,CCNO,CD1E,CD207,CD2AP,CD300A,CD3D,CD3E,CD53,CD55,CD68,CD74,CD82,CD9,CDC42BPG,CDC42EP1,CDC42SE2,CDCA7L,CDCP1,CDH1,CDH13,CDH6,CDK12,CDK18,CDK6,CDKN3,CEACAM1,CEACAM4,CEBPD,CEMIP2,CENPH,CEP95,CFB,CFTR,CHKB,CHMP6,CHPT1,CHST9,CHTOP,CIITA,CIRBP,CLDN1,CLDN16,CLDN3,CLDN4,CLDN7,CLEC10A,CLEC2D,CLMN,CNDP2,CNN3,COA7,COL6A6,COMT,CORO1A,CORO2A,CP,CPA6,CPAMD8,CPT1B,CRABP2,CRACR2A,CRACR2B,CREB3L1,CSNK1G1,CTDSP1,CTDSP2,CTNNB1,CTNND1,CTSB,CTSD,CTSH,CTSS,CUBN,CXCL14,CXCL16,CXCR2,CYBB,CYP1A2,CYP27B1,CYP2W1,CYP4B1,CYSLTR1,CYTH2,CYTIP,D2HGDH,DACT2,DAGLA,DAZAP2,DCAF15,DCDC2,DDR1,DDX17,DDX27,DDX39A,DEFB1,DEGS2,DENND11,DERA,DGKA,DHCR24,DHCR7,DHPS,DHRS3,DLK1,DLK2,DLX4,DMKN,DMRTA1,DNASE2B,DOLPP1,DOP1B,DPP7,DRAM1,DSG2,DSP,DST,DTNB,DTX4,DUOX1,DUOXA1,DUSP23,DUSP4,DYNLRB2,E2F2,EAPP,ECE1,EFHD1,EFNA1,EFNA5,EHF,EIF4A1,EIF4A3,EIF4G1,EIF4G2,ELF3,ELL3,ELMO3,ELP2,EMP2,ENC1,ENTPD7,EPCAM,EPHX1,EPS8L1,EPS8L2,ERBB2,ERBB3,ERFL,ERGIC1,ERGIC3,ERMP1,ERP27,ERRFI1,ERV3-1,ESPL1,ESR2,ESRP1,ESRP2,ETS1,ETS2,EXPH5,EYA2,EZR,F11R,F3,FAAH,FAAH2,FAM110A,FAM110C,FAM111B,FAM189A1,FAM189A2,FAM83B,FAM83E,FANCD2,FAT1,FBN3,FBXO2,FCGR3A,FCHO1,FCRL6,FDFT1,FERMT1,FGD4,FKBP1A,FLRT3,FMO2,FMO5,FNDC3A,FOLR1,FOXA1,FOXA3,FOXO3,FRAT1,FRK,FUT2,GAA,GABRE,GABRP,GALE,GALNT18,GALNT5,GALNTL6,GAPT,GATA3,GBP5,GCA,GCH1,GDF15,GFPT1,GGA2,GHRL,GIMAP5,GIMAP7,GJB3,GJC3,GK5,GLIPR1L2,GLUL,GNL3,GNPTAB,GPAT3,GPR160,GPR162,GPR87,GPRC5A,GPRC5C,GPRIN3,GPT2,GRB7,GRHL2,GRN,GRP,GRTP1,GSTK1,GSTO2,GSTP1,GUCY1A1,H1FX,HAP1,HCK,HDGF,HECA,HELB,HELLS,HEPACAM2,HERC5,HERPUD1,HESX1,HGS,HIP1R,HIST1H2AD,HIST1H2AE,HIST1H2BB,HIST1H2BD,HIST1H2BF,HIST1H2BG,HIST1H2BH,HIST1H2BJ,HIST1H2BN,HIVEP3,HK2,HLA-C,HLA-DMA,HLA-DPA1,HLA-DPB1,HLA-DRA,HLA-DRB1,HLA-E,HLA-F,HMG20A,HOMER2,HPN,HPSE,HS6ST1,HSCB,HSP90AA1,HSPA9,ICA1,ID1,IDUA,IFI16,IFI30,IFNGR2,IGFALS,IGFBP3,IGSF5,IGSF8,IGSF9,IKBKB,IKZF1,IKZF2,IL10RA,IL10RB,IL18,IL1R1,IL6R,IMPDH2,ING5,INPP4B,INPP5D,INPP5J,INSR,INTS11,INTS7,IQANK1,IRF6,IRF7,IRX2,IRX3,IRX5,ISG20,ITGA2,ITGA3,ITGB2,ITGB4,ITGB6,ITIH6,ITM2B,ITPA,ITPR2,JAG2,JPT2,JUP,KANSL1,KARS,KCNC3,KCNH8,KCNJ2,KCNK1,KCNQ1,KCNS2,KCNS3,KDF1,KDM5B,KHNYN,KIAA1211L,KIAA1217,KIAA1522,KIF13B,KIF9,KLF5,KLHL31,KLK10,KLRC4,KNOP1,KRT18,KRT23,KRT4,KRT5,KRT7,KRT8,KRT81,KRTCAP3,KSR1,LAIR1,LAMB3,LAMC2,LAMC3,LAMP1,LASP1,LCN2,LFNG,LGALS3,LIMA1,LIMCH1,LIN9,LITAF,LLGL2,LMNTD2,LMO7,LMTK2,LPAR5,LPAR6,LRATD1,LRATD2,LRBA,LRRC56,LRRC59,LSR,LST1,LTF,LURAP1L,LXN,LY6D,M6PR,MACC1,MAN1B1,MAN2B2,MAP3K1,MAP3K11,MAP3K21,MAP3K5,MAPK13,MARCH5,MARCKS,MARCKSL1,MARVELD3,MAST4,MBD2,MBOAT1,MBP,MCM5,MDC1,MECOM,MED13L,MED23,MEGF6,MELK,MESP2,MFSD11,MIA2,MINDY2,MKI67,MKNK2,MMP14,MMP7,MOGS,MOV10,MPLKIP,MPPE1,MPPED2,MPZL2,MREG,MRI1,MRTO4,MSI2,MSL1,MSLN,MT1X,MTREX,MUC12,MUC16,MUC20,MYB,MYEOV,MYH14,MYL12B,MYO10,MYO1D,MYO1F,MYO5C,MYO6,NAB2,NANS,NAPRT,NCF4,NCK1,NCSTN,NDUFA4,NECTIN1,NECTIN4,NEDD9,NEURL3,NFAT5,NFE2L2,NFIB,NFKB1,NFKBIA,NFKBIL1,NIBAN2,NKD2,NOP53,NOX4,NOXA1,NPC2,NPFF,NR6A1,NRF1,NSG1,NT5C2,NTN4,NTNG1,NUDT5,NUP50,OARD1,OAS3,OAZ1,OBSL1,OCLN,ODF2L,ODF3B,OR2A7,OR5P2,OR5P3,ORMDL3,OVOL2,PABPC1,PAF1,PAK4,PALD1,PAPSS1,PARD6B,PARP14,PASK,PATJ,PAX9,PCED1A,PCP2,PCSK4,PDE6B,PDE7A,PDE8B,PDZK1IP1,PER2,PERP,PGAP2,PGC,PGGHG,PHF8,PHIP,PHOSPHO2,PI15,PIGF,PIGR,PIK3IP1,PILRB,PIM3,PIP5KL1,PITX1,PKP3,PKP4,PLA2G2A,PLAAT4,PLAU,PLEKHA7,PLEKHG4B,PLEKHG6,PLEKHN1,PLIN1,PLPP2,PLS1,PLXNB2,PNPLA2,POC1A,PODXL,POU2F3,PPL,PPP1CA,PPP1R13L,PPP1R1B,PPP4R4,PRAC1,PRDM1,PRDM15,PROM1,PRORP,PRR15L,PRRG2,PRRG4,PRSS22,PSME1,PSTPIP2,PTBP3,PTK7,PTPN18,PTPRC,PTPRF,PTPRK,PTPRS,PTPRU,PUSL1,RAB11FIP1,RAB11FIP4,RAB15,RAB17,RAB20,RAB25,RAB27B,RAB38,RAB3IL1,RAB3IP,RAB43,RACK1,RAP1GAP,RAP1GAP2,RARRES1,RASAL3,RASEF,RASGEF1B,RASSF6,RBBP8,RCSD1,RDH13,RFX1,RGS12,RHOV,RHPN2,RIPK4,RNASE7,RNF145,RNF149,RNF24,RNF40,RNF43,ROBO2,ROBO3,RPP25,RRM2,RTKN,RTL10,RTN4RL1,RUNX1,S100A11,S100A14,S100A2,S100A6,S100P,S1PR5,SAA1,SAA2,SAP25,SAT1,SATB1,SAV1,SBK1,SCAMP2,SCAMP4,SCGB1D2,SCGB2A1,SCN8A,SCNN1A,SCNN1B,SCNN1G,SCRN2,SCUBE2,SDC1,SDC4,SDK2,SDR42E1,SECISBP2,SEL1L3,SELENOH,SERINC2,SERPINA3,SERPINB11,SERPINI1,SF1,SGSM1,SH2D3A,SH2D4A,SH3BP2,SH3BP4,SH3D21,SH3YL1,SHISA5,SHPK,SHROOM1,SHROOM2,SHROOM3,SHROOM4,SIGLEC10,SIM2,SIX4,SLC10A7,SLC11A2,SLC16A3,SLC16A5,SLC19A3,SLC22A4,SLC25A10,SLC25A39,SLC26A2,SLC31A2,SLC35F3,SLC37A1,SLC37A2,SLC39A1,SLC39A2,SLC3A2,SLC40A1,SLC44A4,SLC4A10,SLC4A4,SLC5A1,SLC5A3,SLC9A3R1,SLPI,SLTM,SMAP2,SMARCA5,SMARCD2,SMIM22,SMIM31,SMYD3,SNAPC1,SNU13,SNX30,SOD2,SON,SORL1,SOSTDC1,SOWAHB,SOX13,SOX9,SP8,SPI1,SPIB,SPINT1,SPINT2,SPRED2,SPTLC2,SRGAP3,SRRM2,SRSF2,SSBP3,SSRP1,ST14,ST3GAL5,ST6GAL1,STAM2,STAP2,STAT2,STAT3,STEAP4,STT3B,STX19,SULT2B1,SUSD4,SYCE2,SYNE2,TACSTD2,TANC1,TAP2,TARBP2,TBC1D3B,TBXAS1,TC2N,TCF25,TCIRG1,TENT5C,TF,TFAP2A,TFCP2L1,TFEB,TFEC,THRB,THSD4,TIA1,TK1,TLCD1,TLCD3A,TLE2,TLR2,TLR5,TM2D2,TM4SF1,TMBIM6,TMC4,TMC5,TMC6,TMED3,TMED9,TMEM102,TMEM119,TMEM123,TMEM130,TMEM156,TMEM160,TMEM170A,TMEM173,TMEM184A,TMEM217,TMEM237,TMEM238,TMEM265,TMEM30B,TMEM40,TMEM59,TMEM63A,TMEM9B,TMOD3,TMPO,TMPRSS13,TMPRSS3,TNFAIP2,TNFRSF14,TNFRSF1A,TNFRSF21,TNFSF10,TNFSF13B,TNFSF15,TNK2,TNS3,TNS4,TOM1,TOMM34,TOP1,TP53I3,TRA2A,TRAF3IP3,TRAF4,TRAJ40,TRAJ5,TRAV3,TRBC1,TRBV4-1,TRDMT1,TRIM11,TRIM14,TRIM29,TRIM34,TRIM56,TRIM59,TRIM8,TRMT2A,TRMT9B,TRPV4,TSC22D1,TSHZ2,TSKS,TSPAN1,TSPAN13,TSPAN14,TSPAN8,TSPO,TSTD1,TTC19,TTC22,TTC36,TTK,TXNIP,TYMP,TYMS,UBD,UBE2C,UBE2E3,UNC5B,UNC93B1,UPK1A,UPK3A,USP27X,UTP15,VAMP8,VCPKMT,VDR,VGLL1,VGLL4,VOPP1,VWA2,WDR59,WDR6,WDR83OS,WFDC2,WNT10A,WNT7B,WWC1,WWP2,XAB2,XBP1,YIPF2,ZBTB16,ZBTB7B,ZBTB9,ZDHHC16,ZFP36L1,ZFP36L2,ZFPM1,ZKSCAN1,ZNF107,ZNF124,ZNF217,ZNF552,ZNF559,ZNF638,ZNF714,ZNF814,ZNF837,ZNF888,ZSCAN2,ZWINT</t>
        </is>
      </c>
      <c r="M33" t="inlineStr">
        <is>
          <t>[(1, 21), (1, 28), (1, 34), (7, 21), (7, 28), (7, 34), (17, 21), (17, 28), (17, 34), (18, 21), (18, 28), (18, 34), (23, 21), (23, 28), (23, 34), (30, 21), (30, 28), (30, 34), (55, 21), (55, 28), (55, 34)]</t>
        </is>
      </c>
      <c r="N33" t="n">
        <v>6120</v>
      </c>
      <c r="O33" t="n">
        <v>0.5</v>
      </c>
      <c r="P33" t="n">
        <v>0.95</v>
      </c>
      <c r="Q33" t="n">
        <v>3</v>
      </c>
      <c r="R33" t="n">
        <v>10000</v>
      </c>
      <c r="S33" t="inlineStr">
        <is>
          <t>11/06/2023, 22:40:13</t>
        </is>
      </c>
      <c r="T33" s="3">
        <f>hyperlink("https://spiral.technion.ac.il/results/MTAwMDAwNQ==/32/GOResultsPROCESS","link")</f>
        <v/>
      </c>
      <c r="U33" t="inlineStr">
        <is>
          <t>['GO:0002376:immune system process (qval1.3E-7)', 'GO:0002252:immune effector process (qval8.31E-7)', 'GO:0036230:granulocyte activation (qval1.13E-5)', 'GO:0043299:leukocyte degranulation (qval1.2E-5)', 'GO:0034330:cell junction organization (qval1.11E-5)', 'GO:0043312:neutrophil degranulation (qval1E-5)', 'GO:0042119:neutrophil activation (qval9.56E-6)', 'GO:0002274:myeloid leukocyte activation (qval9.8E-6)', 'GO:0002283:neutrophil activation involved in immune response (qval9.5E-6)', 'GO:0002263:cell activation involved in immune response (qval1.39E-5)', 'GO:0042127:regulation of cell proliferation (qval1.43E-5)', 'GO:0002366:leukocyte activation involved in immune response (qval2.15E-5)', 'GO:0045321:leukocyte activation (qval2.28E-5)', 'GO:0002275:myeloid cell activation involved in immune response (qval3.46E-5)', 'GO:0030155:regulation of cell adhesion (qval5.68E-5)', 'GO:0007155:cell adhesion (qval7.55E-5)', 'GO:0001775:cell activation (qval8E-5)', 'GO:0022610:biological adhesion (qval9.32E-5)', 'GO:0034329:cell junction assembly (qval1.61E-4)', 'GO:0006887:exocytosis (qval1.99E-4)', 'GO:0060333:interferon-gamma-mediated signaling pathway (qval2.12E-4)', 'GO:0048523:negative regulation of cellular process (qval2.14E-4)', 'GO:0006955:immune response (qval2.64E-4)', 'GO:0045216:cell-cell junction organization (qval3.57E-4)', 'GO:0050793:regulation of developmental process (qval4.19E-4)', 'GO:0048519:negative regulation of biological process (qval4.14E-4)', 'GO:0065007:biological regulation (qval4.03E-4)', 'GO:0045055:regulated exocytosis (qval5.83E-4)', 'GO:0046903:secretion (qval5.82E-4)', 'GO:0048522:positive regulation of cellular process (qval5.8E-4)', 'GO:0032940:secretion by cell (qval8.01E-4)', 'GO:0051270:regulation of cellular component movement (qval1.01E-3)', 'GO:0048518:positive regulation of biological process (qval1.17E-3)', 'GO:0007043:cell-cell junction assembly (qval1.83E-3)', 'GO:0019883:antigen processing and presentation of endogenous antigen (qval1.86E-3)', 'GO:0070268:cornification (qval1.85E-3)', 'GO:0010033:response to organic substance (qval1.91E-3)', 'GO:0008285:negative regulation of cell proliferation (qval2.06E-3)', 'GO:0050794:regulation of cellular process (qval2.2E-3)', 'GO:2000145:regulation of cell motility (qval2.26E-3)', 'GO:0050789:regulation of biological process (qval2.54E-3)', 'GO:0098609:cell-cell adhesion (qval2.71E-3)', 'GO:0007166:cell surface receptor signaling pathway (qval2.85E-3)', 'GO:0040012:regulation of locomotion (qval2.95E-3)', 'GO:0009888:tissue development (qval3.84E-3)', 'GO:0034097:response to cytokine (qval4.83E-3)', 'GO:0006952:defense response (qval6.35E-3)', 'GO:0016192:vesicle-mediated transport (qval6.23E-3)', 'GO:0002483:antigen processing and presentation of endogenous peptide antigen (qval6.75E-3)', 'GO:0032502:developmental process (qval6.71E-3)', 'GO:0048583:regulation of response to stimulus (qval7.55E-3)', 'GO:0120192:tight junction assembly (qval8.29E-3)', 'GO:0031324:negative regulation of cellular metabolic process (qval8.41E-3)', 'GO:0008150:biological_process (qval8.61E-3)', 'GO:0030856:regulation of epithelial cell differentiation (qval8.49E-3)', 'GO:2000147:positive regulation of cell motility (qval8.87E-3)', 'GO:0120193:tight junction organization (qval9.4E-3)', 'GO:0022407:regulation of cell-cell adhesion (qval9.94E-3)', 'GO:0007015:actin filament organization (qval1.1E-2)', 'GO:0009987:cellular process (qval1.09E-2)', 'GO:0045785:positive regulation of cell adhesion (qval1.46E-2)', 'GO:0032530:regulation of microvillus organization (qval1.48E-2)', 'GO:0008219:cell death (qval1.62E-2)', 'GO:0030334:regulation of cell migration (qval1.64E-2)', 'GO:0051272:positive regulation of cellular component movement (qval1.63E-2)', 'GO:0002250:adaptive immune response (qval1.7E-2)', 'GO:0012501:programmed cell death (qval1.82E-2)', 'GO:0002682:regulation of immune system process (qval1.84E-2)', 'GO:0051172:negative regulation of nitrogen compound metabolic process (qval1.86E-2)', 'GO:0002934:desmosome organization (qval1.86E-2)', 'GO:0019731:antibacterial humoral response (qval1.85E-2)', 'GO:0048584:positive regulation of response to stimulus (qval1.92E-2)', 'GO:0007165:signal transduction (qval2.11E-2)', 'GO:0051239:regulation of multicellular organismal process (qval2.29E-2)', 'GO:0046634:regulation of alpha-beta T cell activation (qval2.31E-2)', 'GO:0070830:bicellular tight junction assembly (qval2.33E-2)', 'GO:0043207:response to external biotic stimulus (qval2.46E-2)', 'GO:0040017:positive regulation of locomotion (qval2.62E-2)', 'GO:0045646:regulation of erythrocyte differentiation (qval2.62E-2)', 'GO:0030855:epithelial cell differentiation (qval2.61E-2)', 'GO:0042221:response to chemical (qval2.72E-2)', 'GO:0048871:multicellular organismal homeostasis (qval3.03E-2)', 'GO:2000026:regulation of multicellular organismal development (qval3.07E-2)', 'GO:0009653:anatomical structure morphogenesis (qval3.19E-2)', 'GO:1905050:positive regulation of metallopeptidase activity (qval3.34E-2)', 'GO:0002428:antigen processing and presentation of peptide antigen via MHC class Ib (qval3.3E-2)', 'GO:0032534:regulation of microvillus assembly (qval3.26E-2)', 'GO:0050896:response to stimulus (qval3.33E-2)', 'GO:0051094:positive regulation of developmental process (qval3.3E-2)', 'GO:0009607:response to biotic stimulus (qval3.48E-2)', 'GO:0045595:regulation of cell differentiation (qval3.54E-2)', 'GO:0030335:positive regulation of cell migration (qval3.54E-2)', 'GO:0045087:innate immune response (qval3.52E-2)', 'GO:0019221:cytokine-mediated signaling pathway (qval3.5E-2)', 'GO:0032268:regulation of cellular protein metabolic process (qval3.5E-2)', 'GO:0002477:antigen processing and presentation of exogenous peptide antigen via MHC class Ib (qval3.57E-2)', 'GO:0060672:epithelial cell morphogenesis involved in placental branching (qval3.54E-2)', 'GO:0032608:interferon-beta production (qval3.5E-2)', 'GO:0046635:positive regulation of alpha-beta T cell activation (qval3.55E-2)', 'GO:0019884:antigen processing and presentation of exogenous antigen (qval3.52E-2)', 'GO:0007162:negative regulation of cell adhesion (qval3.54E-2)', 'GO:0002478:antigen processing and presentation of exogenous peptide antigen (qval4.4E-2)', 'GO:0050730:regulation of peptidyl-tyrosine phosphorylation (qval4.58E-2)', 'GO:0002460:adaptive immune response based on somatic recombination of immune receptors built from immunoglobulin superfamily domains (qval4.66E-2)', 'GO:0051246:regulation of protein metabolic process (qval4.66E-2)', 'GO:0046640:regulation of alpha-beta T cell proliferation (qval4.71E-2)', 'GO:0060487:lung epithelial cell differentiation (qval5E-2)', 'GO:0060479:lung cell differentiation (qval4.95E-2)', 'GO:0050776:regulation of immune response (qval5.64E-2)', 'GO:0002480:antigen processing and presentation of exogenous peptide antigen via MHC class I, TAP-independent (qval5.73E-2)', 'GO:0009605:response to external stimulus (qval5.82E-2)', 'GO:0001817:regulation of cytokine production (qval5.77E-2)', 'GO:0009892:negative regulation of metabolic process (qval5.72E-2)', 'GO:0010605:negative regulation of macromolecule metabolic process (qval5.69E-2)', 'GO:0070371:ERK1 and ERK2 cascade (qval5.65E-2)', 'GO:0031581:hemidesmosome assembly (qval6.06E-2)', 'GO:0080134:regulation of response to stress (qval6.07E-2)', 'GO:0050778:positive regulation of immune response (qval6.07E-2)', 'GO:0071310:cellular response to organic substance (qval6.11E-2)', 'GO:0045655:regulation of monocyte differentiation (qval6.34E-2)', 'GO:0002711:positive regulation of T cell mediated immunity (qval6.75E-2)', 'GO:0009893:positive regulation of metabolic process (qval7.02E-2)', 'GO:0071345:cellular response to cytokine stimulus (qval7.14E-2)', 'GO:0022603:regulation of anatomical structure morphogenesis (qval7.28E-2)', 'GO:0098542:defense response to other organism (qval7.26E-2)', 'GO:1902893:regulation of pri-miRNA transcription by RNA polymerase II (qval7.71E-2)', 'GO:0045682:regulation of epidermis development (qval7.66E-2)', 'GO:0002684:positive regulation of immune system process (qval7.93E-2)', 'GO:0090303:positive regulation of wound healing (qval7.91E-2)', 'GO:0022409:positive regulation of cell-cell adhesion (qval7.93E-2)', 'GO:0031325:positive regulation of cellular metabolic process (qval8.01E-2)', 'GO:1903037:regulation of leukocyte cell-cell adhesion (qval7.95E-2)', 'GO:0045061:thymic T cell selection (qval7.93E-2)', 'GO:1905048:regulation of metallopeptidase activity (qval8.09E-2)', 'GO:0002475:antigen processing and presentation via MHC class Ib (qval8.03E-2)', 'GO:0001916:positive regulation of T cell mediated cytotoxicity (qval8.15E-2)', 'GO:0071711:basement membrane organization (qval8.09E-2)', 'GO:0008360:regulation of cell shape (qval8.04E-2)', 'GO:0048002:antigen processing and presentation of peptide antigen (qval8.15E-2)', 'GO:1903036:positive regulation of response to wounding (qval8.32E-2)', 'GO:0009887:animal organ morphogenesis (qval8.28E-2)', 'GO:0009890:negative regulation of biosynthetic process (qval8.4E-2)', 'GO:0009719:response to endogenous stimulus (qval8.39E-2)', 'GO:0010558:negative regulation of macromolecule biosynthetic process (qval8.65E-2)', 'GO:0048646:anatomical structure formation involved in morphogenesis (qval8.67E-2)', 'GO:0006810:transport (qval8.68E-2)', 'GO:0006959:humoral immune response (qval8.85E-2)', 'GO:0002694:regulation of leukocyte activation (qval8.85E-2)', 'GO:0016199:axon midline choice point recognition (qval8.79E-2)', 'GO:0002503:peptide antigen assembly with MHC class II protein complex (qval8.73E-2)', 'GO:1904044:response to aldosterone (qval8.67E-2)', 'GO:0032606:type I interferon production (qval8.62E-2)', 'GO:0031327:negative regulation of cellular biosynthetic process (qval8.8E-2)', 'GO:2000113:negative regulation of cellular macromolecule biosynthetic process (qval9.07E-2)', 'GO:0052547:regulation of peptidase activity (qval9.08E-2)', 'GO:0046641:positive regulation of alpha-beta T cell proliferation (qval9.16E-2)', 'GO:0048585:negative regulation of response to stimulus (qval9.27E-2)']</t>
        </is>
      </c>
      <c r="V33" s="3">
        <f>hyperlink("https://spiral.technion.ac.il/results/MTAwMDAwNQ==/32/GOResultsFUNCTION","link")</f>
        <v/>
      </c>
      <c r="W33" t="inlineStr">
        <is>
          <t>['GO:0098631:cell adhesion mediator activity (qval1.62E-6)', 'GO:0098641:cadherin binding involved in cell-cell adhesion (qval8.42E-7)', 'GO:0098632:cell-cell adhesion mediator activity (qval2.14E-6)', 'GO:0050839:cell adhesion molecule binding (qval5.98E-5)', 'GO:0045296:cadherin binding (qval3.26E-4)', 'GO:0051015:actin filament binding (qval3.85E-3)', 'GO:0042605:peptide antigen binding (qval9.02E-3)', 'GO:0044877:protein-containing complex binding (qval1.84E-2)', 'GO:0001228:DNA-binding transcription activator activity, RNA polymerase II-specific (qval5.42E-2)', 'GO:0019904:protein domain specific binding (qval6.12E-2)', 'GO:0043236:laminin binding (qval6.1E-2)', 'GO:0005515:protein binding (qval7.14E-2)', 'GO:0046983:protein dimerization activity (qval8.5E-2)', 'GO:0050699:WW domain binding (qval8.3E-2)', 'GO:0042608:T cell receptor binding (qval8.64E-2)', 'GO:0042802:identical protein binding (qval1.4E-1)', 'GO:0045159:myosin II binding (qval1.92E-1)', 'GO:0043394:proteoglycan binding (qval2.08E-1)', 'GO:0042803:protein homodimerization activity (qval2.03E-1)', 'GO:0017064:fatty acid amide hydrolase activity (qval1.97E-1)']</t>
        </is>
      </c>
      <c r="X33" s="3">
        <f>hyperlink("https://spiral.technion.ac.il/results/MTAwMDAwNQ==/32/GOResultsCOMPONENT","link")</f>
        <v/>
      </c>
      <c r="Y33" t="inlineStr">
        <is>
          <t>['GO:1903561:extracellular vesicle (qval4.1E-20)', 'GO:0043230:extracellular organelle (qval2.05E-20)', 'GO:0070062:extracellular exosome (qval5.56E-20)', 'GO:0031982:vesicle (qval4.58E-17)', 'GO:0030054:cell junction (qval9.38E-17)', 'GO:0044421:extracellular region part (qval6.47E-15)', 'GO:0070161:anchoring junction (qval2.46E-12)', 'GO:0005912:adherens junction (qval3.12E-11)', 'GO:0016324:apical plasma membrane (qval1.05E-10)', 'GO:0016020:membrane (qval4.4E-10)', 'GO:0005886:plasma membrane (qval1.41E-9)', 'GO:0044459:plasma membrane part (qval1.96E-9)', 'GO:0005911:cell-cell junction (qval3.26E-9)', 'GO:0044433:cytoplasmic vesicle part (qval4.12E-9)', 'GO:0098805:whole membrane (qval1.64E-8)', 'GO:0098588:bounding membrane of organelle (qval4.95E-8)', 'GO:0030659:cytoplasmic vesicle membrane (qval6.33E-8)', 'GO:0098590:plasma membrane region (qval9.24E-8)', 'GO:0012506:vesicle membrane (qval1.05E-7)', 'GO:0005925:focal adhesion (qval4.4E-7)', 'GO:0005924:cell-substrate adherens junction (qval5.11E-7)', 'GO:0030055:cell-substrate junction (qval7.93E-7)', 'GO:0044425:membrane part (qval9.47E-7)', 'GO:0031224:intrinsic component of membrane (qval1.53E-6)', 'GO:0043227:membrane-bounded organelle (qval1.84E-6)', 'GO:0016328:lateral plasma membrane (qval3.64E-6)', 'GO:0016021:integral component of membrane (qval5.99E-6)', 'GO:0042611:MHC protein complex (qval9.13E-6)', 'GO:0009986:cell surface (qval1.04E-5)', 'GO:0031090:organelle membrane (qval1.43E-5)', 'GO:0030666:endocytic vesicle membrane (qval1.5E-5)', 'GO:0098552:side of membrane (qval1.79E-5)', 'GO:0044440:endosomal part (qval2.62E-5)', 'GO:0044437:vacuolar part (qval3.93E-5)', 'GO:0030670:phagocytic vesicle membrane (qval5.03E-5)', 'GO:0030667:secretory granule membrane (qval5.18E-5)', 'GO:0044444:cytoplasmic part (qval6.29E-5)', 'GO:0043226:organelle (qval9.1E-5)', 'GO:0043202:lysosomal lumen (qval9.85E-5)', 'GO:0010008:endosome membrane (qval1.02E-4)', 'GO:0031410:cytoplasmic vesicle (qval2.26E-4)', 'GO:0098852:lytic vacuole membrane (qval2.67E-4)', 'GO:0005765:lysosomal membrane (qval2.61E-4)', 'GO:0097708:intracellular vesicle (qval2.63E-4)', 'GO:0031253:cell projection membrane (qval2.83E-4)', 'GO:0005775:vacuolar lumen (qval3.23E-4)', 'GO:0009897:external side of plasma membrane (qval3.79E-4)', 'GO:0005774:vacuolar membrane (qval6.73E-4)', 'GO:0005768:endosome (qval8.27E-4)', 'GO:0098797:plasma membrane protein complex (qval9.19E-4)', 'GO:0030662:coated vesicle membrane (qval9.2E-4)', 'GO:0044431:Golgi apparatus part (qval1.1E-3)', 'GO:0030864:cortical actin cytoskeleton (qval1.3E-3)', 'GO:0031226:intrinsic component of plasma membrane (qval2.23E-3)', 'GO:0030665:clathrin-coated vesicle membrane (qval2.31E-3)', 'GO:0031528:microvillus membrane (qval2.78E-3)', 'GO:0030057:desmosome (qval2.73E-3)', 'GO:0071556:integral component of lumenal side of endoplasmic reticulum membrane (qval2.68E-3)', 'GO:0042613:MHC class II protein complex (qval3.3E-3)', 'GO:0005887:integral component of plasma membrane (qval4.49E-3)', 'GO:0009925:basal plasma membrane (qval4.54E-3)', 'GO:0070821:tertiary granule membrane (qval4.74E-3)', 'GO:0016323:basolateral plasma membrane (qval4.87E-3)', 'GO:0005794:Golgi apparatus (qval7.34E-3)', 'GO:0043020:NADPH oxidase complex (qval8.51E-3)', 'GO:0043296:apical junction complex (qval1.04E-2)', 'GO:0005764:lysosome (qval1.15E-2)', 'GO:0000323:lytic vacuole (qval1.13E-2)', 'GO:0042612:MHC class I protein complex (qval1.17E-2)', 'GO:0030669:clathrin-coated endocytic vesicle membrane (qval1.17E-2)', 'GO:0030863:cortical cytoskeleton (qval1.17E-2)', 'GO:0012507:ER to Golgi transport vesicle membrane (qval1.22E-2)', 'GO:0035579:specific granule membrane (qval1.24E-2)', 'GO:0016327:apicolateral plasma membrane (qval1.32E-2)', 'GO:0005737:cytoplasm (qval1.43E-2)', 'GO:0032585:multivesicular body membrane (qval1.83E-2)', 'GO:0055038:recycling endosome membrane (qval1.84E-2)', 'GO:0005773:vacuole (qval2.07E-2)', 'GO:0030176:integral component of endoplasmic reticulum membrane (qval2.09E-2)', 'GO:0030660:Golgi-associated vesicle membrane (qval2.14E-2)', 'GO:0000139:Golgi membrane (qval2.23E-2)']</t>
        </is>
      </c>
      <c r="Z33" t="inlineStr">
        <is>
          <t>[{1, 17, 18, 23, 55, 7, 30}, {34, 28, 21}]</t>
        </is>
      </c>
    </row>
    <row r="34">
      <c r="A34" s="1" t="n">
        <v>33</v>
      </c>
      <c r="B34" t="n">
        <v>16483</v>
      </c>
      <c r="C34" t="n">
        <v>2522</v>
      </c>
      <c r="D34" t="n">
        <v>61</v>
      </c>
      <c r="E34" t="n">
        <v>456</v>
      </c>
      <c r="F34" t="n">
        <v>987</v>
      </c>
      <c r="G34" t="n">
        <v>18</v>
      </c>
      <c r="H34" t="n">
        <v>3660</v>
      </c>
      <c r="I34" t="n">
        <v>23</v>
      </c>
      <c r="J34" s="2" t="n">
        <v>-111.3825672355943</v>
      </c>
      <c r="K34" t="n">
        <v>0.6901959941907627</v>
      </c>
      <c r="L34" t="inlineStr">
        <is>
          <t>A2M,ABCC9,ABTB1,ACKR3,ACSS3,ACTA2,ACTB,ACTN1,ADAMTS15,ADAMTS5,ADCY3,ADD1,ADGRA2,ADRA1A,AEBP1,AHNAK,AK1,AKAP13,AMOTL2,ANK2,ANKS1B,ANO5,ANO6,ANP32E,ANTXR1,ANXA6,ARHGAP10,ARHGEF17,ARHGEF25,ARID5A,ARL2,ARPC2,ARSB,ARTN,ASAP1,ASB13,ASB2,ASPN,ATP1A2,ATP2B4,B3GALT2,BAG2,BAG3,BCL6,BFAR,BMERB1,C1QC,C1QTNF1,C1QTNF7,C1R,C1S,C2CD2L,C3orf70,C5orf49,C7,C8orf88,CACNA1H,CACNA2D3,CALD1,CALHM2,CALM3,CAP1,CASC3,CAV1,CAVIN1,CAVIN2,CAVIN3,CBX6,CCDC107,CCDC3,CCDC80,CCDC85B,CCN2,CCR1,CCSER2,CD151,CDC42BPA,CEP68,CHRD,CLEC3B,CLIC4,CLIP2,CLIP4,CLU,CMTM3,COL14A1,COL18A1,COL4A2,COL4A6,COL6A1,COL6A2,COL6A3,COLGALT1,CORO1C,COX7A1,CPED1,CPXM2,CRIM1,CRTAP,CSF1,CTPS1,CTSA,DAAM2,DACT3,DBNDD2,DDR2,DENND5A,DLGAP4,DMPK,DNAH1,DNAJB6,DNAJC15,DOCK3,DPYSL2,DSTN,DTNA,DUSP15,DUSP3,DVL3,DYNC1I1,ECM2,ECRG4,EGFLAM,EHBP1L1,EHD2,ELF1,ERI1,ESYT1,ESYT2,EVI2A,EXTL3,EZH1,FAM107A,FAM229B,FBLIM1,FBLN2,FBN1,FBXO30,FERMT2,FEZ1,FGFR1,FHL2,FHL3,FILIP1,FKBP7,FLNA,FN1,FOSL2,FOXC1,FOXF1,FOXF2,FOXN2,FOXN3,FRY,FRZB,FSTL3,FXYD1,FZD7,GAB2,GADD45A,GAS6,GDPD5,GEM,GFRA1,GJC1,GLIPR1,GLS,GLT8D2,GNA11,GNA14,GNAI2,GNG2,GPC6,GPNMB,GREM1,GRK5,GSN,GUCY1B1,HABP4,HCFC1R1,HCLS1,HDAC7,HEPH,HIC1,HIF3A,HIST1H4A,HIST2H2AB,HSPB2,HSPB6,HSPB7,HSPG2,HTRA1,ID3,IFITM2,IFITM3,IGFBP2,IGFBP4,IGFBP7,IGSF9B,IL33,ILK,INF2,INPP5A,INPP5B,IP6K3,IRAK3,ITGA7,ITGA9,ITGB1,ITGB3,ITPKB,ITPRID2,JAM2,JAM3,JDP2,JPH2,KALRN,KANK2,KCNAB1,KCNMB1,KCTD10,KCTD12,KCTD15,KCTD17,KHDRBS3,KIF1C,KIRREL1,KLHL42,KLHL5,LAMB2,LAMC1,LBH,LCAT,LDB3,LGALS1,LHFPL2,LIMS2,LIX1L,LMO3,LMO4,LMOD1,LPCAT1,LPP,LRCH2,LRRC20,LTBP1,LTBP3,LYVE1,MACF1,MAP1A,MAP1B,MAP3K20,MAP3K8,MAP4,MAPKAPK2,MAPRE2,MBNL1,MCAM,MET,METRNL,MFAP4,MFGE8,MGLL,MGP,MICAL1,MOB2,MOCS1,MRGPRF,MRVI1,MSANTD4,MSN,MSRB3,MTSS2,MVP,MYADM,MYL9,MYOCD,NCS1,NDNF,NES,NET1,NEURL1B,NFASC,NFATC4,NIBAN1,NKD1,NR1H2,NR2F1,NR2F2,NRP2,NT5DC3,NTRK1,NTRK2,NXPH3,OGN,OLFML3,OPTN,PALLD,PALM2-AKAP2,PBXIP1,PCDH10,PCDHB7,PCDHGA12,PCOLCE,PCOLCE2,PCYT1A,PDE3A,PDE5A,PDGFRB,PDLIM3,PDLIM7,PEA15,PEAK1,PER3,PFN1,PGM5,PHLDB2,PIEZO2,PIP5K1C,PITPNB,PLAC9,PLEKHG2,PLEKHG3,PLEKHO1,PLEKHO2,PLN,PLPP3,PLSCR1,PLXND1,PNMA1,POPDC2,PPP1CB,PPP1R12A,PPP1R12B,PPP1R12C,PPP1R14A,PPP2R2B,PRAF2,PRELP,PRICKLE2,PRKACA,PRKAR2B,PRKG1,PROCR,PRRX1,PTGIS,PTP4A3,QSOX1,RAB31,RARB,RASA3,RASGRP2,RASL12,RASSF3,RBMS2,RBMS3,RBPMS,RBPMS2,RCAN2,REEP1,RERG,RGN,RGS11,RGS2,RHOA,RHOBTB1,RNASE1,RNF112,ROCK1,RRAS,RSBN1L,RYR2,S1PR3,SBSPON,SEC23A,SELENOM,SELENOW,SERPINF1,SERPING1,SFRP1,SGCA,SH3BGRL,SH3BP5,SH3RF3,SIX2,SKI,SLC24A3,SLC45A4,SLMAP,SNTB1,SORBS1,SORBS2,SORT1,SPARCL1,SPART,SPEG,ST5,ST6GALNAC6,STIM1,STOM,STX7,SULF1,SYDE1,SYNPO,TACC1,TAGLN,TBCB,TBX2,TCF7L2,TFE3,TGM2,THRA,THSD7A,TIMP2,TIMP3,TINAGL1,TLL1,TLN1,TMC8,TMEM109,TMEM176B,TMOD1,TMSB4X,TNFAIP8L3,TNFSF12,TNS1,TNS2,TP53INP2,TPCN2,TPPP,TRAF5,TRIM47,TRNP1,TRPV2,TUBB6,TWSG1,UGP2,UQCRB,VAMP5,VCAM1,VCL,VIM,WDR1,WFDC1,WNT2B,WSCD2,WWTR1,YWHAH,ZBTB47,ZC3H13,ZEB1,ZEB2,ZNF25,ZNF385D,ZNHIT6,ZYX</t>
        </is>
      </c>
      <c r="M34" t="inlineStr">
        <is>
          <t>[(0, 48), (6, 48), (9, 3), (9, 8), (9, 11), (9, 25), (9, 48), (9, 51), (9, 57), (28, 48), (32, 48), (36, 48), (40, 48), (41, 48), (47, 3), (47, 8), (47, 11), (47, 25), (47, 48), (47, 51), (47, 57), (53, 48), (60, 48)]</t>
        </is>
      </c>
      <c r="N34" t="n">
        <v>4127</v>
      </c>
      <c r="O34" t="n">
        <v>0.5</v>
      </c>
      <c r="P34" t="n">
        <v>0.95</v>
      </c>
      <c r="Q34" t="n">
        <v>3</v>
      </c>
      <c r="R34" t="n">
        <v>10000</v>
      </c>
      <c r="S34" t="inlineStr">
        <is>
          <t>11/06/2023, 22:40:40</t>
        </is>
      </c>
      <c r="T34" s="3">
        <f>hyperlink("https://spiral.technion.ac.il/results/MTAwMDAwNQ==/33/GOResultsPROCESS","link")</f>
        <v/>
      </c>
      <c r="U34" t="inlineStr">
        <is>
          <t>['GO:0030198:extracellular matrix organization (qval3.45E-12)', 'GO:0032502:developmental process (qval4.21E-12)', 'GO:0050793:regulation of developmental process (qval4.24E-12)', 'GO:0043062:extracellular structure organization (qval4.16E-12)', 'GO:0051239:regulation of multicellular organismal process (qval1.59E-10)', 'GO:0010810:regulation of cell-substrate adhesion (qval1.68E-10)', 'GO:0051093:negative regulation of developmental process (qval1.16E-9)', 'GO:0050789:regulation of biological process (qval2.02E-9)', 'GO:0048856:anatomical structure development (qval2.55E-9)', 'GO:0045595:regulation of cell differentiation (qval5.13E-9)', 'GO:0051270:regulation of cellular component movement (qval8.44E-9)', 'GO:0048519:negative regulation of biological process (qval1.08E-8)', 'GO:0007155:cell adhesion (qval2.17E-8)', 'GO:0022610:biological adhesion (qval2.72E-8)', 'GO:0030036:actin cytoskeleton organization (qval6.29E-8)', 'GO:0051128:regulation of cellular component organization (qval7.02E-8)', 'GO:0030029:actin filament-based process (qval1.32E-7)', 'GO:0048523:negative regulation of cellular process (qval1.44E-7)', 'GO:0003012:muscle system process (qval1.65E-7)', 'GO:2000026:regulation of multicellular organismal development (qval1.99E-7)', 'GO:2000145:regulation of cell motility (qval2.77E-7)', 'GO:0040011:locomotion (qval3.09E-7)', 'GO:0048870:cell motility (qval4.17E-7)', 'GO:0048869:cellular developmental process (qval4.2E-7)', 'GO:0051241:negative regulation of multicellular organismal process (qval4.88E-7)', 'GO:0032879:regulation of localization (qval4.73E-7)', 'GO:0065007:biological regulation (qval4.7E-7)', 'GO:0009653:anatomical structure morphogenesis (qval4.94E-7)', 'GO:0030334:regulation of cell migration (qval4.78E-7)', 'GO:0006928:movement of cell or subcellular component (qval5.07E-7)', 'GO:0007010:cytoskeleton organization (qval8.23E-7)', 'GO:0030155:regulation of cell adhesion (qval9.29E-7)', 'GO:0040012:regulation of locomotion (qval9.12E-7)', 'GO:0065009:regulation of molecular function (qval1.02E-6)', 'GO:0007165:signal transduction (qval1.02E-6)', 'GO:0006936:muscle contraction (qval1.08E-6)', 'GO:0023051:regulation of signaling (qval1.21E-6)', 'GO:0031589:cell-substrate adhesion (qval1.25E-6)', 'GO:0050794:regulation of cellular process (qval1.24E-6)', 'GO:0010811:positive regulation of cell-substrate adhesion (qval1.24E-6)', 'GO:0009966:regulation of signal transduction (qval1.46E-6)', 'GO:0045596:negative regulation of cell differentiation (qval1.68E-6)', 'GO:0048518:positive regulation of biological process (qval1.97E-6)', 'GO:0000902:cell morphogenesis (qval2.16E-6)', 'GO:1903391:regulation of adherens junction organization (qval2.31E-6)', 'GO:0030154:cell differentiation (qval2.29E-6)', 'GO:0010646:regulation of cell communication (qval2.84E-6)', 'GO:0002576:platelet degranulation (qval5.22E-6)', 'GO:0048646:anatomical structure formation involved in morphogenesis (qval6.29E-6)', 'GO:0032970:regulation of actin filament-based process (qval7.58E-6)', 'GO:0097435:supramolecular fiber organization (qval7.83E-6)', 'GO:0050790:regulation of catalytic activity (qval8.03E-6)', 'GO:0022603:regulation of anatomical structure morphogenesis (qval1.01E-5)', 'GO:0044057:regulation of system process (qval1.08E-5)', 'GO:0016477:cell migration (qval1.31E-5)', 'GO:0034329:cell junction assembly (qval1.54E-5)', 'GO:0000904:cell morphogenesis involved in differentiation (qval1.63E-5)', 'GO:0048583:regulation of response to stimulus (qval2.42E-5)', 'GO:0019932:second-messenger-mediated signaling (qval2.45E-5)', 'GO:0006937:regulation of muscle contraction (qval2.64E-5)', 'GO:0048522:positive regulation of cellular process (qval3.62E-5)', 'GO:0060284:regulation of cell development (qval3.78E-5)', 'GO:0090109:regulation of cell-substrate junction assembly (qval4.1E-5)', 'GO:0051893:regulation of focal adhesion assembly (qval4.04E-5)', 'GO:0008016:regulation of heart contraction (qval4.87E-5)', 'GO:0051094:positive regulation of developmental process (qval5.03E-5)', 'GO:1903779:regulation of cardiac conduction (qval5.57E-5)', 'GO:1902903:regulation of supramolecular fiber organization (qval6.45E-5)', 'GO:0030514:negative regulation of BMP signaling pathway (qval6.57E-5)', 'GO:0030278:regulation of ossification (qval7.97E-5)', 'GO:0051246:regulation of protein metabolic process (qval7.9E-5)', 'GO:0016043:cellular component organization (qval8.2E-5)', 'GO:1901888:regulation of cell junction assembly (qval1.16E-4)', 'GO:0007160:cell-matrix adhesion (qval1.14E-4)', 'GO:0071840:cellular component organization or biogenesis (qval1.38E-4)', 'GO:0051336:regulation of hydrolase activity (qval1.63E-4)', 'GO:0001525:angiogenesis (qval1.65E-4)', 'GO:0045597:positive regulation of cell differentiation (qval1.65E-4)', 'GO:0032989:cellular component morphogenesis (qval1.67E-4)', 'GO:0090257:regulation of muscle system process (qval1.7E-4)', 'GO:1902531:regulation of intracellular signal transduction (qval1.78E-4)', 'GO:0001952:regulation of cell-matrix adhesion (qval1.82E-4)', 'GO:0045785:positive regulation of cell adhesion (qval1.98E-4)', 'GO:0031399:regulation of protein modification process (qval1.96E-4)', 'GO:0010959:regulation of metal ion transport (qval2.05E-4)', 'GO:0051272:positive regulation of cellular component movement (qval2.55E-4)', 'GO:0032956:regulation of actin cytoskeleton organization (qval2.53E-4)', 'GO:0044092:negative regulation of molecular function (qval2.74E-4)', 'GO:0001932:regulation of protein phosphorylation (qval2.9E-4)', 'GO:0051493:regulation of cytoskeleton organization (qval2.92E-4)', 'GO:0044087:regulation of cellular component biogenesis (qval3.07E-4)', 'GO:0061061:muscle structure development (qval3.17E-4)', 'GO:0055117:regulation of cardiac muscle contraction (qval3.7E-4)', 'GO:0042127:regulation of cell proliferation (qval3.78E-4)', 'GO:0034446:substrate adhesion-dependent cell spreading (qval3.75E-4)', 'GO:0034330:cell junction organization (qval4.21E-4)', 'GO:0042325:regulation of phosphorylation (qval4.4E-4)', 'GO:0006816:calcium ion transport (qval4.44E-4)', 'GO:0006942:regulation of striated muscle contraction (qval4.55E-4)', 'GO:0051174:regulation of phosphorus metabolic process (qval5.2E-4)', 'GO:0019220:regulation of phosphate metabolic process (qval5.15E-4)', 'GO:0051130:positive regulation of cellular component organization (qval5.14E-4)', 'GO:0010941:regulation of cell death (qval6.16E-4)', 'GO:1903522:regulation of blood circulation (qval6.98E-4)', 'GO:0010881:regulation of cardiac muscle contraction by regulation of the release of sequestered calcium ion (qval7.65E-4)', 'GO:0034765:regulation of ion transmembrane transport (qval7.71E-4)', 'GO:1901019:regulation of calcium ion transmembrane transporter activity (qval7.88E-4)', 'GO:2000147:positive regulation of cell motility (qval7.84E-4)', 'GO:0034762:regulation of transmembrane transport (qval7.76E-4)', 'GO:0051056:regulation of small GTPase mediated signal transduction (qval8.65E-4)', 'GO:0040017:positive regulation of locomotion (qval9.2E-4)', 'GO:0070527:platelet aggregation (qval9.16E-4)', 'GO:1904062:regulation of cation transmembrane transport (qval9.43E-4)', 'GO:0030335:positive regulation of cell migration (qval1.07E-3)', 'GO:0045667:regulation of osteoblast differentiation (qval1.09E-3)', 'GO:0009968:negative regulation of signal transduction (qval1.09E-3)', 'GO:0110053:regulation of actin filament organization (qval1.12E-3)', 'GO:1902905:positive regulation of supramolecular fiber organization (qval1.23E-3)', 'GO:0030279:negative regulation of ossification (qval1.31E-3)', 'GO:0032268:regulation of cellular protein metabolic process (qval1.31E-3)', 'GO:0007166:cell surface receptor signaling pathway (qval1.34E-3)', 'GO:0030510:regulation of BMP signaling pathway (qval1.36E-3)', 'GO:0043067:regulation of programmed cell death (qval1.62E-3)', 'GO:0022898:regulation of transmembrane transporter activity (qval1.69E-3)', 'GO:0051240:positive regulation of multicellular organismal process (qval1.82E-3)', 'GO:0034333:adherens junction assembly (qval1.87E-3)', 'GO:0007015:actin filament organization (qval1.99E-3)', 'GO:0090288:negative regulation of cellular response to growth factor stimulus (qval1.99E-3)', 'GO:0045668:negative regulation of osteoblast differentiation (qval2.21E-3)', 'GO:0043408:regulation of MAPK cascade (qval2.22E-3)', 'GO:0048585:negative regulation of response to stimulus (qval2.59E-3)', 'GO:0043086:negative regulation of catalytic activity (qval2.57E-3)', 'GO:0007167:enzyme linked receptor protein signaling pathway (qval2.58E-3)', 'GO:0043085:positive regulation of catalytic activity (qval2.78E-3)', 'GO:0044093:positive regulation of molecular function (qval2.86E-3)', 'GO:0042692:muscle cell differentiation (qval3.02E-3)', 'GO:0032409:regulation of transporter activity (qval3E-3)', 'GO:0007044:cell-substrate junction assembly (qval2.98E-3)', 'GO:0051129:negative regulation of cellular component organization (qval2.98E-3)', 'GO:0090101:negative regulation of transmembrane receptor protein serine/threonine kinase signaling pathway (qval2.99E-3)', 'GO:0070168:negative regulation of biomineral tissue development (qval3.04E-3)', 'GO:0010882:regulation of cardiac muscle contraction by calcium ion signaling (qval3.01E-3)', 'GO:0032412:regulation of ion transmembrane transporter activity (qval3E-3)', 'GO:0043269:regulation of ion transport (qval3.16E-3)', 'GO:0035556:intracellular signal transduction (qval3.23E-3)', 'GO:0042981:regulation of apoptotic process (qval3.3E-3)', 'GO:0051495:positive regulation of cytoskeleton organization (qval3.41E-3)', 'GO:0010648:negative regulation of cell communication (qval3.42E-3)', 'GO:0048584:positive regulation of response to stimulus (qval3.45E-3)', 'GO:0023057:negative regulation of signaling (qval3.63E-3)', 'GO:0051345:positive regulation of hydrolase activity (qval3.69E-3)', 'GO:0009967:positive regulation of signal transduction (qval3.67E-3)', 'GO:0070613:regulation of protein processing (qval3.72E-3)', 'GO:0003008:system process (qval3.76E-3)', 'GO:0048513:animal organ development (qval3.79E-3)', 'GO:1903317:regulation of protein maturation (qval4.43E-3)', 'GO:0010880:regulation of release of sequestered calcium ion into cytosol by sarcoplasmic reticulum (qval4.68E-3)', 'GO:0009987:cellular process (qval4.75E-3)', 'GO:0070838:divalent metal ion transport (qval4.85E-3)', 'GO:0031333:negative regulation of protein complex assembly (qval4.89E-3)', 'GO:0010770:positive regulation of cell morphogenesis involved in differentiation (qval5.12E-3)', 'GO:0031032:actomyosin structure organization (qval5.17E-3)', 'GO:0010720:positive regulation of cell development (qval5.2E-3)', 'GO:0045664:regulation of neuron differentiation (qval5.21E-3)', 'GO:0072511:divalent inorganic cation transport (qval5.51E-3)', 'GO:0034109:homotypic cell-cell adhesion (qval6.63E-3)', 'GO:0006874:cellular calcium ion homeostasis (qval7.08E-3)', 'GO:0002026:regulation of the force of heart contraction (qval7.13E-3)', 'GO:0065008:regulation of biological quality (qval8.18E-3)', 'GO:0019722:calcium-mediated signaling (qval8.23E-3)', 'GO:0051960:regulation of nervous system development (qval8.19E-3)', 'GO:0097241:hematopoietic stem cell migration to bone marrow (qval8.23E-3)', 'GO:0009719:response to endogenous stimulus (qval8.41E-3)', 'GO:0045859:regulation of protein kinase activity (qval8.6E-3)', 'GO:0060548:negative regulation of cell death (qval8.76E-3)', 'GO:0045765:regulation of angiogenesis (qval8.75E-3)', 'GO:2000146:negative regulation of cell motility (qval9.11E-3)', 'GO:0045937:positive regulation of phosphate metabolic process (qval9.14E-3)', 'GO:0010562:positive regulation of phosphorus metabolic process (qval9.09E-3)', 'GO:0032501:multicellular organismal process (qval9.61E-3)', 'GO:0001667:ameboidal-type cell migration (qval9.65E-3)', 'GO:1905330:regulation of morphogenesis of an epithelium (qval9.77E-3)', 'GO:0001934:positive regulation of protein phosphorylation (qval9.85E-3)', 'GO:0035633:maintenance of permeability of blood-brain barrier (qval1.01E-2)', 'GO:0055074:calcium ion homeostasis (qval1.02E-2)', 'GO:0005513:detection of calcium ion (qval1.02E-2)', 'GO:0051017:actin filament bundle assembly (qval1.05E-2)', 'GO:0061572:actin filament bundle organization (qval1.04E-2)', 'GO:0006939:smooth muscle contraction (qval1.05E-2)', 'GO:0048731:system development (qval1.07E-2)', 'GO:0086004:regulation of cardiac muscle cell contraction (qval1.2E-2)', 'GO:0030336:negative regulation of cell migration (qval1.2E-2)', 'GO:0050767:regulation of neurogenesis (qval1.25E-2)', 'GO:0010632:regulation of epithelial cell migration (qval1.29E-2)', 'GO:0009888:tissue development (qval1.29E-2)', 'GO:1902533:positive regulation of intracellular signal transduction (qval1.3E-2)', 'GO:0045666:positive regulation of neuron differentiation (qval1.31E-2)', 'GO:0007169:transmembrane receptor protein tyrosine kinase signaling pathway (qval1.31E-2)', 'GO:0002064:epithelial cell development (qval1.32E-2)', 'GO:0042327:positive regulation of phosphorylation (qval1.32E-2)', 'GO:0007229:integrin-mediated signaling pathway (qval1.37E-2)', 'GO:0043549:regulation of kinase activity (qval1.37E-2)', 'GO:0051247:positive regulation of protein metabolic process (qval1.37E-2)', 'GO:0051271:negative regulation of cellular component movement (qval1.37E-2)', 'GO:0090092:regulation of transmembrane receptor protein serine/threonine kinase signaling pathway (qval1.37E-2)', 'GO:0110111:negative regulation of animal organ morphogenesis (qval1.36E-2)', 'GO:1903393:positive regulation of adherens junction organization (qval1.35E-2)', 'GO:0098901:regulation of cardiac muscle cell action potential (qval1.35E-2)', 'GO:1901342:regulation of vasculature development (qval1.35E-2)', 'GO:0030042:actin filament depolymerization (qval1.39E-2)', 'GO:0046578:regulation of Ras protein signal transduction (qval1.41E-2)', 'GO:0072507:divalent inorganic cation homeostasis (qval1.42E-2)', 'GO:2000027:regulation of animal organ morphogenesis (qval1.47E-2)', 'GO:0090075:relaxation of muscle (qval1.5E-2)', 'GO:0009611:response to wounding (qval1.56E-2)', 'GO:0001503:ossification (qval1.57E-2)', 'GO:0061049:cell growth involved in cardiac muscle cell development (qval1.59E-2)', 'GO:0035701:hematopoietic stem cell migration (qval1.59E-2)', 'GO:0022614:membrane to membrane docking (qval1.58E-2)', 'GO:0008284:positive regulation of cell proliferation (qval1.6E-2)', 'GO:0072503:cellular divalent inorganic cation homeostasis (qval1.61E-2)', 'GO:0070167:regulation of biomineral tissue development (qval1.66E-2)', 'GO:0007507:heart development (qval1.7E-2)', 'GO:1901021:positive regulation of calcium ion transmembrane transporter activity (qval1.82E-2)', 'GO:0055119:relaxation of cardiac muscle (qval1.9E-2)', 'GO:0010647:positive regulation of cell communication (qval1.91E-2)', 'GO:0051050:positive regulation of transport (qval1.91E-2)', 'GO:0051924:regulation of calcium ion transport (qval1.96E-2)', 'GO:0043254:regulation of protein complex assembly (qval1.97E-2)', 'GO:0043410:positive regulation of MAPK cascade (qval1.97E-2)', 'GO:0014706:striated muscle tissue development (qval1.97E-2)', 'GO:0010975:regulation of neuron projection development (qval1.96E-2)', 'GO:0045055:regulated exocytosis (qval1.99E-2)', 'GO:0009725:response to hormone (qval1.99E-2)', 'GO:1903115:regulation of actin filament-based movement (qval2.07E-2)', 'GO:0051248:negative regulation of protein metabolic process (qval2.08E-2)', 'GO:0090287:regulation of cellular response to growth factor stimulus (qval2.1E-2)', 'GO:0023056:positive regulation of signaling (qval2.1E-2)', 'GO:0086065:cell communication involved in cardiac conduction (qval2.18E-2)', 'GO:0014812:muscle cell migration (qval2.17E-2)', 'GO:0048589:developmental growth (qval2.17E-2)', 'GO:0019935:cyclic-nucleotide-mediated signaling (qval2.26E-2)', 'GO:0032231:regulation of actin filament bundle assembly (qval2.37E-2)', 'GO:0035023:regulation of Rho protein signal transduction (qval2.51E-2)', 'GO:1901879:regulation of protein depolymerization (qval2.5E-2)', 'GO:0010631:epithelial cell migration (qval2.49E-2)', 'GO:0032270:positive regulation of cellular protein metabolic process (qval2.48E-2)', 'GO:0031400:negative regulation of protein modification process (qval2.53E-2)', 'GO:0009887:animal organ morphogenesis (qval2.59E-2)', 'GO:0051049:regulation of transport (qval2.58E-2)', 'GO:0040007:growth (qval2.64E-2)', 'GO:1903011:negative regulation of bone development (qval2.69E-2)', 'GO:0051599:response to hydrostatic pressure (qval2.68E-2)', 'GO:0098910:regulation of atrial cardiac muscle cell action potential (qval2.67E-2)', 'GO:0043297:apical junction assembly (qval2.66E-2)', 'GO:0003256:regulation of transcription from RNA polymerase II promoter involved in myocardial precursor cell differentiation (qval2.65E-2)', 'GO:0007517:muscle organ development (qval2.65E-2)', 'GO:0098609:cell-cell adhesion (qval2.66E-2)', 'GO:0120035:regulation of plasma membrane bounded cell projection organization (qval2.7E-2)', 'GO:2001257:regulation of cation channel activity (qval2.75E-2)', 'GO:0045598:regulation of fat cell differentiation (qval2.88E-2)', 'GO:0042221:response to chemical (qval2.97E-2)', 'GO:0009892:negative regulation of metabolic process (qval2.97E-2)', 'GO:0042493:response to drug (qval3.08E-2)', 'GO:0010033:response to organic substance (qval3.09E-2)', 'GO:0045019:negative regulation of nitric oxide biosynthetic process (qval3.1E-2)', 'GO:1904406:negative regulation of nitric oxide metabolic process (qval3.09E-2)', 'GO:0098900:regulation of action potential (qval3.09E-2)', 'GO:0030449:regulation of complement activation (qval3.08E-2)', 'GO:0071363:cellular response to growth factor stimulus (qval3.21E-2)', 'GO:0031344:regulation of cell projection organization (qval3.23E-2)', 'GO:0034767:positive regulation of ion transmembrane transport (qval3.25E-2)', 'GO:0072376:protein activation cascade (qval3.25E-2)', 'GO:0022604:regulation of cell morphogenesis (qval3.3E-2)', 'GO:1900026:positive regulation of substrate adhesion-dependent cell spreading (qval3.36E-2)', 'GO:2000257:regulation of protein activation cascade (qval3.39E-2)', 'GO:1900024:regulation of substrate adhesion-dependent cell spreading (qval3.38E-2)', 'GO:0006875:cellular metal ion homeostasis (qval3.53E-2)', 'GO:0051928:positive regulation of calcium ion transport (qval3.66E-2)', 'GO:0001558:regulation of cell growth (qval3.67E-2)', 'GO:0032781:positive regulation of ATPase activity (qval3.75E-2)', 'GO:1905331:negative regulation of morphogenesis of an epithelium (qval3.9E-2)', 'GO:0086064:cell communication by electrical coupling involved in cardiac conduction (qval3.89E-2)', 'GO:0051282:regulation of sequestering of calcium ion (qval3.89E-2)', 'GO:0007568:aging (qval4.03E-2)', 'GO:1903997:positive regulation of non-membrane spanning protein tyrosine kinase activity (qval4.06E-2)', 'GO:0086103:G protein-coupled receptor signaling pathway involved in heart process (qval4.04E-2)', 'GO:0008154:actin polymerization or depolymerization (qval4.12E-2)', 'GO:0030837:negative regulation of actin filament polymerization (qval4.1E-2)', 'GO:0043666:regulation of phosphoprotein phosphatase activity (qval4.11E-2)', 'GO:0040013:negative regulation of locomotion (qval4.18E-2)', 'GO:0070848:response to growth factor (qval4.26E-2)', 'GO:0001868:regulation of complement activation, lectin pathway (qval4.28E-2)', 'GO:0001869:negative regulation of complement activation, lectin pathway (qval4.27E-2)', 'GO:0051338:regulation of transferase activity (qval4.34E-2)', 'GO:0043462:regulation of ATPase activity (qval4.58E-2)', 'GO:0006909:phagocytosis (qval4.57E-2)', 'GO:0010035:response to inorganic substance (qval4.56E-2)', 'GO:0003014:renal system process (qval4.58E-2)', 'GO:0031324:negative regulation of cellular metabolic process (qval4.66E-2)', 'GO:1904064:positive regulation of cation transmembrane transport (qval4.7E-2)', 'GO:0043277:apoptotic cell clearance (qval4.74E-2)', 'GO:0019934:cGMP-mediated signaling (qval4.73E-2)', 'GO:0031401:positive regulation of protein modification process (qval4.75E-2)', 'GO:0051172:negative regulation of nitrogen compound metabolic process (qval4.78E-2)']</t>
        </is>
      </c>
      <c r="V34" s="3">
        <f>hyperlink("https://spiral.technion.ac.il/results/MTAwMDAwNQ==/33/GOResultsFUNCTION","link")</f>
        <v/>
      </c>
      <c r="W34" t="inlineStr">
        <is>
          <t>['GO:0005198:structural molecule activity (qval2.87E-10)', 'GO:0005201:extracellular matrix structural constituent (qval3.19E-9)', 'GO:0003779:actin binding (qval2.91E-9)', 'GO:0008092:cytoskeletal protein binding (qval2.45E-9)', 'GO:0005518:collagen binding (qval1.02E-8)', 'GO:0044877:protein-containing complex binding (qval4.46E-6)', 'GO:0005178:integrin binding (qval5.88E-6)', 'GO:0019900:kinase binding (qval8.46E-6)', 'GO:0019838:growth factor binding (qval1.45E-5)', 'GO:0019901:protein kinase binding (qval3.14E-5)', 'GO:0005539:glycosaminoglycan binding (qval4.36E-4)', 'GO:0008201:heparin binding (qval1.59E-3)', 'GO:0098772:molecular function regulator (qval1.58E-3)', 'GO:0005102:signaling receptor binding (qval2.22E-3)', 'GO:0050839:cell adhesion molecule binding (qval2.26E-3)', 'GO:0005515:protein binding (qval2.3E-3)', 'GO:0005520:insulin-like growth factor binding (qval2.31E-3)', 'GO:0050840:extracellular matrix binding (qval2.86E-3)', 'GO:0005509:calcium ion binding (qval5.25E-3)', 'GO:0051015:actin filament binding (qval9.21E-3)', 'GO:0019899:enzyme binding (qval1.2E-2)', 'GO:1901681:sulfur compound binding (qval1.7E-2)', 'GO:0005030:neurotrophin receptor activity (qval1.85E-2)', 'GO:0005080:protein kinase C binding (qval1.85E-2)', 'GO:0030020:extracellular matrix structural constituent conferring tensile strength (qval2.38E-2)', 'GO:0019208:phosphatase regulator activity (qval2.89E-2)', 'GO:0097493:structural molecule activity conferring elasticity (qval3.24E-2)', 'GO:0030234:enzyme regulator activity (qval3.34E-2)', 'GO:0004714:transmembrane receptor protein tyrosine kinase activity (qval3.41E-2)', 'GO:0005488:binding (qval3.57E-2)', 'GO:0016247:channel regulator activity (qval3.95E-2)', 'GO:0019199:transmembrane receptor protein kinase activity (qval4.72E-2)', 'GO:0019955:cytokine binding (qval4.63E-2)', 'GO:0004857:enzyme inhibitor activity (qval4.61E-2)', 'GO:0050998:nitric-oxide synthase binding (qval5.18E-2)', 'GO:0099106:ion channel regulator activity (qval6.18E-2)', 'GO:0044325:ion channel binding (qval6.09E-2)', 'GO:0019904:protein domain specific binding (qval6.19E-2)', 'GO:0051371:muscle alpha-actinin binding (qval6.36E-2)', 'GO:0001786:phosphatidylserine binding (qval8.9E-2)', 'GO:0010465:nerve growth factor receptor activity (qval9.2E-2)', 'GO:0061134:peptidase regulator activity (qval9.09E-2)']</t>
        </is>
      </c>
      <c r="X34" s="3">
        <f>hyperlink("https://spiral.technion.ac.il/results/MTAwMDAwNQ==/33/GOResultsCOMPONENT","link")</f>
        <v/>
      </c>
      <c r="Y34" t="inlineStr">
        <is>
          <t>['GO:0005925:focal adhesion (qval1.28E-19)', 'GO:0005924:cell-substrate adherens junction (qval8.42E-20)', 'GO:0030055:cell-substrate junction (qval1.1E-19)', 'GO:0062023:collagen-containing extracellular matrix (qval3.49E-18)', 'GO:0070161:anchoring junction (qval2.1E-16)', 'GO:0005912:adherens junction (qval1.83E-16)', 'GO:0030054:cell junction (qval2.13E-15)', 'GO:0031012:extracellular matrix (qval1.68E-14)', 'GO:0044449:contractile fiber part (qval2.63E-14)', 'GO:0032432:actin filament bundle (qval1.15E-11)', 'GO:0001725:stress fiber (qval2.23E-11)', 'GO:0097517:contractile actin filament bundle (qval2.04E-11)', 'GO:0042641:actomyosin (qval2.23E-11)', 'GO:0005856:cytoskeleton (qval1.29E-10)', 'GO:0030018:Z disc (qval8.2E-10)', 'GO:0044421:extracellular region part (qval1.11E-8)', 'GO:0005615:extracellular space (qval1.69E-8)', 'GO:0042383:sarcolemma (qval1.25E-7)', 'GO:0005576:extracellular region (qval2.13E-7)', 'GO:0044430:cytoskeletal part (qval2.7E-7)', 'GO:1903561:extracellular vesicle (qval4.56E-7)', 'GO:0043230:extracellular organelle (qval4.35E-7)', 'GO:0005886:plasma membrane (qval9.55E-7)', 'GO:0070062:extracellular exosome (qval2.28E-6)', 'GO:0005788:endoplasmic reticulum lumen (qval3.24E-6)', 'GO:0015629:actin cytoskeleton (qval4.67E-6)', 'GO:0048471:perinuclear region of cytoplasm (qval1.52E-5)', 'GO:0031982:vesicle (qval2.5E-5)', 'GO:0044291:cell-cell contact zone (qval5.56E-5)', 'GO:0005911:cell-cell junction (qval1.25E-4)', 'GO:0044444:cytoplasmic part (qval2.22E-4)', 'GO:0030017:sarcomere (qval7.74E-4)', 'GO:0099080:supramolecular complex (qval1.15E-3)', 'GO:0099081:supramolecular polymer (qval1.12E-3)', 'GO:0099512:supramolecular fiber (qval1.09E-3)', 'GO:0044853:plasma membrane raft (qval1.09E-3)', 'GO:0005901:caveola (qval1.09E-3)', 'GO:0072562:blood microparticle (qval1.15E-3)', 'GO:0098857:membrane microdomain (qval1.31E-3)', 'GO:0045121:membrane raft (qval1.28E-3)', 'GO:0098589:membrane region (qval2.23E-3)', 'GO:0044459:plasma membrane part (qval3.23E-3)', 'GO:0002102:podosome (qval3.57E-3)', 'GO:0005581:collagen trimer (qval4.37E-3)', 'GO:0005604:basement membrane (qval4.75E-3)', 'GO:0044420:extracellular matrix component (qval5.44E-3)', 'GO:0009986:cell surface (qval7.87E-3)', 'GO:0031093:platelet alpha granule lumen (qval7.75E-3)', 'GO:0044448:cell cortex part (qval8.37E-3)', 'GO:0014704:intercalated disc (qval9.44E-3)', 'GO:0030863:cortical cytoskeleton (qval9.29E-3)', 'GO:0005829:cytosol (qval1.61E-2)', 'GO:0098636:protein complex involved in cell adhesion (qval1.92E-2)', 'GO:0033017:sarcoplasmic reticulum membrane (qval1.88E-2)', 'GO:0042995:cell projection (qval1.88E-2)', 'GO:0030864:cortical actin cytoskeleton (qval1.89E-2)', 'GO:0043292:contractile fiber (qval2.08E-2)', 'GO:0031974:membrane-enclosed lumen (qval2.56E-2)', 'GO:0070013:intracellular organelle lumen (qval2.52E-2)', 'GO:0043233:organelle lumen (qval2.48E-2)', 'GO:0036195:muscle cell projection membrane (qval2.64E-2)', 'GO:0090533:cation-transporting ATPase complex (qval2.96E-2)', 'GO:0032587:ruffle membrane (qval3.02E-2)']</t>
        </is>
      </c>
      <c r="Z34" t="inlineStr">
        <is>
          <t>[{0, 32, 36, 6, 40, 9, 41, 60, 47, 53, 28}, {48, 3, 51, 8, 25, 11, 57}]</t>
        </is>
      </c>
    </row>
    <row r="35">
      <c r="A35" s="1" t="n">
        <v>34</v>
      </c>
      <c r="B35" t="n">
        <v>16483</v>
      </c>
      <c r="C35" t="n">
        <v>2522</v>
      </c>
      <c r="D35" t="n">
        <v>61</v>
      </c>
      <c r="E35" t="n">
        <v>84</v>
      </c>
      <c r="F35" t="n">
        <v>2115</v>
      </c>
      <c r="G35" t="n">
        <v>49</v>
      </c>
      <c r="H35" t="n">
        <v>3660</v>
      </c>
      <c r="I35" t="n">
        <v>74</v>
      </c>
      <c r="J35" s="2" t="n">
        <v>-23.35591794781061</v>
      </c>
      <c r="K35" t="n">
        <v>0.6974858324629154</v>
      </c>
      <c r="L35" t="inlineStr">
        <is>
          <t>ACHE,ADAMTSL2,ADGRF1,AIF1,ANKRD22,APBB1IP,APP,ARPC1B,BCL3,BGN,C3,CALHM6,CD53,CD74,CFB,CFH,CFTR,CIITA,CLCF1,CLEC10A,COL10A1,CST1,CTNNB1,CTSB,CXCL14,CXCR2,CXCR4,CYBA,DOCK10,EFNA5,FCER1G,FCGBP,FGD3,GABRP,GPR137B,GPR18,HIST1H1B,HIST1H2BH,HLA-DPA1,HLA-DPB1,HLA-DRA,HLA-DRB5,IGFBP3,IKZF3,IRF8,LAPTM5,LST1,LTF,LY6E,MACC1,MMP7,NCOA7,NKD2,NPC2,OAZ1,PIGR,PIP4K2A,PLD4,PYCARD,RGS1,ROBO2,RUNX1,SAA1,SAA2,SAT1,SERPINA1,SLC40A1,SLCO2B1,SOD2,SOSTDC1,SPOCK2,SYTL2,TLR2,TMEM173,TNFAIP2,TNS3,TRBC1,TREM2,UBD,UBE2C,VASH1,VDR,ZFP36L2,ZMYND15</t>
        </is>
      </c>
      <c r="M35" t="inlineStr">
        <is>
          <t>[(0, 34), (0, 50), (1, 21), (1, 34), (1, 50), (2, 34), (3, 34), (4, 21), (4, 34), (5, 21), (5, 34), (5, 50), (6, 21), (6, 34), (6, 50), (7, 21), (7, 34), (7, 50), (8, 21), (8, 34), (9, 21), (9, 34), (9, 50), (11, 34), (12, 34), (13, 34), (15, 34), (16, 34), (18, 21), (18, 34), (18, 50), (19, 21), (19, 34), (19, 50), (20, 34), (22, 34), (23, 21), (23, 34), (23, 50), (25, 34), (26, 21), (26, 34), (27, 34), (28, 34), (30, 34), (31, 34), (32, 34), (33, 34), (35, 34), (37, 34), (38, 34), (39, 34), (40, 34), (41, 34), (42, 34), (43, 34), (44, 34), (45, 34), (47, 34), (51, 34), (54, 21), (54, 34), (54, 50), (55, 21), (55, 34), (55, 50), (56, 21), (56, 34), (56, 50), (58, 34), (59, 34), (60, 21), (60, 34), (60, 50)]</t>
        </is>
      </c>
      <c r="N35" t="n">
        <v>4252</v>
      </c>
      <c r="O35" t="n">
        <v>0.75</v>
      </c>
      <c r="P35" t="n">
        <v>0.95</v>
      </c>
      <c r="Q35" t="n">
        <v>3</v>
      </c>
      <c r="R35" t="n">
        <v>10000</v>
      </c>
      <c r="S35" t="inlineStr">
        <is>
          <t>11/06/2023, 22:41:09</t>
        </is>
      </c>
      <c r="T35" s="3">
        <f>hyperlink("https://spiral.technion.ac.il/results/MTAwMDAwNQ==/34/GOResultsPROCESS","link")</f>
        <v/>
      </c>
      <c r="U35" t="inlineStr">
        <is>
          <t>['GO:0002376:immune system process (qval3.09E-12)', 'GO:0006955:immune response (qval8E-11)', 'GO:0045321:leukocyte activation (qval6.36E-10)', 'GO:0001775:cell activation (qval9.02E-10)', 'GO:0001819:positive regulation of cytokine production (qval4.75E-9)', 'GO:0002684:positive regulation of immune system process (qval1.72E-8)', 'GO:0002682:regulation of immune system process (qval1.5E-8)', 'GO:0048583:regulation of response to stimulus (qval2.19E-8)', 'GO:0002252:immune effector process (qval6.57E-8)', 'GO:0002263:cell activation involved in immune response (qval7.39E-8)', 'GO:0001817:regulation of cytokine production (qval8.58E-8)', 'GO:0006952:defense response (qval1.32E-7)', 'GO:0050778:positive regulation of immune response (qval1.61E-7)', 'GO:0048518:positive regulation of biological process (qval1.56E-7)', 'GO:0050776:regulation of immune response (qval1.68E-7)', 'GO:0002366:leukocyte activation involved in immune response (qval3.56E-7)', 'GO:0002274:myeloid leukocyte activation (qval1.23E-6)', 'GO:0048584:positive regulation of response to stimulus (qval2.7E-6)', 'GO:0050865:regulation of cell activation (qval6.13E-6)', 'GO:0045087:innate immune response (qval8.11E-6)', 'GO:0002253:activation of immune response (qval1.1E-5)', 'GO:0048522:positive regulation of cellular process (qval1.09E-5)', 'GO:0002694:regulation of leukocyte activation (qval1.62E-5)', 'GO:0050896:response to stimulus (qval1.64E-5)', 'GO:0051240:positive regulation of multicellular organismal process (qval1.79E-5)', 'GO:0006887:exocytosis (qval3.51E-5)', 'GO:0032101:regulation of response to external stimulus (qval3.44E-5)', 'GO:0016192:vesicle-mediated transport (qval5.61E-5)', 'GO:0002275:myeloid cell activation involved in immune response (qval6.82E-5)', 'GO:0006954:inflammatory response (qval8.4E-5)', 'GO:0051249:regulation of lymphocyte activation (qval8.85E-5)', 'GO:0051707:response to other organism (qval9.89E-5)', 'GO:0009617:response to bacterium (qval1.17E-4)', 'GO:0043312:neutrophil degranulation (qval1.6E-4)', 'GO:0050789:regulation of biological process (qval1.72E-4)', 'GO:0002283:neutrophil activation involved in immune response (qval1.68E-4)', 'GO:0042119:neutrophil activation (qval2.01E-4)', 'GO:0007165:signal transduction (qval2.1E-4)', 'GO:0036230:granulocyte activation (qval2.06E-4)', 'GO:0009607:response to biotic stimulus (qval2.08E-4)', 'GO:0043299:leukocyte degranulation (qval2.17E-4)', 'GO:0034341:response to interferon-gamma (qval2.38E-4)', 'GO:0032940:secretion by cell (qval2.74E-4)', 'GO:0050794:regulation of cellular process (qval3.62E-4)', 'GO:0034097:response to cytokine (qval3.63E-4)', 'GO:0060333:interferon-gamma-mediated signaling pathway (qval4.13E-4)', 'GO:0007166:cell surface receptor signaling pathway (qval5.07E-4)', 'GO:0043207:response to external biotic stimulus (qval5.62E-4)', 'GO:0019221:cytokine-mediated signaling pathway (qval6.69E-4)', 'GO:0032755:positive regulation of interleukin-6 production (qval7.48E-4)', 'GO:0032675:regulation of interleukin-6 production (qval7.57E-4)', 'GO:0045055:regulated exocytosis (qval7.68E-4)', 'GO:0065007:biological regulation (qval7.64E-4)', 'GO:0032642:regulation of chemokine production (qval8.11E-4)', 'GO:0046903:secretion (qval9.7E-4)', 'GO:0032680:regulation of tumor necrosis factor production (qval1.08E-3)', 'GO:0051239:regulation of multicellular organismal process (qval1.07E-3)', 'GO:0050764:regulation of phagocytosis (qval1.27E-3)', 'GO:1903555:regulation of tumor necrosis factor superfamily cytokine production (qval1.26E-3)', 'GO:0002696:positive regulation of leukocyte activation (qval1.33E-3)', 'GO:0006959:humoral immune response (qval1.37E-3)', 'GO:0031347:regulation of defense response (qval1.47E-3)', 'GO:0050867:positive regulation of cell activation (qval1.72E-3)', 'GO:0019886:antigen processing and presentation of exogenous peptide antigen via MHC class II (qval1.72E-3)', 'GO:0032722:positive regulation of chemokine production (qval1.79E-3)', 'GO:0002495:antigen processing and presentation of peptide antigen via MHC class II (qval1.9E-3)', 'GO:0002504:antigen processing and presentation of peptide or polysaccharide antigen via MHC class II (qval1.87E-3)', 'GO:0060760:positive regulation of response to cytokine stimulus (qval1.88E-3)', 'GO:0042742:defense response to bacterium (qval2.01E-3)', 'GO:0050670:regulation of lymphocyte proliferation (qval2.05E-3)', 'GO:0032944:regulation of mononuclear cell proliferation (qval2.18E-3)', 'GO:0002579:positive regulation of antigen processing and presentation (qval2.43E-3)', 'GO:0032649:regulation of interferon-gamma production (qval2.48E-3)', 'GO:0050766:positive regulation of phagocytosis (qval2.48E-3)', 'GO:0051251:positive regulation of lymphocyte activation (qval2.66E-3)', 'GO:0031349:positive regulation of defense response (qval2.7E-3)', 'GO:0002269:leukocyte activation involved in inflammatory response (qval3.02E-3)', 'GO:0001774:microglial cell activation (qval2.98E-3)', 'GO:0045595:regulation of cell differentiation (qval3.26E-3)', 'GO:0002764:immune response-regulating signaling pathway (qval3.25E-3)', 'GO:0070663:regulation of leukocyte proliferation (qval3.23E-3)', 'GO:0032729:positive regulation of interferon-gamma production (qval3.38E-3)', 'GO:0032103:positive regulation of response to external stimulus (qval3.39E-3)', 'GO:0060759:regulation of response to cytokine stimulus (qval3.52E-3)', 'GO:0002478:antigen processing and presentation of exogenous peptide antigen (qval3.77E-3)', 'GO:0050727:regulation of inflammatory response (qval3.92E-3)', 'GO:2000403:positive regulation of lymphocyte migration (qval4E-3)', 'GO:0051704:multi-organism process (qval4.6E-3)', 'GO:0002582:positive regulation of antigen processing and presentation of peptide or polysaccharide antigen via MHC class II (qval4.65E-3)', 'GO:0002585:positive regulation of antigen processing and presentation of peptide antigen (qval4.6E-3)', 'GO:0002588:positive regulation of antigen processing and presentation of peptide antigen via MHC class II (qval4.55E-3)', 'GO:2000448:positive regulation of macrophage migration inhibitory factor signaling pathway (qval4.5E-3)', 'GO:1904092:regulation of autophagic cell death (qval4.45E-3)', 'GO:1904093:negative regulation of autophagic cell death (qval4.4E-3)', 'GO:0019884:antigen processing and presentation of exogenous antigen (qval4.62E-3)', 'GO:0032733:positive regulation of interleukin-10 production (qval4.63E-3)', 'GO:0065009:regulation of molecular function (qval4.65E-3)', 'GO:0006957:complement activation, alternative pathway (qval4.62E-3)', 'GO:0080134:regulation of response to stress (qval4.67E-3)', 'GO:0030155:regulation of cell adhesion (qval4.72E-3)', 'GO:0048002:antigen processing and presentation of peptide antigen (qval4.87E-3)', 'GO:0045785:positive regulation of cell adhesion (qval5.42E-3)', 'GO:0061900:glial cell activation (qval5.44E-3)', 'GO:0030162:regulation of proteolysis (qval5.75E-3)', 'GO:0048519:negative regulation of biological process (qval6.76E-3)', 'GO:0002757:immune response-activating signal transduction (qval6.88E-3)', 'GO:0050671:positive regulation of lymphocyte proliferation (qval6.84E-3)', 'GO:0002521:leukocyte differentiation (qval6.91E-3)', 'GO:1902105:regulation of leukocyte differentiation (qval6.84E-3)', 'GO:0006950:response to stress (qval6.95E-3)', 'GO:0032946:positive regulation of mononuclear cell proliferation (qval6.9E-3)', 'GO:0050793:regulation of developmental process (qval7.49E-3)', 'GO:0002687:positive regulation of leukocyte migration (qval7.74E-3)', 'GO:0050864:regulation of B cell activation (qval7.67E-3)', 'GO:0050870:positive regulation of T cell activation (qval8.93E-3)', 'GO:0002768:immune response-regulating cell surface receptor signaling pathway (qval9.38E-3)', 'GO:0048523:negative regulation of cellular process (qval9.32E-3)', 'GO:0070665:positive regulation of leukocyte proliferation (qval9.56E-3)', 'GO:0009893:positive regulation of metabolic process (qval9.74E-3)', 'GO:2000446:regulation of macrophage migration inhibitory factor signaling pathway (qval1.03E-2)', 'GO:0006897:endocytosis (qval1.06E-2)', 'GO:0019882:antigen processing and presentation (qval1.09E-2)', 'GO:0010646:regulation of cell communication (qval1.19E-2)', 'GO:0031325:positive regulation of cellular metabolic process (qval1.18E-2)', 'GO:0002286:T cell activation involved in immune response (qval1.19E-2)', 'GO:0002285:lymphocyte activation involved in immune response (qval1.2E-2)', 'GO:0071345:cellular response to cytokine stimulus (qval1.24E-2)', 'GO:0001961:positive regulation of cytokine-mediated signaling pathway (qval1.27E-2)', 'GO:0009605:response to external stimulus (qval1.43E-2)', 'GO:0065008:regulation of biological quality (qval1.42E-2)', 'GO:0023051:regulation of signaling (qval1.42E-2)', 'GO:0002697:regulation of immune effector process (qval1.45E-2)', 'GO:0032653:regulation of interleukin-10 production (qval1.44E-2)', 'GO:0001959:regulation of cytokine-mediated signaling pathway (qval1.46E-2)', 'GO:1903037:regulation of leukocyte cell-cell adhesion (qval1.45E-2)', 'GO:1903039:positive regulation of leukocyte cell-cell adhesion (qval1.45E-2)', 'GO:0002250:adaptive immune response (qval1.47E-2)', 'GO:0042116:macrophage activation (qval1.5E-2)', 'GO:0098542:defense response to other organism (qval1.49E-2)', 'GO:0045597:positive regulation of cell differentiation (qval1.6E-2)', 'GO:0050863:regulation of T cell activation (qval1.6E-2)', 'GO:0016064:immunoglobulin mediated immune response (qval1.6E-2)', 'GO:0002577:regulation of antigen processing and presentation (qval1.59E-2)', 'GO:0016199:axon midline choice point recognition (qval1.71E-2)', 'GO:0014005:microglia development (qval1.7E-2)', 'GO:0002586:regulation of antigen processing and presentation of peptide antigen via MHC class II (qval1.69E-2)', 'GO:0150062:complement-mediated synapse pruning (qval1.68E-2)', 'GO:0022407:regulation of cell-cell adhesion (qval1.82E-2)', 'GO:0051246:regulation of protein metabolic process (qval1.84E-2)', 'GO:0002761:regulation of myeloid leukocyte differentiation (qval1.84E-2)', 'GO:0046649:lymphocyte activation (qval1.84E-2)', 'GO:1901222:regulation of NIK/NF-kappaB signaling (qval1.9E-2)', 'GO:2000401:regulation of lymphocyte migration (qval1.97E-2)', 'GO:0070613:regulation of protein processing (qval1.97E-2)', 'GO:0002429:immune response-activating cell surface receptor signaling pathway (qval2.01E-2)', 'GO:0009966:regulation of signal transduction (qval2.02E-2)', 'GO:0040012:regulation of locomotion (qval2.06E-2)', 'GO:1903317:regulation of protein maturation (qval2.1E-2)', 'GO:0045089:positive regulation of innate immune response (qval2.23E-2)', 'GO:2000147:positive regulation of cell motility (qval2.24E-2)', 'GO:0048869:cellular developmental process (qval2.3E-2)', 'GO:0042127:regulation of cell proliferation (qval2.35E-2)', 'GO:0019724:B cell mediated immunity (qval2.44E-2)', 'GO:0051173:positive regulation of nitrogen compound metabolic process (qval2.48E-2)', 'GO:0002580:regulation of antigen processing and presentation of peptide or polysaccharide antigen via MHC class II (qval2.48E-2)', 'GO:2000427:positive regulation of apoptotic cell clearance (qval2.47E-2)', 'GO:0045088:regulation of innate immune response (qval2.48E-2)', 'GO:0006956:complement activation (qval2.51E-2)', 'GO:0071310:cellular response to organic substance (qval2.62E-2)', 'GO:0051272:positive regulation of cellular component movement (qval2.65E-2)', 'GO:0051093:negative regulation of developmental process (qval2.63E-2)', 'GO:0034123:positive regulation of toll-like receptor signaling pathway (qval2.95E-2)', 'GO:0014015:positive regulation of gliogenesis (qval2.94E-2)', 'GO:0022409:positive regulation of cell-cell adhesion (qval3.01E-2)', 'GO:0010033:response to organic substance (qval3.11E-2)', 'GO:0040017:positive regulation of locomotion (qval3.13E-2)', 'GO:0032879:regulation of localization (qval3.19E-2)', 'GO:2000406:positive regulation of T cell migration (qval3.19E-2)', 'GO:2000145:regulation of cell motility (qval3.26E-2)', 'GO:0016198:axon choice point recognition (qval3.4E-2)', 'GO:0002583:regulation of antigen processing and presentation of peptide antigen (qval3.38E-2)', 'GO:0019800:peptide cross-linking via chondroitin 4-sulfate glycosaminoglycan (qval3.36E-2)', 'GO:0051964:negative regulation of synapse assembly (qval3.34E-2)', 'GO:0032479:regulation of type I interferon production (qval3.37E-2)', 'GO:0052548:regulation of endopeptidase activity (qval3.35E-2)', 'GO:0031401:positive regulation of protein modification process (qval3.48E-2)', 'GO:0010951:negative regulation of endopeptidase activity (qval3.59E-2)', 'GO:1902533:positive regulation of intracellular signal transduction (qval3.87E-2)', 'GO:0002685:regulation of leukocyte migration (qval3.86E-2)', 'GO:0032677:regulation of interleukin-8 production (qval4.01E-2)', 'GO:0006953:acute-phase response (qval4.08E-2)', 'GO:0051247:positive regulation of protein metabolic process (qval4.08E-2)', 'GO:0002791:regulation of peptide secretion (qval4.21E-2)', 'GO:2000425:regulation of apoptotic cell clearance (qval4.4E-2)', 'GO:0010466:negative regulation of peptidase activity (qval4.42E-2)', 'GO:0050790:regulation of catalytic activity (qval4.4E-2)', 'GO:0071346:cellular response to interferon-gamma (qval4.53E-2)', 'GO:0010604:positive regulation of macromolecule metabolic process (qval4.56E-2)', 'GO:0043900:regulation of multi-organism process (qval4.63E-2)', 'GO:0051336:regulation of hydrolase activity (qval4.62E-2)', 'GO:0050921:positive regulation of chemotaxis (qval4.62E-2)', 'GO:0032760:positive regulation of tumor necrosis factor production (qval4.65E-2)', 'GO:0052547:regulation of peptidase activity (qval4.97E-2)', 'GO:0050920:regulation of chemotaxis (qval4.95E-2)', 'GO:0098657:import into cell (qval4.96E-2)', 'GO:0097028:dendritic cell differentiation (qval5.03E-2)', 'GO:1901224:positive regulation of NIK/NF-kappaB signaling (qval5.02E-2)', 'GO:1903557:positive regulation of tumor necrosis factor superfamily cytokine production (qval5.25E-2)', 'GO:0046596:regulation of viral entry into host cell (qval5.42E-2)', 'GO:0045807:positive regulation of endocytosis (qval5.42E-2)', 'GO:0051130:positive regulation of cellular component organization (qval5.46E-2)', 'GO:0030334:regulation of cell migration (qval5.64E-2)', 'GO:0051270:regulation of cellular component movement (qval5.73E-2)', 'GO:0045687:positive regulation of glial cell differentiation (qval5.76E-2)', 'GO:0032270:positive regulation of cellular protein metabolic process (qval5.79E-2)', 'GO:0030335:positive regulation of cell migration (qval5.98E-2)', 'GO:0061515:myeloid cell development (qval6.18E-2)', 'GO:0072376:protein activation cascade (qval6.35E-2)', 'GO:0051241:negative regulation of multicellular organismal process (qval6.44E-2)', 'GO:0002315:marginal zone B cell differentiation (qval6.61E-2)', 'GO:0050665:hydrogen peroxide biosynthetic process (qval6.58E-2)', 'GO:0060907:positive regulation of macrophage cytokine production (qval6.55E-2)']</t>
        </is>
      </c>
      <c r="V35" s="3">
        <f>hyperlink("https://spiral.technion.ac.il/results/MTAwMDAwNQ==/34/GOResultsFUNCTION","link")</f>
        <v/>
      </c>
      <c r="W35" t="inlineStr">
        <is>
          <t>['GO:0005539:glycosaminoglycan binding (qval4E-3)', 'GO:0042605:peptide antigen binding (qval2.22E-2)', 'GO:0042277:peptide binding (qval1.83E-2)', 'GO:0003823:antigen binding (qval3.77E-2)', 'GO:0061134:peptidase regulator activity (qval4.4E-2)', 'GO:0033218:amide binding (qval4.13E-2)', 'GO:0004866:endopeptidase inhibitor activity (qval5.7E-2)', 'GO:0030414:peptidase inhibitor activity (qval6.31E-2)', 'GO:0061135:endopeptidase regulator activity (qval6.76E-2)', 'GO:0019763:immunoglobulin receptor activity (qval1.23E-1)', 'GO:0001530:lipopolysaccharide binding (qval1.55E-1)', 'GO:0004888:transmembrane signaling receptor activity (qval2.11E-1)', 'GO:0019899:enzyme binding (qval2.14E-1)', 'GO:0016494:C-X-C chemokine receptor activity (qval2.43E-1)', 'GO:0038023:signaling receptor activity (qval2.74E-1)', 'GO:0005515:protein binding (qval2.61E-1)', 'GO:0098772:molecular function regulator (qval2.55E-1)', 'GO:0001540:amyloid-beta binding (qval2.42E-1)', 'GO:0030546:receptor activator activity (qval2.3E-1)', 'GO:0032395:MHC class II receptor activity (qval2.18E-1)', 'GO:0008201:heparin binding (qval2.11E-1)']</t>
        </is>
      </c>
      <c r="X35" s="3">
        <f>hyperlink("https://spiral.technion.ac.il/results/MTAwMDAwNQ==/34/GOResultsCOMPONENT","link")</f>
        <v/>
      </c>
      <c r="Y35" t="inlineStr">
        <is>
          <t>['GO:0009986:cell surface (qval1.94E-6)', 'GO:0042613:MHC class II protein complex (qval6.71E-6)', 'GO:0044421:extracellular region part (qval1.37E-5)', 'GO:0042611:MHC protein complex (qval3.31E-5)', 'GO:0044437:vacuolar part (qval3.9E-5)', 'GO:0071556:integral component of lumenal side of endoplasmic reticulum membrane (qval5.67E-5)', 'GO:0032588:trans-Golgi network membrane (qval7.86E-5)', 'GO:0030669:clathrin-coated endocytic vesicle membrane (qval1.33E-4)', 'GO:0044433:cytoplasmic vesicle part (qval3.08E-4)', 'GO:0030660:Golgi-associated vesicle membrane (qval3.17E-4)', 'GO:0044459:plasma membrane part (qval3.27E-4)', 'GO:0070062:extracellular exosome (qval4.22E-4)', 'GO:1903561:extracellular vesicle (qval4.64E-4)', 'GO:0043230:extracellular organelle (qval4.3E-4)', 'GO:0005615:extracellular space (qval5.27E-4)', 'GO:0012507:ER to Golgi transport vesicle membrane (qval5.6E-4)', 'GO:0031982:vesicle (qval6.18E-4)', 'GO:0030665:clathrin-coated vesicle membrane (qval6.88E-4)', 'GO:0030659:cytoplasmic vesicle membrane (qval6.91E-4)', 'GO:0012506:vesicle membrane (qval9.27E-4)', 'GO:0030666:endocytic vesicle membrane (qval1.13E-3)', 'GO:0005886:plasma membrane (qval2.54E-3)', 'GO:0005774:vacuolar membrane (qval2.58E-3)', 'GO:0030662:coated vesicle membrane (qval4.27E-3)', 'GO:0030176:integral component of endoplasmic reticulum membrane (qval4.68E-3)', 'GO:0005773:vacuole (qval5.24E-3)', 'GO:0098852:lytic vacuole membrane (qval5.65E-3)', 'GO:0005765:lysosomal membrane (qval5.45E-3)', 'GO:0031227:intrinsic component of endoplasmic reticulum membrane (qval5.41E-3)', 'GO:0005775:vacuolar lumen (qval1.07E-2)', 'GO:0098797:plasma membrane protein complex (qval2.03E-2)', 'GO:0031226:intrinsic component of plasma membrane (qval2.45E-2)', 'GO:0005576:extracellular region (qval2.71E-2)', 'GO:0030667:secretory granule membrane (qval2.93E-2)', 'GO:0005764:lysosome (qval3.54E-2)', 'GO:0000323:lytic vacuole (qval3.44E-2)', 'GO:0005887:integral component of plasma membrane (qval3.38E-2)', 'GO:0030658:transport vesicle membrane (qval3.36E-2)', 'GO:0098588:bounding membrane of organelle (qval4.28E-2)', 'GO:0060205:cytoplasmic vesicle lumen (qval4.39E-2)', 'GO:0031983:vesicle lumen (qval4.37E-2)']</t>
        </is>
      </c>
      <c r="Z35" t="inlineStr">
        <is>
          <t>[{0, 1, 2, 3, 4, 5, 6, 7, 8, 9, 11, 12, 13, 15, 16, 18, 19, 20, 22, 23, 25, 26, 27, 28, 30, 31, 32, 33, 35, 37, 38, 39, 40, 41, 42, 43, 44, 45, 47, 51, 54, 55, 56, 58, 59, 60}, {34, 50, 21}]</t>
        </is>
      </c>
    </row>
    <row r="36">
      <c r="A36" s="1" t="n">
        <v>35</v>
      </c>
      <c r="B36" t="n">
        <v>16483</v>
      </c>
      <c r="C36" t="n">
        <v>2522</v>
      </c>
      <c r="D36" t="n">
        <v>61</v>
      </c>
      <c r="E36" t="n">
        <v>374</v>
      </c>
      <c r="F36" t="n">
        <v>565</v>
      </c>
      <c r="G36" t="n">
        <v>10</v>
      </c>
      <c r="H36" t="n">
        <v>3660</v>
      </c>
      <c r="I36" t="n">
        <v>16</v>
      </c>
      <c r="J36" s="2" t="n">
        <v>-117.8665531162394</v>
      </c>
      <c r="K36" t="n">
        <v>0.701560760020114</v>
      </c>
      <c r="L36" t="inlineStr">
        <is>
          <t>A2M,ACTN4,ADAMTS13,ADAP2,ADCY4,ADGRG1,ADIPOR1,AFTPH,AHR,AKNA,ALG5,ALOX5,ANG,ANKRD22,ANPEP,ANXA5,AOAH,APBB1IP,APP,ARAP1,ARHGAP15,ARHGDIB,ARHGEF38,ARPC1B,ASB3,ATF6B,ATOH8,ATP8A1,ATRX,AVIL,B2M,B3GNT2,BACE2,BCAR1,BCL11A,BCL2L1,BCL2L11,BGN,BRD8,C1QA,C1QB,C1QC,C2CD3,C5orf38,C6orf132,C9orf85,CALCOCO1,CALHM6,CAMK4,CASP4,CASP8,CCND3,CCNQ,CCSER1,CD109,CD14,CD2AP,CD3E,CD74,CDC14A,CDC42SE1,CDCA7L,CDK6,CEACAM4,CEBPD,CFB,CFH,CHDH,CHST14,CIRBP,CLCF1,CLEC10A,CLEC11A,CLSTN3,CMTM6,CNN3,COL8A1,COL9A2,CPD,CRIM1,CRIP2,CRYBG1,CSF1R,CSNK1G1,CTNNB1,CTSB,CTSC,CTSH,CXCL14,CXCL2,CYBA,CYBB,DCBLD1,DDRGK1,DISC1,DLL1,DOLPP1,DPP7,DR1,DRAM1,DTX4,DUSP23,EFHD1,EFHD2,EIF4A1,ELN,ENG,EPAS1,ERI2,ERICH5,ESR2,ETS2,F13A1,F3,FAM111B,FAM189A2,FBXO34,FCGBP,FCGR3A,FES,FGL2,FKBP1A,FMNL1,FRAT1,FTL,FUOM,FYB1,GABARAP,GABRP,GBP5,GIMAP5,GIMAP6,GMIP,GNL3L,GOLT1A,GPANK1,GPAT3,GPR137B,GPR52,GPR87,GPRC5C,GRN,GSTO2,H3F3B,HECA,HERC2,HIST1H2BH,HIST1H2BJ,HLA-DMA,HLA-DMB,HLA-DOA,HLA-DPA1,HLA-DPB1,HLA-DRA,HLA-DRB1,HLA-DRB5,HLA-E,HLA-F,HSCB,HSP90AB1,ICAM1,IFIH1,IFITM2,IFITM3,IGF2BP2,IGFBP3,IKZF2,IMPA1,IRF8,ISCA1,ISM1,ITGA11,ITGA2,ITGAX,ITGBL1,ITK,ITPA,ITPR2,KANSL1,KCNJ2,KCNS2,KCTD12,LAIR1,LAPTM5,LBH,LGALS3,LGALS3BP,LILRB1,LITAF,LMNA,LMNB1,LRRC49,LTF,LUM,LURAP1L,LUZP2,LY6E,LYZ,MAP3K5,MARCKS,MBP,MCL1,MCM5,MCTP2,MDK,MEPCE,METRNL,MFSD6,MGAT1,MINDY2,MMP14,MMP2,MOXD1,MT1X,MTA2,MTUS1,MYB,MYH9,MYL12B,MYLK4,MYO1B,MYO1F,MZB1,NAIP,NAPRT,NCSTN,NDUFV2,NEK11,NFIB,NFKBIA,NKD2,NOSTRIN,NOXA1,NPC2,NT5C2,NTRK3,NUDT5,OCLN,ODF2L,OGT,OS9,PALD1,PAMR1,PANK2,PARP12,PCBP2,PCDH1,PDE4A,PGC,PHLDB1,PICALM,PIEZO1,PIGV,PIK3IP1,PLA1A,PLAGL1,PLBD1,PLCG2,PLCXD1,PLEKHA4,PLEKHG1,PLXDC2,POLDIP3,PPFIBP2,PPP4R2,PRDM1,PREX1,PREX2,PRKCZ,PRUNE1,PSAP,PSMB10,PSME1,PSTPIP2,PTGES,PTPN18,PTPRS,PYCR2,RAB11FIP1,RAB38,RASGEF1A,RBM19,RELCH,RFC4,RGCC,RGS1,RHBDF2,RHOH,RHPN2,RNF125,RNF144B,RNF149,ROBO2,S100A11,S100A6,SAMD5,SAT1,SCARB2,SERPINF2,SF3B1,SFRP1,SH3TC1,SHMT2,SIRT3,SIRT7,SKAP1,SKAP2,SLC26A4,SLC35A2,SLC44A4,SLCO2B1,SLCO3A1,SMIM31,SOD2,SOD3,SOX9,SPATC1L,SPINT1,SPSB1,SSBP3,SSH3,ST14,ST6GAL1,STC1,STEAP4,SYNGR2,TADA2A,TAFA5,TAGLN2,TARBP1,TBC1D2B,TBC1D3B,TBC1D9,TCF7L2,TELO2,TENM4,TFAP2A,TGFB1,TGIF1,TGM2,THEMIS2,TIMP1,TMEM138,TMEM173,TMEM219,TMEM60,TMEM9B,TMSB4X,TNFAIP3,TNFSF10,TNK2,TNS3,TRBC1,TRIM29,TSHZ2,TSPAN14,TSPAN33,TTC39C,TUSC1,TYROBP,UCP2,UTRN,VASH1,VPS13B,VPS28,VSIG4,WDSUB1,YPEL3,ZDHHC13,ZFP36L2,ZNF276,ZNF595,ZNF618,ZRANB2</t>
        </is>
      </c>
      <c r="M36" t="inlineStr">
        <is>
          <t>[(18, 21), (23, 21), (23, 34), (23, 50), (23, 57), (55, 21), (55, 25), (55, 34), (55, 41), (55, 50), (55, 57), (56, 21), (56, 34), (56, 41), (56, 50), (56, 57)]</t>
        </is>
      </c>
      <c r="N36" t="n">
        <v>3078</v>
      </c>
      <c r="O36" t="n">
        <v>0.5</v>
      </c>
      <c r="P36" t="n">
        <v>0.95</v>
      </c>
      <c r="Q36" t="n">
        <v>3</v>
      </c>
      <c r="R36" t="n">
        <v>10000</v>
      </c>
      <c r="S36" t="inlineStr">
        <is>
          <t>11/06/2023, 22:41:41</t>
        </is>
      </c>
      <c r="T36" s="3">
        <f>hyperlink("https://spiral.technion.ac.il/results/MTAwMDAwNQ==/35/GOResultsPROCESS","link")</f>
        <v/>
      </c>
      <c r="U36" t="inlineStr">
        <is>
          <t>['GO:0002376:immune system process (qval2.36E-11)', 'GO:0006955:immune response (qval2.72E-11)', 'GO:0002682:regulation of immune system process (qval4.82E-11)', 'GO:0048583:regulation of response to stimulus (qval6.04E-11)', 'GO:0050776:regulation of immune response (qval2.32E-9)', 'GO:0002684:positive regulation of immune system process (qval2.22E-9)', 'GO:0050778:positive regulation of immune response (qval4.92E-9)', 'GO:0001817:regulation of cytokine production (qval1.2E-8)', 'GO:0048518:positive regulation of biological process (qval1.22E-8)', 'GO:0001775:cell activation (qval1.28E-8)', 'GO:0048584:positive regulation of response to stimulus (qval1.55E-8)', 'GO:0045321:leukocyte activation (qval3.86E-8)', 'GO:0045055:regulated exocytosis (qval6.3E-8)', 'GO:0002252:immune effector process (qval1.63E-7)', 'GO:0006887:exocytosis (qval6.11E-7)', 'GO:0051239:regulation of multicellular organismal process (qval9.77E-7)', 'GO:0048522:positive regulation of cellular process (qval1.17E-6)', 'GO:0007165:signal transduction (qval1.64E-6)', 'GO:0080134:regulation of response to stress (qval1.63E-6)', 'GO:0002694:regulation of leukocyte activation (qval1.72E-6)', 'GO:0002697:regulation of immune effector process (qval1.71E-6)', 'GO:0031347:regulation of defense response (qval2.36E-6)', 'GO:0030155:regulation of cell adhesion (qval4.17E-6)', 'GO:0051249:regulation of lymphocyte activation (qval4.39E-6)', 'GO:0050865:regulation of cell activation (qval6.96E-6)', 'GO:0002253:activation of immune response (qval6.79E-6)', 'GO:0001819:positive regulation of cytokine production (qval7.35E-6)', 'GO:0042127:regulation of cell proliferation (qval7.67E-6)', 'GO:0032940:secretion by cell (qval9.18E-6)', 'GO:1902105:regulation of leukocyte differentiation (qval1.09E-5)', 'GO:0032101:regulation of response to external stimulus (qval1.19E-5)', 'GO:0002263:cell activation involved in immune response (qval1.24E-5)', 'GO:0007166:cell surface receptor signaling pathway (qval2.24E-5)', 'GO:0006959:humoral immune response (qval2.83E-5)', 'GO:0002366:leukocyte activation involved in immune response (qval3.14E-5)', 'GO:0050896:response to stimulus (qval3.19E-5)', 'GO:1903706:regulation of hemopoiesis (qval3.62E-5)', 'GO:0006952:defense response (qval5.45E-5)', 'GO:0042110:T cell activation (qval5.85E-5)', 'GO:0065007:biological regulation (qval7.54E-5)', 'GO:0051240:positive regulation of multicellular organismal process (qval7.43E-5)', 'GO:0002478:antigen processing and presentation of exogenous peptide antigen (qval7.55E-5)', 'GO:0002274:myeloid leukocyte activation (qval7.48E-5)', 'GO:0050793:regulation of developmental process (qval7.75E-5)', 'GO:0019882:antigen processing and presentation (qval8.04E-5)', 'GO:0045087:innate immune response (qval8.25E-5)', 'GO:0042221:response to chemical (qval8.69E-5)', 'GO:0002503:peptide antigen assembly with MHC class II protein complex (qval9.22E-5)', 'GO:0030162:regulation of proteolysis (qval9.42E-5)', 'GO:0002683:negative regulation of immune system process (qval9.23E-5)', 'GO:0070887:cellular response to chemical stimulus (qval1.1E-4)', 'GO:0019884:antigen processing and presentation of exogenous antigen (qval1.23E-4)', 'GO:0046903:secretion (qval1.28E-4)', 'GO:0051336:regulation of hydrolase activity (qval1.31E-4)', 'GO:0045785:positive regulation of cell adhesion (qval1.34E-4)', 'GO:0050789:regulation of biological process (qval1.36E-4)', 'GO:0050727:regulation of inflammatory response (qval1.43E-4)', 'GO:0048002:antigen processing and presentation of peptide antigen (qval1.42E-4)', 'GO:0002761:regulation of myeloid leukocyte differentiation (qval1.46E-4)', 'GO:0042119:neutrophil activation (qval1.47E-4)', 'GO:0036230:granulocyte activation (qval1.66E-4)', 'GO:0050794:regulation of cellular process (qval2.25E-4)', 'GO:0010033:response to organic substance (qval2.5E-4)', 'GO:0043312:neutrophil degranulation (qval2.52E-4)', 'GO:0022407:regulation of cell-cell adhesion (qval2.68E-4)', 'GO:0019221:cytokine-mediated signaling pathway (qval2.69E-4)', 'GO:0002283:neutrophil activation involved in immune response (qval2.89E-4)', 'GO:0002576:platelet degranulation (qval3.82E-4)', 'GO:0008284:positive regulation of cell proliferation (qval3.84E-4)', 'GO:0071634:regulation of transforming growth factor beta production (qval4.71E-4)', 'GO:0046649:lymphocyte activation (qval5.24E-4)', 'GO:0043299:leukocyte degranulation (qval5.22E-4)', 'GO:0048519:negative regulation of biological process (qval5.43E-4)', 'GO:0060333:interferon-gamma-mediated signaling pathway (qval5.77E-4)', 'GO:0072376:protein activation cascade (qval6.24E-4)', 'GO:0031341:regulation of cell killing (qval6.95E-4)', 'GO:1901216:positive regulation of neuron death (qval6.86E-4)', 'GO:0045637:regulation of myeloid cell differentiation (qval6.89E-4)', 'GO:0051241:negative regulation of multicellular organismal process (qval7.26E-4)', 'GO:0048585:negative regulation of response to stimulus (qval7.69E-4)', 'GO:0002250:adaptive immune response (qval7.66E-4)', 'GO:0048660:regulation of smooth muscle cell proliferation (qval7.72E-4)', 'GO:0002501:peptide antigen assembly with MHC protein complex (qval7.7E-4)', 'GO:0002764:immune response-regulating signaling pathway (qval7.73E-4)', 'GO:0002275:myeloid cell activation involved in immune response (qval8.99E-4)', 'GO:2000145:regulation of cell motility (qval8.97E-4)', 'GO:0016192:vesicle-mediated transport (qval9.83E-4)', 'GO:0051270:regulation of cellular component movement (qval1.1E-3)', 'GO:0034097:response to cytokine (qval1.18E-3)', 'GO:0030334:regulation of cell migration (qval1.19E-3)', 'GO:0071310:cellular response to organic substance (qval1.23E-3)', 'GO:0071635:negative regulation of transforming growth factor beta production (qval1.23E-3)', 'GO:0001818:negative regulation of cytokine production (qval1.33E-3)', 'GO:0002757:immune response-activating signal transduction (qval1.47E-3)', 'GO:0002702:positive regulation of production of molecular mediator of immune response (qval1.54E-3)', 'GO:0051345:positive regulation of hydrolase activity (qval1.65E-3)', 'GO:2000026:regulation of multicellular organismal development (qval1.71E-3)', 'GO:0019883:antigen processing and presentation of endogenous antigen (qval1.73E-3)', 'GO:0040012:regulation of locomotion (qval1.81E-3)', 'GO:0002477:antigen processing and presentation of exogenous peptide antigen via MHC class Ib (qval1.91E-3)', 'GO:1903037:regulation of leukocyte cell-cell adhesion (qval2.04E-3)', 'GO:0048523:negative regulation of cellular process (qval2.14E-3)', 'GO:0032967:positive regulation of collagen biosynthetic process (qval2.16E-3)', 'GO:0010714:positive regulation of collagen metabolic process (qval2.14E-3)', 'GO:0032879:regulation of localization (qval2.2E-3)', 'GO:0050852:T cell receptor signaling pathway (qval2.37E-3)', 'GO:0050863:regulation of T cell activation (qval2.6E-3)', 'GO:0010646:regulation of cell communication (qval2.68E-3)', 'GO:0002699:positive regulation of immune effector process (qval2.7E-3)', 'GO:0045595:regulation of cell differentiation (qval2.72E-3)', 'GO:0051604:protein maturation (qval3E-3)', 'GO:0032479:regulation of type I interferon production (qval3E-3)', 'GO:0051251:positive regulation of lymphocyte activation (qval3.19E-3)', 'GO:0002483:antigen processing and presentation of endogenous peptide antigen (qval3.17E-3)', 'GO:0022409:positive regulation of cell-cell adhesion (qval3.27E-3)', 'GO:0070613:regulation of protein processing (qval3.38E-3)', 'GO:0045619:regulation of lymphocyte differentiation (qval3.78E-3)', 'GO:0045088:regulation of innate immune response (qval3.88E-3)', 'GO:1903317:regulation of protein maturation (qval3.96E-3)', 'GO:0023051:regulation of signaling (qval4.12E-3)', 'GO:0009966:regulation of signal transduction (qval4.52E-3)', 'GO:0051094:positive regulation of developmental process (qval4.75E-3)', 'GO:0045862:positive regulation of proteolysis (qval4.78E-3)', 'GO:1903039:positive regulation of leukocyte cell-cell adhesion (qval5.13E-3)', 'GO:0032103:positive regulation of response to external stimulus (qval5.2E-3)', 'GO:0031348:negative regulation of defense response (qval5.24E-3)', 'GO:0002696:positive regulation of leukocyte activation (qval5.38E-3)', 'GO:0050864:regulation of B cell activation (qval5.44E-3)', 'GO:0051246:regulation of protein metabolic process (qval5.43E-3)', 'GO:0070663:regulation of leukocyte proliferation (qval5.47E-3)', 'GO:0002291:T cell activation via T cell receptor contact with antigen bound to MHC molecule on antigen presenting cell (qval5.72E-3)', 'GO:0052547:regulation of peptidase activity (qval5.78E-3)', 'GO:0030335:positive regulation of cell migration (qval5.97E-3)', 'GO:0002698:negative regulation of immune effector process (qval5.94E-3)', 'GO:0051250:negative regulation of lymphocyte activation (qval6.01E-3)', 'GO:0010952:positive regulation of peptidase activity (qval6.28E-3)', 'GO:0031349:positive regulation of defense response (qval7.17E-3)', 'GO:0065009:regulation of molecular function (qval7.2E-3)', 'GO:0050680:negative regulation of epithelial cell proliferation (qval7.33E-3)', 'GO:0032970:regulation of actin filament-based process (qval7.3E-3)', 'GO:0019538:protein metabolic process (qval7.44E-3)', 'GO:0006801:superoxide metabolic process (qval7.46E-3)', 'GO:0002695:negative regulation of leukocyte activation (qval7.59E-3)', 'GO:0006956:complement activation (qval7.65E-3)', 'GO:0050867:positive regulation of cell activation (qval7.64E-3)', 'GO:0050790:regulation of catalytic activity (qval7.86E-3)', 'GO:1902531:regulation of intracellular signal transduction (qval8.52E-3)', 'GO:2000147:positive regulation of cell motility (qval8.66E-3)', 'GO:0043525:positive regulation of neuron apoptotic process (qval8.88E-3)', 'GO:0002429:immune response-activating cell surface receptor signaling pathway (qval1.12E-2)', 'GO:0032965:regulation of collagen biosynthetic process (qval1.21E-2)', 'GO:1901203:positive regulation of extracellular matrix assembly (qval1.21E-2)', 'GO:0052040:modulation by symbiont of host programmed cell death (qval1.2E-2)', 'GO:0052248:modulation of programmed cell death in other organism involved in symbiotic interaction (qval1.2E-2)', 'GO:0052150:modulation by symbiont of host apoptotic process (qval1.19E-2)', 'GO:0052433:modulation by organism of apoptotic process in other organism involved in symbiotic interaction (qval1.18E-2)', 'GO:2001188:regulation of T cell activation via T cell receptor contact with antigen bound to MHC molecule on antigen presenting cell (qval1.17E-2)', 'GO:0044531:modulation of programmed cell death in other organism (qval1.17E-2)', 'GO:0044532:modulation of apoptotic process in other organism (qval1.16E-2)', 'GO:0032908:regulation of transforming growth factor beta1 production (qval1.18E-2)', 'GO:0051272:positive regulation of cellular component movement (qval1.26E-2)', 'GO:1902107:positive regulation of leukocyte differentiation (qval1.26E-2)', 'GO:0010604:positive regulation of macromolecule metabolic process (qval1.32E-2)', 'GO:0001914:regulation of T cell mediated cytotoxicity (qval1.32E-2)', 'GO:0009893:positive regulation of metabolic process (qval1.33E-2)', 'GO:0002768:immune response-regulating cell surface receptor signaling pathway (qval1.34E-2)', 'GO:0052548:regulation of endopeptidase activity (qval1.33E-2)', 'GO:0031325:positive regulation of cellular metabolic process (qval1.33E-2)', 'GO:0032270:positive regulation of cellular protein metabolic process (qval1.32E-2)', 'GO:0030449:regulation of complement activation (qval1.34E-2)', 'GO:0022603:regulation of anatomical structure morphogenesis (qval1.34E-2)', 'GO:0051247:positive regulation of protein metabolic process (qval1.39E-2)', 'GO:0001666:response to hypoxia (qval1.43E-2)', 'GO:0044093:positive regulation of molecular function (qval1.46E-2)', 'GO:2000249:regulation of actin cytoskeleton reorganization (qval1.45E-2)', 'GO:2000257:regulation of protein activation cascade (qval1.47E-2)', 'GO:0001954:positive regulation of cell-matrix adhesion (qval1.46E-2)', 'GO:0051173:positive regulation of nitrogen compound metabolic process (qval1.48E-2)', 'GO:1905048:regulation of metallopeptidase activity (qval1.49E-2)', 'GO:0035690:cellular response to drug (qval1.51E-2)', 'GO:0002831:regulation of response to biotic stimulus (qval1.5E-2)', 'GO:0009605:response to external stimulus (qval1.52E-2)', 'GO:0008285:negative regulation of cell proliferation (qval1.59E-2)', 'GO:0050866:negative regulation of cell activation (qval1.59E-2)', 'GO:0002720:positive regulation of cytokine production involved in immune response (qval1.59E-2)', 'GO:0002920:regulation of humoral immune response (qval1.61E-2)', 'GO:0040017:positive regulation of locomotion (qval1.62E-2)', 'GO:1902106:negative regulation of leukocyte differentiation (qval1.7E-2)', 'GO:1901214:regulation of neuron death (qval1.72E-2)', 'GO:0045824:negative regulation of innate immune response (qval1.74E-2)', 'GO:1902041:regulation of extrinsic apoptotic signaling pathway via death domain receptors (qval1.73E-2)', 'GO:0001910:regulation of leukocyte mediated cytotoxicity (qval1.73E-2)', 'GO:0030198:extracellular matrix organization (qval1.75E-2)', 'GO:0010712:regulation of collagen metabolic process (qval1.78E-2)', 'GO:0002673:regulation of acute inflammatory response (qval1.79E-2)', 'GO:0019886:antigen processing and presentation of exogenous peptide antigen via MHC class II (qval1.78E-2)', 'GO:1903707:negative regulation of hemopoiesis (qval1.82E-2)', 'GO:0050670:regulation of lymphocyte proliferation (qval1.81E-2)', 'GO:0002428:antigen processing and presentation of peptide antigen via MHC class Ib (qval1.82E-2)', 'GO:0106014:regulation of inflammatory response to wounding (qval1.81E-2)', 'GO:0033634:positive regulation of cell-cell adhesion mediated by integrin (qval1.8E-2)', 'GO:0010935:regulation of macrophage cytokine production (qval1.82E-2)', 'GO:0050851:antigen receptor-mediated signaling pathway (qval1.86E-2)', 'GO:0002521:leukocyte differentiation (qval1.93E-2)', 'GO:0032944:regulation of mononuclear cell proliferation (qval1.94E-2)', 'GO:0043067:regulation of programmed cell death (qval1.93E-2)', 'GO:0002495:antigen processing and presentation of peptide antigen via MHC class II (qval1.99E-2)', 'GO:0002504:antigen processing and presentation of peptide or polysaccharide antigen via MHC class II (qval1.98E-2)', 'GO:0043069:negative regulation of programmed cell death (qval2.01E-2)', 'GO:0036293:response to decreased oxygen levels (qval2.05E-2)', 'GO:0051716:cellular response to stimulus (qval2.07E-2)', 'GO:0010811:positive regulation of cell-substrate adhesion (qval2.09E-2)', 'GO:0042590:antigen processing and presentation of exogenous peptide antigen via MHC class I (qval2.09E-2)', 'GO:0001916:positive regulation of T cell mediated cytotoxicity (qval2.1E-2)', 'GO:0022408:negative regulation of cell-cell adhesion (qval2.14E-2)', 'GO:0009409:response to cold (qval2.14E-2)', 'GO:0002700:regulation of production of molecular mediator of immune response (qval2.15E-2)', 'GO:0006950:response to stress (qval2.14E-2)', 'GO:0031343:positive regulation of cell killing (qval2.14E-2)', 'GO:0010647:positive regulation of cell communication (qval2.14E-2)', 'GO:0010941:regulation of cell death (qval2.25E-2)', 'GO:0043085:positive regulation of catalytic activity (qval2.26E-2)', 'GO:0032268:regulation of cellular protein metabolic process (qval2.36E-2)', 'GO:0050777:negative regulation of immune response (qval2.37E-2)', 'GO:0045580:regulation of T cell differentiation (qval2.36E-2)', 'GO:0045638:negative regulation of myeloid cell differentiation (qval2.37E-2)', 'GO:0023056:positive regulation of signaling (qval2.37E-2)', 'GO:0009967:positive regulation of signal transduction (qval2.36E-2)', 'GO:0042981:regulation of apoptotic process (qval2.36E-2)', 'GO:0002762:negative regulation of myeloid leukocyte differentiation (qval2.64E-2)', 'GO:0002480:antigen processing and presentation of exogenous peptide antigen via MHC class I, TAP-independent (qval2.69E-2)', 'GO:0032911:negative regulation of transforming growth factor beta1 production (qval2.68E-2)', 'GO:0032956:regulation of actin cytoskeleton organization (qval2.76E-2)', 'GO:0007015:actin filament organization (qval2.79E-2)', 'GO:0065003:protein-containing complex assembly (qval2.8E-2)', 'GO:0002821:positive regulation of adaptive immune response (qval2.82E-2)', 'GO:0032480:negative regulation of type I interferon production (qval2.92E-2)', 'GO:0002491:antigen processing and presentation of endogenous peptide antigen via MHC class II (qval3.45E-2)', 'GO:0002469:myeloid dendritic cell antigen processing and presentation (qval3.43E-2)', 'GO:0106016:positive regulation of inflammatory response to wounding (qval3.42E-2)', 'GO:1901389:negative regulation of transforming growth factor beta activation (qval3.4E-2)', 'GO:0010909:positive regulation of heparan sulfate proteoglycan biosynthetic process (qval3.39E-2)', 'GO:0010908:regulation of heparan sulfate proteoglycan biosynthetic process (qval3.38E-2)', 'GO:0044334:canonical Wnt signaling pathway involved in positive regulation of epithelial to mesenchymal transition (qval3.36E-2)', 'GO:0002718:regulation of cytokine production involved in immune response (qval3.4E-2)', 'GO:0065008:regulation of biological quality (qval3.41E-2)', 'GO:0050678:regulation of epithelial cell proliferation (qval3.52E-2)', 'GO:0097435:supramolecular fiber organization (qval3.52E-2)', 'GO:0050870:positive regulation of T cell activation (qval3.6E-2)', 'GO:0033993:response to lipid (qval3.61E-2)', 'GO:1902533:positive regulation of intracellular signal transduction (qval3.65E-2)', 'GO:0071840:cellular component organization or biogenesis (qval3.67E-2)', 'GO:0006508:proteolysis (qval3.68E-2)', 'GO:0010628:positive regulation of gene expression (qval3.76E-2)', 'GO:0016043:cellular component organization (qval3.81E-2)', 'GO:1900426:positive regulation of defense response to bacterium (qval3.82E-2)', 'GO:0032880:regulation of protein localization (qval3.87E-2)', 'GO:0002286:T cell activation involved in immune response (qval3.89E-2)', 'GO:0016485:protein processing (qval3.96E-2)', 'GO:0048143:astrocyte activation (qval4.01E-2)', 'GO:0045655:regulation of monocyte differentiation (qval4E-2)', 'GO:0007162:negative regulation of cell adhesion (qval4.02E-2)', 'GO:0043523:regulation of neuron apoptotic process (qval4.22E-2)', 'GO:0045661:regulation of myoblast differentiation (qval4.27E-2)', 'GO:0010717:regulation of epithelial to mesenchymal transition (qval4.36E-2)', 'GO:0070482:response to oxygen levels (qval4.4E-2)', 'GO:0060548:negative regulation of cell death (qval4.41E-2)', 'GO:0009968:negative regulation of signal transduction (qval4.4E-2)', 'GO:0043066:negative regulation of apoptotic process (qval4.49E-2)', 'GO:0009607:response to biotic stimulus (qval4.58E-2)', 'GO:0002711:positive regulation of T cell mediated immunity (qval4.66E-2)', 'GO:0043900:regulation of multi-organism process (qval4.71E-2)', 'GO:0043123:positive regulation of I-kappaB kinase/NF-kappaB signaling (qval4.73E-2)', 'GO:0009891:positive regulation of biosynthetic process (qval4.76E-2)', 'GO:0051099:positive regulation of binding (qval4.92E-2)', 'GO:0048771:tissue remodeling (qval5.12E-2)', 'GO:0002819:regulation of adaptive immune response (qval5.16E-2)', 'GO:0032269:negative regulation of cellular protein metabolic process (qval5.18E-2)', 'GO:0090647:modulation of age-related behavioral decline (qval5.17E-2)', 'GO:0060907:positive regulation of macrophage cytokine production (qval5.15E-2)', 'GO:1990000:amyloid fibril formation (qval5.13E-2)', 'GO:0010648:negative regulation of cell communication (qval5.25E-2)', 'GO:0031328:positive regulation of cellular biosynthetic process (qval5.31E-2)']</t>
        </is>
      </c>
      <c r="V36" s="3">
        <f>hyperlink("https://spiral.technion.ac.il/results/MTAwMDAwNQ==/35/GOResultsFUNCTION","link")</f>
        <v/>
      </c>
      <c r="W36" t="inlineStr">
        <is>
          <t>['GO:0023023:MHC protein complex binding (qval1.35E-4)', 'GO:0023026:MHC class II protein complex binding (qval7.77E-5)', 'GO:0042605:peptide antigen binding (qval2.43E-3)', 'GO:0019899:enzyme binding (qval3.39E-2)', 'GO:0032395:MHC class II receptor activity (qval3.05E-2)', 'GO:0003823:antigen binding (qval2.63E-2)', 'GO:0044877:protein-containing complex binding (qval3.98E-2)', 'GO:0042608:T cell receptor binding (qval4.81E-2)', 'GO:0005102:signaling receptor binding (qval1.03E-1)', 'GO:0042277:peptide binding (qval9.75E-2)', 'GO:0008233:peptidase activity (qval2.14E-1)', 'GO:0033218:amide binding (qval2.69E-1)', 'GO:0030234:enzyme regulator activity (qval3.2E-1)', 'GO:0034713:type I transforming growth factor beta receptor binding (qval3.1E-1)']</t>
        </is>
      </c>
      <c r="X36" s="3">
        <f>hyperlink("https://spiral.technion.ac.il/results/MTAwMDAwNQ==/35/GOResultsCOMPONENT","link")</f>
        <v/>
      </c>
      <c r="Y36" t="inlineStr">
        <is>
          <t>['GO:0042611:MHC protein complex (qval1.04E-11)', 'GO:0042613:MHC class II protein complex (qval3.29E-9)', 'GO:0044433:cytoplasmic vesicle part (qval2.16E-8)', 'GO:0044421:extracellular region part (qval1.06E-7)', 'GO:0070062:extracellular exosome (qval7E-7)', 'GO:1903561:extracellular vesicle (qval9.11E-7)', 'GO:0043230:extracellular organelle (qval7.81E-7)', 'GO:0062023:collagen-containing extracellular matrix (qval7.41E-7)', 'GO:0044437:vacuolar part (qval6.77E-7)', 'GO:0005615:extracellular space (qval2.57E-6)', 'GO:0005774:vacuolar membrane (qval4.35E-6)', 'GO:0005576:extracellular region (qval6.68E-6)', 'GO:0031012:extracellular matrix (qval7.21E-6)', 'GO:0071556:integral component of lumenal side of endoplasmic reticulum membrane (qval8.7E-6)', 'GO:0098852:lytic vacuole membrane (qval1.87E-5)', 'GO:0005765:lysosomal membrane (qval1.76E-5)', 'GO:0030659:cytoplasmic vesicle membrane (qval6.17E-5)', 'GO:0031982:vesicle (qval1.1E-4)', 'GO:0012506:vesicle membrane (qval1.14E-4)', 'GO:0012507:ER to Golgi transport vesicle membrane (qval1.13E-4)', 'GO:0009986:cell surface (qval1.12E-4)', 'GO:0098805:whole membrane (qval1.2E-4)', 'GO:0030666:endocytic vesicle membrane (qval1.54E-4)', 'GO:0034774:secretory granule lumen (qval2.12E-4)', 'GO:0001772:immunological synapse (qval2.08E-4)', 'GO:0005886:plasma membrane (qval2.06E-4)', 'GO:0016020:membrane (qval2.43E-4)', 'GO:0030660:Golgi-associated vesicle membrane (qval2.96E-4)', 'GO:0060205:cytoplasmic vesicle lumen (qval3.99E-4)', 'GO:0005912:adherens junction (qval3.99E-4)', 'GO:0031983:vesicle lumen (qval3.94E-4)', 'GO:0005925:focal adhesion (qval4.52E-4)', 'GO:0005924:cell-substrate adherens junction (qval4.82E-4)', 'GO:0030055:cell-substrate junction (qval5.89E-4)', 'GO:0098588:bounding membrane of organelle (qval6.18E-4)', 'GO:0070161:anchoring junction (qval6.19E-4)', 'GO:0098797:plasma membrane protein complex (qval8.02E-4)', 'GO:0031093:platelet alpha granule lumen (qval2.24E-3)', 'GO:0044444:cytoplasmic part (qval2.66E-3)', 'GO:0030054:cell junction (qval2.81E-3)', 'GO:0030667:secretory granule membrane (qval2.79E-3)', 'GO:0030658:transport vesicle membrane (qval2.87E-3)', 'GO:0031974:membrane-enclosed lumen (qval3.02E-3)', 'GO:0070013:intracellular organelle lumen (qval2.95E-3)', 'GO:0043233:organelle lumen (qval2.88E-3)', 'GO:0030669:clathrin-coated endocytic vesicle membrane (qval2.95E-3)', 'GO:0072562:blood microparticle (qval3.66E-3)', 'GO:0031090:organelle membrane (qval4.04E-3)', 'GO:0044459:plasma membrane part (qval5.08E-3)', 'GO:0032588:trans-Golgi network membrane (qval5.73E-3)', 'GO:0030176:integral component of endoplasmic reticulum membrane (qval8.41E-3)', 'GO:0097136:Bcl-2 family protein complex (qval8.92E-3)', 'GO:0005775:vacuolar lumen (qval1.05E-2)', 'GO:0044440:endosomal part (qval1.17E-2)', 'GO:0031227:intrinsic component of endoplasmic reticulum membrane (qval1.23E-2)', 'GO:0044431:Golgi apparatus part (qval1.42E-2)', 'GO:0005641:nuclear envelope lumen (qval1.4E-2)', 'GO:0042612:MHC class I protein complex (qval1.38E-2)', 'GO:0005602:complement component C1 complex (qval1.78E-2)', 'GO:0032398:MHC class Ib protein complex (qval1.75E-2)', 'GO:0030662:coated vesicle membrane (qval2.38E-2)']</t>
        </is>
      </c>
      <c r="Z36" t="inlineStr">
        <is>
          <t>[{56, 18, 55, 23}, {34, 50, 21, 41, 25, 57}]</t>
        </is>
      </c>
    </row>
    <row r="37">
      <c r="A37" s="1" t="n">
        <v>36</v>
      </c>
      <c r="B37" t="n">
        <v>16483</v>
      </c>
      <c r="C37" t="n">
        <v>2522</v>
      </c>
      <c r="D37" t="n">
        <v>61</v>
      </c>
      <c r="E37" t="n">
        <v>202</v>
      </c>
      <c r="F37" t="n">
        <v>849</v>
      </c>
      <c r="G37" t="n">
        <v>24</v>
      </c>
      <c r="H37" t="n">
        <v>3660</v>
      </c>
      <c r="I37" t="n">
        <v>37</v>
      </c>
      <c r="J37" s="2" t="n">
        <v>-45.72812132530032</v>
      </c>
      <c r="K37" t="n">
        <v>0.7119967498551076</v>
      </c>
      <c r="L37" t="inlineStr">
        <is>
          <t>ADA,ADAM23,ADAMTS1,ADAMTS15,AHNAK,AHNAK2,AKR1C2,ALDH1A1,ANK2,ARHGEF6,ASB2,ASB5,BBIP1,BMPER,BNC2,BTBD19,C11orf96,C1R,C1S,C1orf54,C21orf62,CAMK2N1,CAVIN1,CCDC80,CCND2,CCSER2,CDADC1,CDK15,CEP112,CGNL1,CHMP1B,CHRD,CLIP4,CLOCK,CLTB,CLU,CMTM3,COL14A1,COL1A1,COL1A2,COL4A4,COL5A1,COL6A1,COL6A2,COL6A3,COX7A1,CPNE5,CREM,CROCC,CRYAB,CST3,CTSK,CXCL12,CYSTM1,DCLK1,DCN,DIO2,DMPK,DNAJB6,DPT,ECM2,EEF1D,EHD2,EIF4E3,EMILIN1,EYA4,FAM107A,FBLN1,FBN1,FGF7,FGFR1,FLRT2,FN1,FST,FXYD1,G0S2,GFPT2,GNA14,GNG12,GNPDA2,GPNMB,GREM1,GRIK1,GSN,GXYLT2,HIC1,HIF3A,HMCN2,HOXA7,HPSE2,HRCT1,HS3ST3A1,HSD11B1,HTRA1,IGFBP2,IGFBP4,IGFBP5,IGFBP6,IL6ST,ITIH4,KCNN3,KIAA0513,KLHL40,LCLAT1,LRP1,LTBP3,LYVE1,MAS1L,MBNL1,MEF2C,MEGF10,METTL24,MFAP4,MGARP,MGP,MLLT11,MMP2,MN1,MRAS,NAF1,NAV3,NDP,NEFM,NEGR1,NID1,NPNT,NT5E,OAF,OGN,OLFML1,OLFML2B,OMD,P2RX2,P4HA3,PACS2,PALLD,PAPPA,PCOLCE2,PDCD1LG2,PDE5A,PDE7B,PDGFRA,PDGFRL,PFKM,PI16,PLCL1,PLK3,PLPP3,PMP22,PODN,PPP1R12B,PRICKLE1,PRLR,PRR7,PTGIS,QRICH2,RAPSN,RARRES2,REEP1,RELT,RERG,RGS2,RIMS4,RNF144A,SCRG1,SDC3,SERPINF1,SERPING1,SLC45A4,SLC47A1,SLIT2,SNCA,SNTB1,SOCS1,SPARCL1,SPTBN1,SRPX2,ST5,ST6GALNAC6,STK17B,SYNC,SYNDIG1,TCEAL4,TCEAL7,TFPI,TGFBI,TIMP2,TMOD1,TNFAIP3,TNXB,TRAF5,TRAJ36,TSPAN4,UNC5C,USP13,VSIG10,WNT2B,WWTR1,ZBTB47,ZCCHC24,ZEB1,ZNRF3</t>
        </is>
      </c>
      <c r="M37" t="inlineStr">
        <is>
          <t>[(0, 15), (0, 35), (0, 44), (2, 15), (6, 15), (6, 44), (9, 15), (9, 35), (9, 44), (10, 15), (12, 15), (13, 15), (21, 15), (28, 15), (28, 44), (32, 15), (32, 44), (34, 15), (34, 44), (36, 15), (36, 35), (36, 44), (40, 15), (40, 44), (41, 15), (41, 44), (45, 15), (47, 15), (47, 44), (53, 15), (53, 44), (54, 15), (57, 15), (58, 15), (58, 44), (60, 15), (60, 44)]</t>
        </is>
      </c>
      <c r="N37" t="n">
        <v>5924</v>
      </c>
      <c r="O37" t="n">
        <v>0.5</v>
      </c>
      <c r="P37" t="n">
        <v>0.95</v>
      </c>
      <c r="Q37" t="n">
        <v>3</v>
      </c>
      <c r="R37" t="n">
        <v>10000</v>
      </c>
      <c r="S37" t="inlineStr">
        <is>
          <t>11/06/2023, 22:42:05</t>
        </is>
      </c>
      <c r="T37" s="3">
        <f>hyperlink("https://spiral.technion.ac.il/results/MTAwMDAwNQ==/36/GOResultsPROCESS","link")</f>
        <v/>
      </c>
      <c r="U37" t="inlineStr">
        <is>
          <t>['GO:0030198:extracellular matrix organization (qval2.22E-15)', 'GO:0043062:extracellular structure organization (qval5.91E-14)', 'GO:0097435:supramolecular fiber organization (qval2.94E-4)', 'GO:0030162:regulation of proteolysis (qval3.8E-4)', 'GO:0007155:cell adhesion (qval8.78E-4)', 'GO:0022610:biological adhesion (qval8.52E-4)', 'GO:0051239:regulation of multicellular organismal process (qval1.11E-3)', 'GO:2000146:negative regulation of cell motility (qval1.32E-3)', 'GO:2000145:regulation of cell motility (qval1.47E-3)', 'GO:0030199:collagen fibril organization (qval1.43E-3)', 'GO:0051270:regulation of cellular component movement (qval1.92E-3)', 'GO:0030336:negative regulation of cell migration (qval2.37E-3)', 'GO:1901136:carbohydrate derivative catabolic process (qval2.3E-3)', 'GO:0030334:regulation of cell migration (qval2.94E-3)', 'GO:0045861:negative regulation of proteolysis (qval3.08E-3)', 'GO:0048251:elastic fiber assembly (qval2.96E-3)', 'GO:0051271:negative regulation of cellular component movement (qval2.84E-3)', 'GO:0048856:anatomical structure development (qval2.93E-3)', 'GO:0040012:regulation of locomotion (qval2.78E-3)', 'GO:0051246:regulation of protein metabolic process (qval2.96E-3)', 'GO:0032502:developmental process (qval2.85E-3)', 'GO:0085029:extracellular matrix assembly (qval3E-3)', 'GO:0052547:regulation of peptidase activity (qval3.19E-3)', 'GO:0050793:regulation of developmental process (qval3.22E-3)', 'GO:0040013:negative regulation of locomotion (qval3.09E-3)', 'GO:0032268:regulation of cellular protein metabolic process (qval3.47E-3)', 'GO:0010466:negative regulation of peptidase activity (qval4.57E-3)', 'GO:0010810:regulation of cell-substrate adhesion (qval4.65E-3)', 'GO:0048518:positive regulation of biological process (qval4.65E-3)', 'GO:0030155:regulation of cell adhesion (qval4.83E-3)', 'GO:0072376:protein activation cascade (qval4.89E-3)', 'GO:1902904:negative regulation of supramolecular fiber organization (qval5.06E-3)', 'GO:0002686:negative regulation of leukocyte migration (qval5.03E-3)', 'GO:0042127:regulation of cell proliferation (qval5.66E-3)', 'GO:2000026:regulation of multicellular organismal development (qval7.03E-3)', 'GO:0008284:positive regulation of cell proliferation (qval7.26E-3)', 'GO:0051241:negative regulation of multicellular organismal process (qval8.69E-3)', 'GO:0009968:negative regulation of signal transduction (qval1.36E-2)', 'GO:0048585:negative regulation of response to stimulus (qval1.39E-2)', 'GO:0036072:direct ossification (qval1.52E-2)', 'GO:0001957:intramembranous ossification (qval1.48E-2)', 'GO:0051094:positive regulation of developmental process (qval1.88E-2)', 'GO:0071230:cellular response to amino acid stimulus (qval2.01E-2)', 'GO:0030278:regulation of ossification (qval2.03E-2)', 'GO:0009653:anatomical structure morphogenesis (qval2.09E-2)', 'GO:0032963:collagen metabolic process (qval2.09E-2)', 'GO:0051248:negative regulation of protein metabolic process (qval2.23E-2)', 'GO:0043567:regulation of insulin-like growth factor receptor signaling pathway (qval2.19E-2)', 'GO:1904752:regulation of vascular associated smooth muscle cell migration (qval2.15E-2)', 'GO:0002634:regulation of germinal center formation (qval2.11E-2)', 'GO:0006027:glycosaminoglycan catabolic process (qval2.1E-2)', 'GO:0032269:negative regulation of cellular protein metabolic process (qval2.11E-2)', 'GO:0050789:regulation of biological process (qval2.92E-2)', 'GO:0014912:negative regulation of smooth muscle cell migration (qval3.02E-2)', 'GO:0006026:aminoglycan catabolic process (qval3.18E-2)', 'GO:0010648:negative regulation of cell communication (qval3.4E-2)', 'GO:0023057:negative regulation of signaling (qval3.5E-2)', 'GO:0040011:locomotion (qval3.59E-2)', 'GO:0010951:negative regulation of endopeptidase activity (qval3.71E-2)', 'GO:0048731:system development (qval3.76E-2)', 'GO:0048584:positive regulation of response to stimulus (qval3.73E-2)', 'GO:0090291:negative regulation of osteoclast proliferation (qval3.97E-2)', 'GO:0090289:regulation of osteoclast proliferation (qval3.91E-2)', 'GO:0009887:animal organ morphogenesis (qval3.92E-2)', 'GO:0023051:regulation of signaling (qval4.44E-2)', 'GO:0010033:response to organic substance (qval4.65E-2)', 'GO:0032879:regulation of localization (qval4.63E-2)', 'GO:0030514:negative regulation of BMP signaling pathway (qval4.74E-2)', 'GO:0048522:positive regulation of cellular process (qval5.36E-2)', 'GO:0010646:regulation of cell communication (qval5.37E-2)', 'GO:0045595:regulation of cell differentiation (qval5.33E-2)', 'GO:0051962:positive regulation of nervous system development (qval5.63E-2)', 'GO:0051346:negative regulation of hydrolase activity (qval6E-2)', 'GO:1905207:regulation of cardiocyte differentiation (qval6.01E-2)', 'GO:0032101:regulation of response to external stimulus (qval6.07E-2)', 'GO:0007165:signal transduction (qval6.86E-2)', 'GO:0045667:regulation of osteoblast differentiation (qval7.05E-2)', 'GO:0030203:glycosaminoglycan metabolic process (qval7.49E-2)', 'GO:1901700:response to oxygen-containing compound (qval7.76E-2)', 'GO:0001890:placenta development (qval7.95E-2)', 'GO:0030510:regulation of BMP signaling pathway (qval7.97E-2)', 'GO:0009966:regulation of signal transduction (qval8.83E-2)', 'GO:1903364:positive regulation of cellular protein catabolic process (qval8.95E-2)', 'GO:0045785:positive regulation of cell adhesion (qval9.09E-2)', 'GO:0048583:regulation of response to stimulus (qval9.05E-2)', 'GO:0090288:negative regulation of cellular response to growth factor stimulus (qval9.05E-2)', 'GO:1904754:positive regulation of vascular associated smooth muscle cell migration (qval9.36E-2)', 'GO:0022603:regulation of anatomical structure morphogenesis (qval1.07E-1)', 'GO:0014910:regulation of smooth muscle cell migration (qval1.16E-1)', 'GO:0001558:regulation of cell growth (qval1.14E-1)', 'GO:0042176:regulation of protein catabolic process (qval1.13E-1)', 'GO:0090101:negative regulation of transmembrane receptor protein serine/threonine kinase signaling pathway (qval1.15E-1)', 'GO:0006022:aminoglycan metabolic process (qval1.15E-1)', 'GO:0051093:negative regulation of developmental process (qval1.16E-1)', 'GO:0050794:regulation of cellular process (qval1.15E-1)', 'GO:0010812:negative regulation of cell-substrate adhesion (qval1.16E-1)', 'GO:0071310:cellular response to organic substance (qval1.25E-1)', 'GO:0048523:negative regulation of cellular process (qval1.31E-1)', 'GO:0051240:positive regulation of multicellular organismal process (qval1.31E-1)', 'GO:0010243:response to organonitrogen compound (qval1.34E-1)', 'GO:0045666:positive regulation of neuron differentiation (qval1.37E-1)', 'GO:0051153:regulation of striated muscle cell differentiation (qval1.38E-1)', 'GO:0043200:response to amino acid (qval1.37E-1)', 'GO:0043086:negative regulation of catalytic activity (qval1.36E-1)', 'GO:0030500:regulation of bone mineralization (qval1.35E-1)', 'GO:0035523:protein K29-linked deubiquitination (qval1.37E-1)', 'GO:0031333:negative regulation of protein complex assembly (qval1.4E-1)']</t>
        </is>
      </c>
      <c r="V37" s="3">
        <f>hyperlink("https://spiral.technion.ac.il/results/MTAwMDAwNQ==/36/GOResultsFUNCTION","link")</f>
        <v/>
      </c>
      <c r="W37" t="inlineStr">
        <is>
          <t>['GO:0005201:extracellular matrix structural constituent (qval4.89E-16)', 'GO:0005198:structural molecule activity (qval9.15E-11)', 'GO:0005518:collagen binding (qval2.16E-8)', 'GO:0043394:proteoglycan binding (qval3.53E-7)', 'GO:0019838:growth factor binding (qval9.01E-7)', 'GO:0005102:signaling receptor binding (qval3.65E-6)', 'GO:0005178:integrin binding (qval1.03E-5)', 'GO:1901681:sulfur compound binding (qval1.57E-5)', 'GO:0030020:extracellular matrix structural constituent conferring tensile strength (qval1.73E-5)', 'GO:0005539:glycosaminoglycan binding (qval1.56E-5)', 'GO:0008201:heparin binding (qval1.71E-5)', 'GO:0048407:platelet-derived growth factor binding (qval5.4E-5)', 'GO:0044877:protein-containing complex binding (qval3.58E-4)', 'GO:0031995:insulin-like growth factor II binding (qval5.71E-4)', 'GO:0061134:peptidase regulator activity (qval1.22E-3)', 'GO:0031994:insulin-like growth factor I binding (qval4.85E-3)', 'GO:0005520:insulin-like growth factor binding (qval5.64E-3)', 'GO:0001968:fibronectin binding (qval6.42E-3)', 'GO:0050840:extracellular matrix binding (qval9.77E-3)', 'GO:0050839:cell adhesion molecule binding (qval1.61E-2)', 'GO:0030414:peptidase inhibitor activity (qval2.16E-2)', 'GO:0004857:enzyme inhibitor activity (qval4.51E-2)', 'GO:0098772:molecular function regulator (qval5.72E-2)', 'GO:0097493:structural molecule activity conferring elasticity (qval5.99E-2)', 'GO:0004866:endopeptidase inhibitor activity (qval7.37E-2)', 'GO:0005017:platelet-derived growth factor-activated receptor activity (qval8.47E-2)', 'GO:0061135:endopeptidase regulator activity (qval1.14E-1)', 'GO:0043395:heparan sulfate proteoglycan binding (qval1.36E-1)', 'GO:0002020:protease binding (qval1.34E-1)']</t>
        </is>
      </c>
      <c r="X37" s="3">
        <f>hyperlink("https://spiral.technion.ac.il/results/MTAwMDAwNQ==/36/GOResultsCOMPONENT","link")</f>
        <v/>
      </c>
      <c r="Y37" t="inlineStr">
        <is>
          <t>['GO:0062023:collagen-containing extracellular matrix (qval7.9E-26)', 'GO:0031012:extracellular matrix (qval4.21E-25)', 'GO:0005615:extracellular space (qval1.76E-15)', 'GO:0005576:extracellular region (qval1.46E-13)', 'GO:0044421:extracellular region part (qval5.32E-12)', 'GO:0044420:extracellular matrix component (qval6.87E-6)', 'GO:0005581:collagen trimer (qval2E-5)', 'GO:0005604:basement membrane (qval1.98E-5)', 'GO:0005788:endoplasmic reticulum lumen (qval1.36E-4)', 'GO:0005589:collagen type VI trimer (qval4.01E-4)', 'GO:0042383:sarcolemma (qval5.23E-4)', 'GO:0044449:contractile fiber part (qval1.19E-3)', 'GO:0070062:extracellular exosome (qval8.73E-3)', 'GO:1903561:extracellular vesicle (qval1.01E-2)', 'GO:0043230:extracellular organelle (qval9.42E-3)', 'GO:0005584:collagen type I trimer (qval1.97E-2)', 'GO:0072562:blood microparticle (qval2.83E-2)', 'GO:0031974:membrane-enclosed lumen (qval3.49E-2)', 'GO:0070013:intracellular organelle lumen (qval3.31E-2)', 'GO:0043233:organelle lumen (qval3.14E-2)', 'GO:0031672:A band (qval3.86E-2)', 'GO:0005583:fibrillar collagen trimer (qval3.68E-2)', 'GO:0030018:Z disc (qval4.76E-2)']</t>
        </is>
      </c>
      <c r="Z37" t="inlineStr">
        <is>
          <t>[{0, 2, 6, 9, 10, 12, 13, 21, 28, 32, 34, 36, 40, 41, 45, 47, 53, 54, 57, 58, 60}, {35, 44, 15}]</t>
        </is>
      </c>
    </row>
    <row r="38">
      <c r="A38" s="1" t="n">
        <v>37</v>
      </c>
      <c r="B38" t="n">
        <v>16483</v>
      </c>
      <c r="C38" t="n">
        <v>2522</v>
      </c>
      <c r="D38" t="n">
        <v>61</v>
      </c>
      <c r="E38" t="n">
        <v>528</v>
      </c>
      <c r="F38" t="n">
        <v>823</v>
      </c>
      <c r="G38" t="n">
        <v>13</v>
      </c>
      <c r="H38" t="n">
        <v>3660</v>
      </c>
      <c r="I38" t="n">
        <v>19</v>
      </c>
      <c r="J38" s="2" t="n">
        <v>-52.43040363467139</v>
      </c>
      <c r="K38" t="n">
        <v>0.7139294719079229</v>
      </c>
      <c r="L38" t="inlineStr">
        <is>
          <t>A2M,ABCC9,ACACB,ACKR3,ACSS3,ACTA2,ACTB,ACTG2,ACTN1,ADAM19,ADAM22,ADAM33,ADAMTS15,ADAMTS2,ADCY3,ADCY5,ADGRA2,AEBP1,AFAP1,AHDC1,AHNAK,AIP,AKNA,ALDH1B1,AMOTL2,ANK2,ANKRD29,ANO6,ANP32E,ANXA6,APOL1,APOL3,ARHGAP10,ARHGDIB,ARHGEF17,ARHGEF40,ARID5A,ARL2,ARMH4,ARSB,ASAP1,ASB2,ASPH,ATP1A2,ATP8B2,AXL,BCL6,BMERB1,BMPER,BNC2,BOC,C17orf67,C1QA,C1QC,C1QTNF7,C1R,C1S,C7,CACNA2D3,CALD1,CAMK2N1,CAV1,CAV2,CAVIN1,CAVIN2,CAVIN3,CCDC107,CCDC69,CCDC80,CCDC82,CCDC85B,CCN2,CCND1,CCND2,CD14,CD163,CD63,CD74,CD99,CDC42BPA,CDC42EP1,CDC42EP2,CEP295NL,CERCAM,CFH,CHRD,CHRDL1,CLIC4,CLIP3,CLMP,CLU,CMTM3,CNN1,CNN3,CNRIP1,COL14A1,COL16A1,COL18A1,COL1A1,COL1A2,COL3A1,COL4A1,COL4A2,COL5A1,COL5A2,COL6A1,COL6A2,COL6A3,COL8A1,COLGALT1,CORO1C,COX7A1,CPA3,CPED1,CPXM2,CRIM1,CRTAP,CRTC3,CSDE1,CTIF,CXCR4,CYB5R3,CYBRD1,DAB2,DACT3,DAPK3,DBNDD2,DCHS1,DCN,DDAH2,DDR2,DES,DIO2,DIP2C,DLGAP4,DMPK,DNAJB5,DNAJC15,DPYSL2,DSTN,DTNA,DYNC1I1,ECRG4,EDNRA,EGFLAM,EHBP1L1,EHD2,EID1,ELF1,ELMSAN1,ELN,EMILIN1,EMP3,ENAH,ENO2,EOGT,EPB41L2,EPHA3,EPHA7,ESR2,ESYT2,EXTL3,EYA1,EYA4,FAIM2,FAM107A,FAM20B,FAT4,FAXDC2,FBLN1,FBLN5,FBN1,FCHSD2,FERMT2,FEZ1,FGF13,FGF2,FGF7,FGFR1,FHL2,FHL3,FHOD3,FILIP1L,FKBP9,FLNA,FLNC,FN1,FNBP1,FOXF1,FRMD6,FST,FSTL1,FXYD1,FXYD6,FYCO1,GAB2,GAS6,GBP2,GIT2,GJC1,GJD3,GLIS1,GLIS2,GLT8D2,GMFG,GNAI2,GPNMB,GPR155,GPRASP1,GREM1,GREM2,GSN,GYG1,GYPC,HAPLN2,HCFC1R1,HCLS1,HDAC7,HDAC9,HECTD2,HEPH,HHEX,HIC1,HIF3A,HIST1H4A,HIST1H4E,HIST2H2AB,HLA-DRA,HLA-DRB1,HLA-DRB5,HMCN1,HMCN2,HOPX,HRH1,HSPB6,HSPB8,HSPG2,HTRA1,ID1,ID3,IFITM2,IFITM3,IGFBP2,IGFBP6,IGFBP7,IGSF9B,IL13RA1,IL32,IL4R,IL6ST,ILK,INMT,IRAK3,ISLR,ITGA1,ITGA4,ITGA7,ITGA8,ITGB1,ITPKB,ITPRID2,JADE2,JAG1,JAM3,JAZF1,JDP2,JPH2,KANK2,KCNAB1,KCNJ8,KCNK3,KCNMB1,KCTD10,KCTD12,KCTD7,KHDRBS3,KLF7,KLHL42,LAMA4,LAMB2,LAMC1,LAPTM4B,LARGE1,LCAT,LDB1,LGALS1,LIMS2,LIX1L,LMO3,LMOD1,LNP1,LPP,LRP6,LRRC20,LRRN4CL,LTBP1,LTBP3,LTBP4,LYVE1,MACF1,MAMDC2,MAN1A1,MAP1A,MAP1B,MAP3K20,MAP4,MAP4K1,MAPK14,MAPKAPK2,MASP1,MATN2,MBNL1,MBNL2,MCAM,MCM6,MECP2,MEIS1,METTL24,MEX3B,MFAP4,MFGE8,MGLL,MGP,MICAL3,MID1,MITF,MPHOSPH8,MRC1,MRGPRF,MRVI1,MS4A2,MSANTD4,MSN,MSRB3,MXRA7,MXRA8,MYADM,MYL9,MYLK,MYOCD,NCS1,NDNF,NDP,NEK7,NEXN,NFASC,NID1,NKD1,NPHP1,NR2F1,NREP,NRP2,NTRK1,OAF,OGN,OLFML3,OPTN,OSR2,P3H1,PABPC4L,PAGE4,PALLD,PALM2-AKAP2,PCDH10,PCOLCE,PCOLCE2,PDE3A,PDE5A,PDGFRA,PDGFRB,PDLIM3,PDLIM4,PDLIM7,PDZD4,PEA15,PEAK1,PGM5,PHC2,PHLDB1,PID1,PKD1,PKD2,PKDCC,PKIG,PLAAT3,PLEKHO1,PLEKHO2,PLN,PLPP3,PLSCR1,PLTP,PODN,PPP1R12B,PPP1R12C,PPP1R18,PPP2R2B,PPP2R5C,PRELP,PRKACA,PRKAR2B,PRKG1,PRRX1,PRUNE2,PTGER2,PTGIS,PTPRC,QSOX1,RAI14,RARA,RARRES2,RASD2,RASGRP2,RASL12,RBPMS,RCAN2,REEP1,RERG,RGS11,RGS2,RHOA,RNASE1,RNF112,RPRM,RRAS,S100A6,S100A9,SAMHD1,SCRG1,SDC3,SEC23A,SELENOM,SELENOW,SEMA3B,SEMA4C,SEPTIN11,SERPINF1,SERPING1,SETBP1,SFRP2,SGCB,SH3BGR,SH3BGRL,SH3PXD2A,SH3PXD2B,SIX2,SKA2,SLC24A3,SLC8A1,SLCO2B1,SLIT2,SLMAP,SMAD3,SMOC1,SMTN,SORBS1,SPARC,SPARCL1,SPEG,SPTAN1,SPTBN1,SRF,SRGN,ST6GALNAC6,STAB1,STC2,STOM,SULF1,SVIL,SYDE1,SYNC,SYNE1,SYNPO,SYNPO2,TACC1,TAGLN,TCEAL1,TFPI,TGFB1I1,TGFB2,TGFBI,TGFBR1,TGFBR3,TGM2,THSD7A,TIMP2,TIMP3,TLL1,TLN1,TMEM109,TMEM176A,TMEM176B,TMEM200B,TMEM35A,TMOD1,TMSB4X,TNS1,TNS2,TNXB,TPM1,TPM2,TRIOBP,TSPAN4,TUBB6,TVP23A,UBC,UGP2,VAMP3,VAMP5,VAT1,VCAM1,VCL,VIPR2,WFDC1,WFS1,WIPF1,WNT2,WNT2B,WTIP,YPEL2,YWHAH,ZBTB4,ZBTB47,ZCCHC24,ZEB1,ZEB2,ZNF423,ZNF853,ZYX</t>
        </is>
      </c>
      <c r="M38" t="inlineStr">
        <is>
          <t>[(0, 3), (0, 8), (0, 11), (0, 25), (0, 33), (0, 46), (0, 51), (0, 57), (6, 46), (9, 3), (9, 8), (9, 11), (9, 25), (9, 33), (9, 46), (9, 51), (9, 57), (47, 46), (53, 46)]</t>
        </is>
      </c>
      <c r="N38" t="n">
        <v>3099</v>
      </c>
      <c r="O38" t="n">
        <v>0.5</v>
      </c>
      <c r="P38" t="n">
        <v>0.95</v>
      </c>
      <c r="Q38" t="n">
        <v>3</v>
      </c>
      <c r="R38" t="n">
        <v>10000</v>
      </c>
      <c r="S38" t="inlineStr">
        <is>
          <t>11/06/2023, 22:42:35</t>
        </is>
      </c>
      <c r="T38" s="3">
        <f>hyperlink("https://spiral.technion.ac.il/results/MTAwMDAwNQ==/37/GOResultsPROCESS","link")</f>
        <v/>
      </c>
      <c r="U38" t="inlineStr">
        <is>
          <t>['GO:0030198:extracellular matrix organization (qval2.52E-29)', 'GO:0043062:extracellular structure organization (qval1.37E-28)', 'GO:0032502:developmental process (qval4.19E-19)', 'GO:0007155:cell adhesion (qval7.13E-19)', 'GO:0022610:biological adhesion (qval9.31E-19)', 'GO:0050793:regulation of developmental process (qval4.27E-17)', 'GO:0051270:regulation of cellular component movement (qval9.57E-15)', 'GO:0048856:anatomical structure development (qval1.59E-14)', 'GO:0048869:cellular developmental process (qval4.88E-14)', 'GO:0045595:regulation of cell differentiation (qval2.73E-13)', 'GO:2000145:regulation of cell motility (qval2.98E-13)', 'GO:0030334:regulation of cell migration (qval3.96E-13)', 'GO:0051239:regulation of multicellular organismal process (qval3.69E-13)', 'GO:0030155:regulation of cell adhesion (qval1.34E-12)', 'GO:0016043:cellular component organization (qval2.04E-12)', 'GO:2000026:regulation of multicellular organismal development (qval2.15E-12)', 'GO:0031589:cell-substrate adhesion (qval2.74E-12)', 'GO:0040012:regulation of locomotion (qval2.67E-12)', 'GO:0009653:anatomical structure morphogenesis (qval3.12E-12)', 'GO:0097435:supramolecular fiber organization (qval3.27E-12)', 'GO:0071840:cellular component organization or biogenesis (qval3.79E-12)', 'GO:0030029:actin filament-based process (qval5.72E-12)', 'GO:0010810:regulation of cell-substrate adhesion (qval8.64E-12)', 'GO:0051093:negative regulation of developmental process (qval1.18E-11)', 'GO:0051128:regulation of cellular component organization (qval1.37E-11)', 'GO:0030154:cell differentiation (qval1.34E-11)', 'GO:0048523:negative regulation of cellular process (qval1.3E-11)', 'GO:0048519:negative regulation of biological process (qval2.05E-11)', 'GO:0007160:cell-matrix adhesion (qval2.38E-10)', 'GO:0030036:actin cytoskeleton organization (qval2.4E-10)', 'GO:0040011:locomotion (qval8.35E-10)', 'GO:0006928:movement of cell or subcellular component (qval9.37E-10)', 'GO:0032879:regulation of localization (qval1.17E-9)', 'GO:0048513:animal organ development (qval1.14E-9)', 'GO:0051241:negative regulation of multicellular organismal process (qval1.13E-9)', 'GO:0051493:regulation of cytoskeleton organization (qval1.65E-9)', 'GO:0050789:regulation of biological process (qval2.23E-9)', 'GO:0045596:negative regulation of cell differentiation (qval3.71E-9)', 'GO:0051094:positive regulation of developmental process (qval5.75E-9)', 'GO:1902903:regulation of supramolecular fiber organization (qval6.97E-9)', 'GO:0032970:regulation of actin filament-based process (qval1.03E-8)', 'GO:0048870:cell motility (qval1.02E-8)', 'GO:0030199:collagen fibril organization (qval1.42E-8)', 'GO:0051272:positive regulation of cellular component movement (qval1.72E-8)', 'GO:0090287:regulation of cellular response to growth factor stimulus (qval1.82E-8)', 'GO:0016477:cell migration (qval2.01E-8)', 'GO:0040017:positive regulation of locomotion (qval3.91E-8)', 'GO:0065007:biological regulation (qval4.02E-8)', 'GO:0048518:positive regulation of biological process (qval5.06E-8)', 'GO:2000147:positive regulation of cell motility (qval6.31E-8)', 'GO:0003012:muscle system process (qval6.99E-8)', 'GO:0045785:positive regulation of cell adhesion (qval7.5E-8)', 'GO:0030335:positive regulation of cell migration (qval7.51E-8)', 'GO:0030278:regulation of ossification (qval8.52E-8)', 'GO:0090288:negative regulation of cellular response to growth factor stimulus (qval1.01E-7)', 'GO:0032956:regulation of actin cytoskeleton organization (qval1.01E-7)', 'GO:0022603:regulation of anatomical structure morphogenesis (qval1.51E-7)', 'GO:0023051:regulation of signaling (qval1.53E-7)', 'GO:0090092:regulation of transmembrane receptor protein serine/threonine kinase signaling pathway (qval2.04E-7)', 'GO:0042127:regulation of cell proliferation (qval2.29E-7)', 'GO:0007010:cytoskeleton organization (qval2.36E-7)', 'GO:0010033:response to organic substance (qval2.47E-7)', 'GO:0045597:positive regulation of cell differentiation (qval3.1E-7)', 'GO:0006936:muscle contraction (qval4.06E-7)', 'GO:0009887:animal organ morphogenesis (qval5.63E-7)', 'GO:0050794:regulation of cellular process (qval7.16E-7)', 'GO:0007166:cell surface receptor signaling pathway (qval8.3E-7)', 'GO:0001525:angiogenesis (qval9.03E-7)', 'GO:0048585:negative regulation of response to stimulus (qval9.59E-7)', 'GO:0032501:multicellular organismal process (qval1.04E-6)', 'GO:0010646:regulation of cell communication (qval1.09E-6)', 'GO:0048583:regulation of response to stimulus (qval1.17E-6)', 'GO:0085029:extracellular matrix assembly (qval1.21E-6)', 'GO:0031032:actomyosin structure organization (qval1.23E-6)', 'GO:0009611:response to wounding (qval1.34E-6)', 'GO:0048731:system development (qval1.57E-6)', 'GO:0090101:negative regulation of transmembrane receptor protein serine/threonine kinase signaling pathway (qval1.56E-6)', 'GO:0009968:negative regulation of signal transduction (qval1.54E-6)', 'GO:0048646:anatomical structure formation involved in morphogenesis (qval1.98E-6)', 'GO:0009966:regulation of signal transduction (qval1.97E-6)', 'GO:0110053:regulation of actin filament organization (qval2.34E-6)', 'GO:0051271:negative regulation of cellular component movement (qval3.16E-6)', 'GO:0009888:tissue development (qval3.45E-6)', 'GO:0042221:response to chemical (qval4.11E-6)', 'GO:0002576:platelet degranulation (qval4.1E-6)', 'GO:0010811:positive regulation of cell-substrate adhesion (qval5.42E-6)', 'GO:0010648:negative regulation of cell communication (qval5.46E-6)', 'GO:0007165:signal transduction (qval5.65E-6)', 'GO:0023057:negative regulation of signaling (qval5.93E-6)', 'GO:0006937:regulation of muscle contraction (qval6.15E-6)', 'GO:0051130:positive regulation of cellular component organization (qval6.22E-6)', 'GO:0065009:regulation of molecular function (qval6.38E-6)', 'GO:0048522:positive regulation of cellular process (qval6.42E-6)', 'GO:1901700:response to oxygen-containing compound (qval7.47E-6)', 'GO:0051240:positive regulation of multicellular organismal process (qval1.16E-5)', 'GO:0001932:regulation of protein phosphorylation (qval1.18E-5)', 'GO:0000902:cell morphogenesis (qval1.29E-5)', 'GO:1901888:regulation of cell junction assembly (qval1.42E-5)', 'GO:0007178:transmembrane receptor protein serine/threonine kinase signaling pathway (qval1.45E-5)', 'GO:0090109:regulation of cell-substrate junction assembly (qval1.55E-5)', 'GO:0051893:regulation of focal adhesion assembly (qval1.54E-5)', 'GO:0007167:enzyme linked receptor protein signaling pathway (qval1.72E-5)', 'GO:2000146:negative regulation of cell motility (qval3.48E-5)', 'GO:0042325:regulation of phosphorylation (qval3.6E-5)', 'GO:0048729:tissue morphogenesis (qval3.72E-5)', 'GO:1902905:positive regulation of supramolecular fiber organization (qval3.84E-5)', 'GO:0030336:negative regulation of cell migration (qval3.97E-5)', 'GO:0033043:regulation of organelle organization (qval4.47E-5)', 'GO:1903391:regulation of adherens junction organization (qval4.48E-5)', 'GO:0007015:actin filament organization (qval4.55E-5)', 'GO:0071310:cellular response to organic substance (qval4.65E-5)', 'GO:0009719:response to endogenous stimulus (qval4.81E-5)', 'GO:0031399:regulation of protein modification process (qval5.48E-5)', 'GO:0000904:cell morphogenesis involved in differentiation (qval5.8E-5)', 'GO:0040013:negative regulation of locomotion (qval6.46E-5)', 'GO:0072376:protein activation cascade (qval6.41E-5)', 'GO:0090257:regulation of muscle system process (qval7.32E-5)', 'GO:0034329:cell junction assembly (qval7.43E-5)', 'GO:0051174:regulation of phosphorus metabolic process (qval7.5E-5)', 'GO:0019220:regulation of phosphate metabolic process (qval7.44E-5)', 'GO:0044087:regulation of cellular component biogenesis (qval7.64E-5)', 'GO:0098609:cell-cell adhesion (qval1.08E-4)', 'GO:0030837:negative regulation of actin filament polymerization (qval1.36E-4)', 'GO:0034446:substrate adhesion-dependent cell spreading (qval1.35E-4)', 'GO:0001952:regulation of cell-matrix adhesion (qval1.45E-4)', 'GO:0030510:regulation of BMP signaling pathway (qval1.48E-4)', 'GO:0032272:negative regulation of protein polymerization (qval1.62E-4)', 'GO:0051246:regulation of protein metabolic process (qval1.81E-4)', 'GO:0009987:cellular process (qval1.89E-4)', 'GO:0035239:tube morphogenesis (qval1.88E-4)', 'GO:0034330:cell junction organization (qval2.14E-4)', 'GO:0003008:system process (qval2.34E-4)', 'GO:0001501:skeletal system development (qval2.4E-4)', 'GO:0032989:cellular component morphogenesis (qval2.39E-4)', 'GO:0050790:regulation of catalytic activity (qval2.73E-4)', 'GO:0048584:positive regulation of response to stimulus (qval2.89E-4)', 'GO:0032271:regulation of protein polymerization (qval3.35E-4)', 'GO:0001558:regulation of cell growth (qval3.47E-4)', 'GO:1902904:negative regulation of supramolecular fiber organization (qval3.47E-4)', 'GO:0044057:regulation of system process (qval4.15E-4)', 'GO:0010717:regulation of epithelial to mesenchymal transition (qval4.24E-4)', 'GO:0034097:response to cytokine (qval4.24E-4)', 'GO:0040008:regulation of growth (qval4.41E-4)', 'GO:0048251:elastic fiber assembly (qval4.81E-4)', 'GO:0017015:regulation of transforming growth factor beta receptor signaling pathway (qval4.86E-4)', 'GO:0051495:positive regulation of cytoskeleton organization (qval5.14E-4)', 'GO:0007229:integrin-mediated signaling pathway (qval5.32E-4)', 'GO:0060284:regulation of cell development (qval5.38E-4)', 'GO:0033993:response to lipid (qval5.77E-4)', 'GO:0051336:regulation of hydrolase activity (qval6.02E-4)', 'GO:1903844:regulation of cellular response to transforming growth factor beta stimulus (qval6.5E-4)', 'GO:0070887:cellular response to chemical stimulus (qval6.99E-4)', 'GO:0045937:positive regulation of phosphate metabolic process (qval7.04E-4)', 'GO:0010562:positive regulation of phosphorus metabolic process (qval7E-4)', 'GO:0001763:morphogenesis of a branching structure (qval7.42E-4)', 'GO:0007179:transforming growth factor beta receptor signaling pathway (qval7.4E-4)', 'GO:1903779:regulation of cardiac conduction (qval7.46E-4)', 'GO:0045667:regulation of osteoblast differentiation (qval7.75E-4)', 'GO:0045778:positive regulation of ossification (qval8.2E-4)', 'GO:0001934:positive regulation of protein phosphorylation (qval8.26E-4)', 'GO:0008064:regulation of actin polymerization or depolymerization (qval8.21E-4)', 'GO:0030833:regulation of actin filament polymerization (qval8.54E-4)', 'GO:0030832:regulation of actin filament length (qval8.84E-4)', 'GO:1901342:regulation of vasculature development (qval8.97E-4)', 'GO:0014070:response to organic cyclic compound (qval9.01E-4)', 'GO:0030514:negative regulation of BMP signaling pathway (qval8.98E-4)', 'GO:0043549:regulation of kinase activity (qval9.12E-4)', 'GO:0061061:muscle structure development (qval9.15E-4)', 'GO:0008284:positive regulation of cell proliferation (qval9.24E-4)', 'GO:0007507:heart development (qval9.21E-4)', 'GO:0071495:cellular response to endogenous stimulus (qval9.42E-4)', 'GO:0001667:ameboidal-type cell migration (qval9.63E-4)', 'GO:0045765:regulation of angiogenesis (qval9.61E-4)', 'GO:0001101:response to acid chemical (qval1.02E-3)', 'GO:0008285:negative regulation of cell proliferation (qval1.08E-3)', 'GO:0032268:regulation of cellular protein metabolic process (qval1.11E-3)', 'GO:0031333:negative regulation of protein complex assembly (qval1.15E-3)', 'GO:0002009:morphogenesis of an epithelium (qval1.34E-3)', 'GO:0061138:morphogenesis of a branching epithelium (qval1.39E-3)', 'GO:0010959:regulation of metal ion transport (qval1.4E-3)', 'GO:0030239:myofibril assembly (qval1.4E-3)', 'GO:0048565:digestive tract development (qval1.46E-3)', 'GO:0042327:positive regulation of phosphorylation (qval1.5E-3)', 'GO:0070527:platelet aggregation (qval1.59E-3)', 'GO:0043408:regulation of MAPK cascade (qval1.66E-3)', 'GO:0090066:regulation of anatomical structure size (qval1.68E-3)', 'GO:0044093:positive regulation of molecular function (qval1.77E-3)', 'GO:0030500:regulation of bone mineralization (qval1.83E-3)', 'GO:0032233:positive regulation of actin filament bundle assembly (qval1.82E-3)', 'GO:0042060:wound healing (qval1.93E-3)', 'GO:0055119:relaxation of cardiac muscle (qval2.1E-3)', 'GO:0006956:complement activation (qval2.09E-3)', 'GO:1902531:regulation of intracellular signal transduction (qval2.12E-3)', 'GO:0043085:positive regulation of catalytic activity (qval2.17E-3)', 'GO:0070167:regulation of biomineral tissue development (qval2.19E-3)', 'GO:0007411:axon guidance (qval2.22E-3)', 'GO:0034109:homotypic cell-cell adhesion (qval2.31E-3)', 'GO:0045859:regulation of protein kinase activity (qval2.32E-3)', 'GO:0097485:neuron projection guidance (qval2.33E-3)', 'GO:0055074:calcium ion homeostasis (qval2.53E-3)', 'GO:0010243:response to organonitrogen compound (qval2.53E-3)', 'GO:0090075:relaxation of muscle (qval2.62E-3)', 'GO:0030449:regulation of complement activation (qval2.65E-3)', 'GO:0030512:negative regulation of transforming growth factor beta receptor signaling pathway (qval2.72E-3)', 'GO:0003257:positive regulation of transcription from RNA polymerase II promoter involved in myocardial precursor cell differentiation (qval2.72E-3)', 'GO:0070372:regulation of ERK1 and ERK2 cascade (qval2.75E-3)', 'GO:1901701:cellular response to oxygen-containing compound (qval3E-3)', 'GO:0048514:blood vessel morphogenesis (qval3.02E-3)', 'GO:0009967:positive regulation of signal transduction (qval3.02E-3)', 'GO:2000257:regulation of protein activation cascade (qval3.02E-3)', 'GO:0048844:artery morphogenesis (qval3E-3)', 'GO:0048754:branching morphogenesis of an epithelial tube (qval3E-3)', 'GO:0045664:regulation of neuron differentiation (qval3.05E-3)', 'GO:0022604:regulation of cell morphogenesis (qval3.12E-3)', 'GO:0034762:regulation of transmembrane transport (qval3.11E-3)', 'GO:0009725:response to hormone (qval3.37E-3)', 'GO:0060537:muscle tissue development (qval3.38E-3)', 'GO:0006874:cellular calcium ion homeostasis (qval3.5E-3)', 'GO:1903845:negative regulation of cellular response to transforming growth factor beta stimulus (qval3.67E-3)', 'GO:1901879:regulation of protein depolymerization (qval3.65E-3)', 'GO:0010631:epithelial cell migration (qval3.64E-3)', 'GO:0008283:cell proliferation (qval3.64E-3)', 'GO:0031401:positive regulation of protein modification process (qval3.68E-3)', 'GO:0051494:negative regulation of cytoskeleton organization (qval3.94E-3)', 'GO:0042493:response to drug (qval3.94E-3)', 'GO:0050896:response to stimulus (qval4.21E-3)', 'GO:0086065:cell communication involved in cardiac conduction (qval4.23E-3)', 'GO:0001822:kidney development (qval4.48E-3)', 'GO:0032101:regulation of response to external stimulus (qval4.52E-3)', 'GO:0043244:regulation of protein complex disassembly (qval4.54E-3)', 'GO:0051693:actin filament capping (qval4.73E-3)', 'GO:0071900:regulation of protein serine/threonine kinase activity (qval4.76E-3)', 'GO:0033674:positive regulation of kinase activity (qval5.16E-3)', 'GO:0051338:regulation of transferase activity (qval5.26E-3)', 'GO:0051090:regulation of DNA-binding transcription factor activity (qval5.41E-3)', 'GO:0065008:regulation of biological quality (qval5.52E-3)', 'GO:0002682:regulation of immune system process (qval5.55E-3)', 'GO:0008016:regulation of heart contraction (qval5.55E-3)', 'GO:1901698:response to nitrogen compound (qval5.54E-3)', 'GO:0043242:negative regulation of protein complex disassembly (qval5.76E-3)', 'GO:0002920:regulation of humoral immune response (qval5.74E-3)', 'GO:0043149:stress fiber assembly (qval5.77E-3)', 'GO:0030038:contractile actin filament bundle assembly (qval5.75E-3)', 'GO:0086064:cell communication by electrical coupling involved in cardiac conduction (qval5.73E-3)', 'GO:0006935:chemotaxis (qval5.86E-3)', 'GO:0002683:negative regulation of immune system process (qval5.86E-3)', 'GO:0032535:regulation of cellular component size (qval5.95E-3)', 'GO:0010632:regulation of epithelial cell migration (qval6.43E-3)', 'GO:0042330:taxis (qval6.4E-3)', 'GO:0048146:positive regulation of fibroblast proliferation (qval6.42E-3)', 'GO:0010718:positive regulation of epithelial to mesenchymal transition (qval6.39E-3)', 'GO:0030308:negative regulation of cell growth (qval6.38E-3)', 'GO:0043254:regulation of protein complex assembly (qval6.37E-3)', 'GO:0006898:receptor-mediated endocytosis (qval7.25E-3)', 'GO:0016525:negative regulation of angiogenesis (qval7.29E-3)', 'GO:1903522:regulation of blood circulation (qval7.6E-3)', 'GO:1990778:protein localization to cell periphery (qval7.88E-3)', 'GO:0051481:negative regulation of cytosolic calcium ion concentration (qval7.92E-3)', 'GO:0033622:integrin activation (qval7.89E-3)', 'GO:1901880:negative regulation of protein depolymerization (qval7.94E-3)', 'GO:0035987:endodermal cell differentiation (qval8.02E-3)', 'GO:0050678:regulation of epithelial cell proliferation (qval8.28E-3)', 'GO:0090131:mesenchyme migration (qval8.28E-3)', 'GO:1901228:positive regulation of transcription from RNA polymerase II promoter involved in heart development (qval8.24E-3)', 'GO:0072137:condensed mesenchymal cell proliferation (qval8.21E-3)', 'GO:0007161:calcium-independent cell-matrix adhesion (qval8.18E-3)', 'GO:0055024:regulation of cardiac muscle tissue development (qval8.4E-3)', 'GO:0002064:epithelial cell development (qval8.4E-3)', 'GO:2000181:negative regulation of blood vessel morphogenesis (qval8.37E-3)', 'GO:0072507:divalent inorganic cation homeostasis (qval8.86E-3)', 'GO:0030835:negative regulation of actin filament depolymerization (qval8.91E-3)', 'GO:0045185:maintenance of protein location (qval9.01E-3)', 'GO:0072503:cellular divalent inorganic cation homeostasis (qval9.34E-3)', 'GO:0023056:positive regulation of signaling (qval9.39E-3)', 'GO:0010881:regulation of cardiac muscle contraction by regulation of the release of sequestered calcium ion (qval9.91E-3)', 'GO:0044092:negative regulation of molecular function (qval9.99E-3)', 'GO:0060548:negative regulation of cell death (qval1.01E-2)', 'GO:0014706:striated muscle tissue development (qval1.01E-2)', 'GO:0051480:regulation of cytosolic calcium ion concentration (qval1.01E-2)', 'GO:1904062:regulation of cation transmembrane transport (qval1.04E-2)', 'GO:0030834:regulation of actin filament depolymerization (qval1.06E-2)', 'GO:0035581:sequestering of extracellular ligand from receptor (qval1.18E-2)', 'GO:0006940:regulation of smooth muscle contraction (qval1.22E-2)', 'GO:0007162:negative regulation of cell adhesion (qval1.23E-2)', 'GO:0010647:positive regulation of cell communication (qval1.27E-2)', 'GO:0045926:negative regulation of growth (qval1.38E-2)', 'GO:1900024:regulation of substrate adhesion-dependent cell spreading (qval1.39E-2)', 'GO:0018149:peptide cross-linking (qval1.42E-2)', 'GO:0021885:forebrain cell migration (qval1.42E-2)', 'GO:0034394:protein localization to cell surface (qval1.41E-2)', 'GO:0010975:regulation of neuron projection development (qval1.43E-2)', 'GO:0006897:endocytosis (qval1.43E-2)', 'GO:0055117:regulation of cardiac muscle contraction (qval1.5E-2)', 'GO:0006875:cellular metal ion homeostasis (qval1.51E-2)', 'GO:0072659:protein localization to plasma membrane (qval1.62E-2)', 'GO:0045860:positive regulation of protein kinase activity (qval1.62E-2)', 'GO:0034333:adherens junction assembly (qval1.62E-2)', 'GO:0006942:regulation of striated muscle contraction (qval1.62E-2)', 'GO:0007009:plasma membrane organization (qval1.61E-2)', 'GO:0019932:second-messenger-mediated signaling (qval1.66E-2)', 'GO:0038063:collagen-activated tyrosine kinase receptor signaling pathway (qval1.69E-2)', 'GO:0045059:positive thymic T cell selection (qval1.68E-2)', 'GO:0022607:cellular component assembly (qval1.68E-2)', 'GO:0051017:actin filament bundle assembly (qval1.72E-2)', 'GO:0008154:actin polymerization or depolymerization (qval1.71E-2)', 'GO:0061572:actin filament bundle organization (qval1.71E-2)', 'GO:0071560:cellular response to transforming growth factor beta stimulus (qval1.7E-2)', 'GO:0032270:positive regulation of cellular protein metabolic process (qval1.72E-2)', 'GO:1904753:negative regulation of vascular associated smooth muscle cell migration (qval1.72E-2)', 'GO:0050767:regulation of neurogenesis (qval1.85E-2)', 'GO:0051347:positive regulation of transferase activity (qval1.86E-2)', 'GO:1903707:negative regulation of hemopoiesis (qval1.98E-2)', 'GO:1902532:negative regulation of intracellular signal transduction (qval2E-2)', 'GO:0010644:cell communication by electrical coupling (qval2E-2)', 'GO:0010769:regulation of cell morphogenesis involved in differentiation (qval2.02E-2)', 'GO:0016202:regulation of striated muscle tissue development (qval2.03E-2)', 'GO:1901343:negative regulation of vasculature development (qval2.02E-2)', 'GO:0032330:regulation of chondrocyte differentiation (qval2.06E-2)', 'GO:0010941:regulation of cell death (qval2.07E-2)', 'GO:1902533:positive regulation of intracellular signal transduction (qval2.1E-2)', 'GO:0006027:glycosaminoglycan catabolic process (qval2.11E-2)', 'GO:0023052:signaling (qval2.14E-2)', 'GO:0043368:positive T cell selection (qval2.29E-2)', 'GO:1900115:extracellular regulation of signal transduction (qval2.29E-2)', 'GO:1900116:extracellular negative regulation of signal transduction (qval2.28E-2)', 'GO:0045055:regulated exocytosis (qval2.3E-2)', 'GO:1901861:regulation of muscle tissue development (qval2.3E-2)', 'GO:0048634:regulation of muscle organ development (qval2.29E-2)', 'GO:0007044:cell-substrate junction assembly (qval2.31E-2)', 'GO:0010812:negative regulation of cell-substrate adhesion (qval2.32E-2)', 'GO:1903055:positive regulation of extracellular matrix organization (qval2.42E-2)', 'GO:0032409:regulation of transporter activity (qval2.43E-2)', 'GO:0051247:positive regulation of protein metabolic process (qval2.45E-2)', 'GO:1901652:response to peptide (qval2.5E-2)', 'GO:0051129:negative regulation of cellular component organization (qval2.53E-2)', 'GO:0043588:skin development (qval2.62E-2)', 'GO:0061041:regulation of wound healing (qval2.64E-2)', 'GO:0070613:regulation of protein processing (qval2.65E-2)', 'GO:0016192:vesicle-mediated transport (qval2.69E-2)', 'GO:0097305:response to alcohol (qval2.73E-2)', 'GO:0050727:regulation of inflammatory response (qval2.75E-2)', 'GO:0003014:renal system process (qval2.78E-2)', 'GO:0060021:roof of mouth development (qval2.78E-2)', 'GO:0010882:regulation of cardiac muscle contraction by calcium ion signaling (qval2.93E-2)', 'GO:0010720:positive regulation of cell development (qval2.96E-2)', 'GO:0090130:tissue migration (qval2.99E-2)', 'GO:0051599:response to hydrostatic pressure (qval2.98E-2)', 'GO:0019800:peptide cross-linking via chondroitin 4-sulfate glycosaminoglycan (qval2.97E-2)', 'GO:0003256:regulation of transcription from RNA polymerase II promoter involved in myocardial precursor cell differentiation (qval2.97E-2)', 'GO:1904026:regulation of collagen fibril organization (qval2.96E-2)', 'GO:2000542:negative regulation of gastrulation (qval2.95E-2)', 'GO:0051014:actin filament severing (qval2.96E-2)', 'GO:0055003:cardiac myofibril assembly (qval2.95E-2)', 'GO:1903317:regulation of protein maturation (qval2.99E-2)', 'GO:0010594:regulation of endothelial cell migration (qval2.98E-2)', 'GO:0071229:cellular response to acid chemical (qval3.17E-2)', 'GO:0035295:tube development (qval3.16E-2)', 'GO:0071417:cellular response to organonitrogen compound (qval3.18E-2)', 'GO:0120035:regulation of plasma membrane bounded cell projection organization (qval3.18E-2)', 'GO:0002673:regulation of acute inflammatory response (qval3.17E-2)', 'GO:0001503:ossification (qval3.18E-2)', 'GO:0006958:complement activation, classical pathway (qval3.21E-2)', 'GO:0051049:regulation of transport (qval3.27E-2)', 'GO:0051050:positive regulation of transport (qval3.27E-2)', 'GO:0007584:response to nutrient (qval3.28E-2)', 'GO:0022898:regulation of transmembrane transporter activity (qval3.35E-2)', 'GO:0060420:regulation of heart growth (qval3.35E-2)', 'GO:0006026:aminoglycan catabolic process (qval3.34E-2)', 'GO:0034113:heterotypic cell-cell adhesion (qval3.34E-2)', 'GO:0046596:regulation of viral entry into host cell (qval3.33E-2)', 'GO:0048468:cell development (qval3.35E-2)', 'GO:0001764:neuron migration (qval3.35E-2)', 'GO:0010771:negative regulation of cell morphogenesis involved in differentiation (qval3.34E-2)', 'GO:0045992:negative regulation of embryonic development (qval3.36E-2)', 'GO:0043067:regulation of programmed cell death (qval3.51E-2)', 'GO:0043542:endothelial cell migration (qval3.65E-2)', 'GO:0071559:response to transforming growth factor beta (qval3.64E-2)', 'GO:0055065:metal ion homeostasis (qval3.72E-2)', 'GO:0038065:collagen-activated signaling pathway (qval3.75E-2)', 'GO:0031344:regulation of cell projection organization (qval3.78E-2)', 'GO:0034765:regulation of ion transmembrane transport (qval3.79E-2)', 'GO:0070482:response to oxygen levels (qval3.8E-2)', 'GO:0043069:negative regulation of programmed cell death (qval3.9E-2)']</t>
        </is>
      </c>
      <c r="V38" s="3">
        <f>hyperlink("https://spiral.technion.ac.il/results/MTAwMDAwNQ==/37/GOResultsFUNCTION","link")</f>
        <v/>
      </c>
      <c r="W38" t="inlineStr">
        <is>
          <t>['GO:0005201:extracellular matrix structural constituent (qval1.05E-24)', 'GO:0005198:structural molecule activity (qval1.54E-23)', 'GO:0003779:actin binding (qval1.95E-15)', 'GO:0008092:cytoskeletal protein binding (qval1.61E-12)', 'GO:0005518:collagen binding (qval4.73E-11)', 'GO:0005178:integrin binding (qval1.82E-10)', 'GO:0005539:glycosaminoglycan binding (qval3.14E-10)', 'GO:0044877:protein-containing complex binding (qval2.62E-9)', 'GO:0019838:growth factor binding (qval2.63E-9)', 'GO:0030020:extracellular matrix structural constituent conferring tensile strength (qval8.56E-9)', 'GO:0005102:signaling receptor binding (qval1.66E-8)', 'GO:0048407:platelet-derived growth factor binding (qval8.38E-8)', 'GO:0008201:heparin binding (qval1.48E-7)', 'GO:0005509:calcium ion binding (qval5.11E-6)', 'GO:1901681:sulfur compound binding (qval8.32E-6)', 'GO:0050839:cell adhesion molecule binding (qval1.5E-5)', 'GO:0019199:transmembrane receptor protein kinase activity (qval4.94E-5)', 'GO:0019955:cytokine binding (qval6.34E-5)', 'GO:0097493:structural molecule activity conferring elasticity (qval1.29E-4)', 'GO:0050840:extracellular matrix binding (qval1.35E-4)', 'GO:0005515:protein binding (qval2.14E-4)', 'GO:0051371:muscle alpha-actinin binding (qval6.63E-4)', 'GO:0030023:extracellular matrix constituent conferring elasticity (qval9.05E-4)', 'GO:0051393:alpha-actinin binding (qval1.77E-3)', 'GO:0043394:proteoglycan binding (qval2.24E-3)', 'GO:0004714:transmembrane receptor protein tyrosine kinase activity (qval2.9E-3)', 'GO:0051015:actin filament binding (qval3.75E-3)', 'GO:0001968:fibronectin binding (qval4.63E-3)', 'GO:0098772:molecular function regulator (qval6.87E-3)', 'GO:0042805:actinin binding (qval8.8E-3)', 'GO:0005488:binding (qval9.61E-3)', 'GO:0042802:identical protein binding (qval1.16E-2)', 'GO:0043167:ion binding (qval1.26E-2)', 'GO:0046332:SMAD binding (qval1.56E-2)', 'GO:0042803:protein homodimerization activity (qval1.8E-2)', 'GO:0005520:insulin-like growth factor binding (qval2.76E-2)', 'GO:0046983:protein dimerization activity (qval2.88E-2)', 'GO:0019900:kinase binding (qval3.04E-2)', 'GO:0030021:extracellular matrix structural constituent conferring compression resistance (qval3.73E-2)', 'GO:0001786:phosphatidylserine binding (qval3.92E-2)', 'GO:0005004:GPI-linked ephrin receptor activity (qval3.89E-2)', 'GO:0019901:protein kinase binding (qval4.04E-2)', 'GO:0061134:peptidase regulator activity (qval4.28E-2)', 'GO:0044325:ion channel binding (qval4.74E-2)', 'GO:0019956:chemokine binding (qval4.9E-2)', 'GO:0098631:cell adhesion mediator activity (qval5E-2)', 'GO:0005160:transforming growth factor beta receptor binding (qval6.45E-2)', 'GO:0005024:transforming growth factor beta-activated receptor activity (qval6.52E-2)', 'GO:0050431:transforming growth factor beta binding (qval7.69E-2)', 'GO:0030234:enzyme regulator activity (qval7.64E-2)', 'GO:0005200:structural constituent of cytoskeleton (qval8.36E-2)']</t>
        </is>
      </c>
      <c r="X38" s="3">
        <f>hyperlink("https://spiral.technion.ac.il/results/MTAwMDAwNQ==/37/GOResultsCOMPONENT","link")</f>
        <v/>
      </c>
      <c r="Y38" t="inlineStr">
        <is>
          <t>['GO:0062023:collagen-containing extracellular matrix (qval2.4E-40)', 'GO:0031012:extracellular matrix (qval1.56E-34)', 'GO:0030054:cell junction (qval6.81E-23)', 'GO:0005925:focal adhesion (qval3.08E-21)', 'GO:0005924:cell-substrate adherens junction (qval3.31E-21)', 'GO:0044421:extracellular region part (qval4.07E-21)', 'GO:0005912:adherens junction (qval3.86E-21)', 'GO:0030055:cell-substrate junction (qval4.31E-21)', 'GO:0070161:anchoring junction (qval3.86E-21)', 'GO:0005615:extracellular space (qval1.36E-20)', 'GO:0005576:extracellular region (qval3.08E-19)', 'GO:0044420:extracellular matrix component (qval2.44E-14)', 'GO:0044449:contractile fiber part (qval2.78E-14)', 'GO:0005856:cytoskeleton (qval1.21E-13)', 'GO:0032432:actin filament bundle (qval6.73E-12)', 'GO:0001725:stress fiber (qval1.11E-11)', 'GO:0097517:contractile actin filament bundle (qval1.04E-11)', 'GO:0042641:actomyosin (qval1.5E-11)', 'GO:0005788:endoplasmic reticulum lumen (qval1.46E-11)', 'GO:1903561:extracellular vesicle (qval3.51E-11)', 'GO:0043230:extracellular organelle (qval3.34E-11)', 'GO:0070062:extracellular exosome (qval9.09E-11)', 'GO:0005581:collagen trimer (qval9.49E-10)', 'GO:0042383:sarcolemma (qval1.85E-9)', 'GO:0030018:Z disc (qval7.34E-9)', 'GO:0005604:basement membrane (qval9.66E-9)', 'GO:0005886:plasma membrane (qval1.05E-8)', 'GO:0031982:vesicle (qval1.2E-8)', 'GO:0015629:actin cytoskeleton (qval1.25E-8)', 'GO:0009986:cell surface (qval5.27E-7)', 'GO:0031974:membrane-enclosed lumen (qval1.03E-6)', 'GO:0070013:intracellular organelle lumen (qval9.98E-7)', 'GO:0043233:organelle lumen (qval9.68E-7)', 'GO:0044291:cell-cell contact zone (qval3.13E-6)', 'GO:0044459:plasma membrane part (qval1.03E-5)', 'GO:0044430:cytoskeletal part (qval1.28E-5)', 'GO:0031093:platelet alpha granule lumen (qval1.3E-5)', 'GO:0098857:membrane microdomain (qval1.52E-5)', 'GO:0045121:membrane raft (qval1.48E-5)', 'GO:0005911:cell-cell junction (qval1.82E-5)', 'GO:0098589:membrane region (qval3.07E-5)', 'GO:0005583:fibrillar collagen trimer (qval4.83E-5)', 'GO:0002102:podosome (qval6.06E-5)', 'GO:0014704:intercalated disc (qval6.21E-5)', 'GO:0072562:blood microparticle (qval1.7E-4)', 'GO:0071953:elastic fiber (qval2.51E-4)', 'GO:0034774:secretory granule lumen (qval3.15E-4)', 'GO:0043034:costamere (qval4.91E-4)', 'GO:0005901:caveola (qval4.84E-4)', 'GO:0099080:supramolecular complex (qval6.59E-4)', 'GO:0099081:supramolecular polymer (qval6.46E-4)', 'GO:0099512:supramolecular fiber (qval6.34E-4)', 'GO:0060205:cytoplasmic vesicle lumen (qval6.88E-4)', 'GO:0031983:vesicle lumen (qval7.15E-4)', 'GO:0005884:actin filament (qval1.14E-3)', 'GO:0005589:collagen type VI trimer (qval1.28E-3)', 'GO:0034668:integrin alpha4-beta1 complex (qval1.25E-3)', 'GO:0042995:cell projection (qval1.32E-3)', 'GO:0031941:filamentous actin (qval1.52E-3)', 'GO:0044853:plasma membrane raft (qval2.66E-3)', 'GO:0043228:non-membrane-bounded organelle (qval2.66E-3)', 'GO:0043232:intracellular non-membrane-bounded organelle (qval3.53E-3)', 'GO:0090533:cation-transporting ATPase complex (qval4.02E-3)', 'GO:0044444:cytoplasmic part (qval4.35E-3)', 'GO:0005588:collagen type V trimer (qval4.29E-3)', 'GO:0098636:protein complex involved in cell adhesion (qval4.69E-3)', 'GO:0120025:plasma membrane bounded cell projection (qval6.39E-3)', 'GO:0005913:cell-cell adherens junction (qval6.91E-3)', 'GO:0044448:cell cortex part (qval6.97E-3)', 'GO:0030017:sarcomere (qval7.47E-3)', 'GO:0005575:cellular_component (qval8.91E-3)', 'GO:0008305:integrin complex (qval1.31E-2)', 'GO:0001527:microfibril (qval1.3E-2)', 'GO:0098533:ATPase dependent transmembrane transport complex (qval1.39E-2)', 'GO:0016020:membrane (qval1.64E-2)', 'GO:0044432:endoplasmic reticulum part (qval1.92E-2)', 'GO:0042613:MHC class II protein complex (qval2.36E-2)', 'GO:0005938:cell cortex (qval2.38E-2)']</t>
        </is>
      </c>
      <c r="Z38" t="inlineStr">
        <is>
          <t>[{0, 53, 6, 9, 47}, {33, 3, 8, 11, 46, 51, 25, 57}]</t>
        </is>
      </c>
    </row>
    <row r="39">
      <c r="A39" s="1" t="n">
        <v>38</v>
      </c>
      <c r="B39" t="n">
        <v>16483</v>
      </c>
      <c r="C39" t="n">
        <v>2522</v>
      </c>
      <c r="D39" t="n">
        <v>61</v>
      </c>
      <c r="E39" t="n">
        <v>102</v>
      </c>
      <c r="F39" t="n">
        <v>2386</v>
      </c>
      <c r="G39" t="n">
        <v>55</v>
      </c>
      <c r="H39" t="n">
        <v>3660</v>
      </c>
      <c r="I39" t="n">
        <v>99</v>
      </c>
      <c r="J39" s="2" t="n">
        <v>-32.07995527912124</v>
      </c>
      <c r="K39" t="n">
        <v>0.7207904151479304</v>
      </c>
      <c r="L39" t="inlineStr">
        <is>
          <t>AGL,ALCAM,ALKBH3,ARL6IP5,ARMC12,ARRDC4,ARSG,ARX,ATG7,ATPAF2,BNIP1,BTBD3,CCDC24,CCDC34,CCND1,CHEK2,CIP2A,CSRNP3,CUEDC2,DDX60L,DIPK1A,DNASE2,DPF2,DPH3,DUSP19,EBNA1BP2,ELL3,ENOX1,ERMP1,EVI5,FAM104A,GID4,GTPBP4,HS3ST3A1,HS3ST3B1,HSPB11,IGHJ2,IPO9,IQUB,KLF12,LENG9,LRRC37A2,MARK1,MLKL,MMP17,MORF4L1,NCKAP1L,NDUFAF4,NOX4,NTNG1,ODF3L2,OPLAH,OSR2,OTUD7B,PCBD1,PIGB,PLIN3,POLR3GL,POP1,PPP1R16B,PRICKLE1,PRKAB1,PRR26,RBM43,REXO5,RFC1,RXRG,SCN4B,SEMA6C,SERGEF,SFT2D2,SLC23A3,SLC66A3,SMPDL3A,SNX1,SYMPK,TAF8,TEF,TMED8,TMEM170B,TRIM13,TRMT5,TSGA10,TVP23A,UBE2J2,UBE2L5,UBTF,USP40,UTP4,WDR55,ZBED6CL,ZBTB25,ZBTB8A,ZKSCAN8,ZNF180,ZNF239,ZNF414,ZNF823,ZSCAN23,ZSWIM9,ZUP1,ZYG11B</t>
        </is>
      </c>
      <c r="M39" t="inlineStr">
        <is>
          <t>[(0, 37), (0, 49), (1, 37), (1, 49), (2, 37), (3, 37), (3, 49), (4, 37), (5, 37), (5, 49), (6, 37), (6, 49), (7, 37), (7, 49), (8, 37), (8, 49), (9, 37), (9, 49), (10, 37), (10, 49), (11, 37), (11, 49), (12, 37), (12, 49), (13, 37), (13, 49), (14, 37), (14, 49), (15, 37), (15, 49), (16, 37), (16, 49), (18, 37), (18, 49), (19, 37), (19, 49), (20, 37), (20, 49), (21, 37), (21, 49), (22, 37), (22, 49), (23, 37), (23, 49), (24, 37), (24, 49), (25, 37), (25, 49), (26, 37), (26, 49), (27, 37), (27, 49), (28, 37), (28, 49), (29, 37), (29, 49), (31, 37), (31, 49), (32, 37), (32, 49), (33, 37), (33, 49), (34, 37), (34, 49), (35, 37), (35, 49), (38, 37), (38, 49), (39, 37), (39, 49), (40, 37), (40, 49), (41, 37), (41, 49), (44, 37), (44, 49), (45, 37), (45, 49), (46, 37), (46, 49), (47, 49), (48, 37), (48, 49), (50, 37), (51, 37), (51, 49), (53, 37), (53, 49), (54, 37), (54, 49), (55, 49), (56, 49), (57, 37), (57, 49), (58, 37), (58, 49), (59, 37), (59, 49), (60, 37)]</t>
        </is>
      </c>
      <c r="N39" t="n">
        <v>6295</v>
      </c>
      <c r="O39" t="n">
        <v>0.75</v>
      </c>
      <c r="P39" t="n">
        <v>0.95</v>
      </c>
      <c r="Q39" t="n">
        <v>3</v>
      </c>
      <c r="R39" t="n">
        <v>10000</v>
      </c>
      <c r="S39" t="inlineStr">
        <is>
          <t>11/06/2023, 22:42:55</t>
        </is>
      </c>
      <c r="T39" s="3">
        <f>hyperlink("https://spiral.technion.ac.il/results/MTAwMDAwNQ==/38/GOResultsPROCESS","link")</f>
        <v/>
      </c>
      <c r="U39" t="inlineStr">
        <is>
          <t>['GO:0008156:negative regulation of DNA replication (qval1E0)']</t>
        </is>
      </c>
      <c r="V39" s="3">
        <f>hyperlink("https://spiral.technion.ac.il/results/MTAwMDAwNQ==/38/GOResultsFUNCTION","link")</f>
        <v/>
      </c>
      <c r="W39" t="inlineStr">
        <is>
          <t>['GO:0033872:[heparan sulfate]-glucosamine 3-sulfotransferase 3 activity (qval1.64E-1)', 'GO:0008467:[heparan sulfate]-glucosamine 3-sulfotransferase 1 activity (qval1E0)']</t>
        </is>
      </c>
      <c r="X39" s="3">
        <f>hyperlink("https://spiral.technion.ac.il/results/MTAwMDAwNQ==/38/GOResultsCOMPONENT","link")</f>
        <v/>
      </c>
      <c r="Y39" t="inlineStr">
        <is>
          <t>NO TERMS</t>
        </is>
      </c>
      <c r="Z39" t="inlineStr">
        <is>
          <t>[{0, 1, 2, 3, 4, 5, 6, 7, 8, 9, 10, 11, 12, 13, 14, 15, 16, 18, 19, 20, 21, 22, 23, 24, 25, 26, 27, 28, 29, 31, 32, 33, 34, 35, 38, 39, 40, 41, 44, 45, 46, 47, 48, 50, 51, 53, 54, 55, 56, 57, 58, 59, 60}, {49, 37}]</t>
        </is>
      </c>
    </row>
    <row r="40">
      <c r="A40" s="1" t="n">
        <v>39</v>
      </c>
      <c r="B40" t="n">
        <v>16483</v>
      </c>
      <c r="C40" t="n">
        <v>2522</v>
      </c>
      <c r="D40" t="n">
        <v>61</v>
      </c>
      <c r="E40" t="n">
        <v>215</v>
      </c>
      <c r="F40" t="n">
        <v>2340</v>
      </c>
      <c r="G40" t="n">
        <v>54</v>
      </c>
      <c r="H40" t="n">
        <v>3660</v>
      </c>
      <c r="I40" t="n">
        <v>99</v>
      </c>
      <c r="J40" s="2" t="n">
        <v>-451.0946345098406</v>
      </c>
      <c r="K40" t="n">
        <v>0.7209319547497165</v>
      </c>
      <c r="L40" t="inlineStr">
        <is>
          <t>ABAT,ABCA5,ABCF3,ACBD3,ACTR3C,AIG1,ALKBH2,ANKRD40,ARFGEF2,ARHGEF10L,AS3MT,ASIC3,ATP5F1A,ATP7B,ATXN1,BACH2,BCL7A,BNIP1,BRD4,BTBD3,BTBD8,C16orf86,C6orf47,CADPS2,CAPN5,CCDC148,CCDC24,CCDC32,CCDC34,CCDC85C,CCND1,CDC5L,CELF1,CENPI,CEP120,CIART,CKLF,CLCN4,CLINT1,CTBS,CTXN1,CUEDC2,DCAF17,DDX5,DDX60L,DESI2,DLST,DPP8,DTD1,DUSP19,DYNC2H1,EBF3,EDNRA,EFCAB2,EGFLAM,EHD2,EHD3,EIF3G,ENHO,ENOX1,ENOX2,ERCC6L2,FAM114A1,FAM13B,FAM189B,FAM193B,FBXO46,FRA10AC1,FTCDNL1,GAREM1,GARS,GATD1,GJC2,GLB1L3,GNG2,GPHN,GPR153,GSTT2B,GTPBP4,H2AFX,HIST1H2AG,HMGB1,HSDL1,HUWE1,IGSF1,IPO4,KCTD21,KHK,KHSRP,KLF12,KPNA2,LDLR,LEMD3,LRAT,LRRCC1,MAP3K14,MAP7D1,MARK1,MBD3,MDH1B,MEAK7,MEX3A,MFSD12,MORF4L1,MPC1,MRGBP,MSI1,MTA1,MYD88,MYO1G,NAXE,NEDD8,NIN,NME4,NPRL2,NRAS,NSD1,NUBP1,NUP153,OGA,OTUD7B,PAIP2B,PCBD1,PCED1B,PCM1,PCYOX1,PDCD1,PET100,PEX2,PHKA2,PIP4P2,PLEKHG2,PLOD3,POGK,POGLUT1,POLN,POMT1,PPARGC1B,PPIL1,PPP1R3G,PRELID2,PSMD1,PSMG3,PSPH,PTTG1IP,PYGO1,RAB28,RAB5C,RAB8A,RABGEF1,RAD50,RALA,RALGDS,RAPGEF1,RFX5,RIMS3,RNF138,RNF157,RNF2,RPE65,SACS,SCN4B,SDK1,SEC31A,SECISBP2L,SFT2D2,SLC25A23,SLC25A3,SLC7A5,SLC8A2,SMARCA2,SNRK,SNX1,SNX3,SOCS4,SOCS7,SPCS3,TANGO2,TCF7,TDRP,TEAD1,TFCP2,TIMM9,TOX4,TPK1,TRIM24,TRIM45,TSPAN3,TSR1,TTC32,TTPAL,TUBA1B,TXNL1,TYK2,UBE2H,UBQLN4,UMAD1,VAMP1,VAPB,VEPH1,VPS37D,WDFY4,WDR34,YTHDF2,ZC3H14,ZCCHC7,ZDHHC5,ZNF142,ZNF219,ZNF234,ZNF280C,ZNF487,ZNF566,ZNF680,ZSWIM4</t>
        </is>
      </c>
      <c r="M40" t="inlineStr">
        <is>
          <t>[(0, 43), (0, 49), (1, 43), (1, 49), (2, 43), (2, 49), (3, 43), (3, 49), (4, 49), (5, 43), (6, 43), (6, 49), (7, 43), (7, 49), (8, 43), (8, 49), (9, 43), (9, 49), (10, 43), (11, 43), (11, 49), (12, 43), (12, 49), (13, 43), (13, 49), (14, 43), (14, 49), (15, 43), (15, 49), (16, 43), (16, 49), (18, 43), (18, 49), (19, 43), (19, 49), (20, 43), (20, 49), (21, 43), (21, 49), (23, 43), (23, 49), (24, 43), (24, 49), (25, 43), (25, 49), (26, 43), (26, 49), (27, 43), (27, 49), (28, 43), (28, 49), (31, 49), (32, 43), (32, 49), (33, 43), (33, 49), (34, 43), (34, 49), (35, 43), (35, 49), (36, 43), (36, 49), (38, 43), (38, 49), (39, 43), (39, 49), (40, 43), (40, 49), (41, 43), (41, 49), (44, 43), (44, 49), (45, 43), (45, 49), (46, 43), (46, 49), (47, 43), (47, 49), (48, 43), (48, 49), (50, 43), (50, 49), (51, 43), (51, 49), (52, 49), (53, 43), (53, 49), (54, 43), (54, 49), (55, 43), (55, 49), (57, 43), (57, 49), (58, 43), (58, 49), (59, 43), (59, 49), (60, 43), (60, 49)]</t>
        </is>
      </c>
      <c r="N40" t="n">
        <v>3932</v>
      </c>
      <c r="O40" t="n">
        <v>0.75</v>
      </c>
      <c r="P40" t="n">
        <v>0.95</v>
      </c>
      <c r="Q40" t="n">
        <v>3</v>
      </c>
      <c r="R40" t="n">
        <v>10000</v>
      </c>
      <c r="S40" t="inlineStr">
        <is>
          <t>11/06/2023, 22:43:14</t>
        </is>
      </c>
      <c r="T40" s="3">
        <f>hyperlink("https://spiral.technion.ac.il/results/MTAwMDAwNQ==/39/GOResultsPROCESS","link")</f>
        <v/>
      </c>
      <c r="U40" t="inlineStr">
        <is>
          <t>['GO:0007624:ultradian rhythm (qval1E0)', 'GO:0046907:intracellular transport (qval1E0)']</t>
        </is>
      </c>
      <c r="V40" s="3">
        <f>hyperlink("https://spiral.technion.ac.il/results/MTAwMDAwNQ==/39/GOResultsFUNCTION","link")</f>
        <v/>
      </c>
      <c r="W40" t="inlineStr">
        <is>
          <t>NO TERMS</t>
        </is>
      </c>
      <c r="X40" s="3">
        <f>hyperlink("https://spiral.technion.ac.il/results/MTAwMDAwNQ==/39/GOResultsCOMPONENT","link")</f>
        <v/>
      </c>
      <c r="Y40" t="inlineStr">
        <is>
          <t>['GO:0005769:early endosome (qval6.49E-1)', 'GO:0005768:endosome (qval3.54E-1)']</t>
        </is>
      </c>
      <c r="Z40" t="inlineStr">
        <is>
          <t>[{0, 1, 2, 3, 4, 5, 6, 7, 8, 9, 10, 11, 12, 13, 14, 15, 16, 18, 19, 20, 21, 23, 24, 25, 26, 27, 28, 31, 32, 33, 34, 35, 36, 38, 39, 40, 41, 44, 45, 46, 47, 48, 50, 51, 52, 53, 54, 55, 57, 58, 59, 60}, {49, 43}]</t>
        </is>
      </c>
    </row>
    <row r="41">
      <c r="A41" s="1" t="n">
        <v>40</v>
      </c>
      <c r="B41" t="n">
        <v>16483</v>
      </c>
      <c r="C41" t="n">
        <v>2522</v>
      </c>
      <c r="D41" t="n">
        <v>61</v>
      </c>
      <c r="E41" t="n">
        <v>182</v>
      </c>
      <c r="F41" t="n">
        <v>2215</v>
      </c>
      <c r="G41" t="n">
        <v>51</v>
      </c>
      <c r="H41" t="n">
        <v>3660</v>
      </c>
      <c r="I41" t="n">
        <v>95</v>
      </c>
      <c r="J41" s="2" t="n">
        <v>-122.0786795684676</v>
      </c>
      <c r="K41" t="n">
        <v>0.7219548715571469</v>
      </c>
      <c r="L41" t="inlineStr">
        <is>
          <t>ACO2,ACTC1,ACTN2,ADORA2A,AGBL1,AKAP5,AKR1B10,AMPD1,ANK1,ANKRD1,ARPP21,ATP1B4,BANK1,C1QL1,C1S,C3orf67,CA2,CA3,CACNA1S,CAPN3,CARM1,CASQ2,CAVIN4,CCDC80,CHRNG,CIAO1,CKM,CMYA5,COL19A1,COL1A2,COL6A1,COL6A3,COX6A2,CSRP3,CTNNA3,CXCL12,DAPK2,DCLK1,DCN,DENND5B,DPT,DUSP27,EEA1,EEF1A2,ENO3,ESR1,FBLN1,FBXO48,FN1,FNDC1,G0S2,GALNT14,GAMT,GNA12,GP1BB,GPNMB,GREM1,GSN,HHATL,HPSE2,HSD11B1,HSPB3,HYAL4,IGDCC4,IGFBP5,IGFN1,IMPG2,INSIG1,IRS4,KANSL1L,KLHL40,KLHL41,LMOD2,LRRC39,LRTM1,MANBAL,MB,MGP,MLIP,MMP2,MYBPC1,MYBPC2,MYH3,MYH7,MYH7B,MYH8,MYL1,MYL2,MYL3,MYL4,MYLK2,MYLPF,MYO18B,MYOG,MYOM1,MYOM3,MYOZ1,MYPN,NEB,NHLRC1,NNAT,NRAP,NUAK1,NXT1,OGN,OLFML2B,OMD,OSTN,P4HA3,PAX3,PCNT,PCOLCE2,PDE4DIP,PDGFRL,PDLIM4,PENK,PEX5L,PFKM,PKD1,PLAC9,PLPP3,PODN,PRMT9,PSAP,RAB11FIP5,RAPSN,RASD1,RCN3,RDH10,RECK,RHBDL3,RIOK2,RIPOR3,RNF144A,RORA,RYR1,S100A1,SCN4A,SCT,SERPINF1,SERPING1,SHISA2,SLC19A2,SLC35G5,SLC47A1,SLC8A3,SLN,SPTB,SRL,STAC3,STRIT1,SULF1,SYNPO2L,TAS2R14,TCAP,THY1,TIMP2,TNFAIP8L3,TNNC1,TNNC2,TNNI1,TNNT1,TNNT3,TNXB,TRDN,TRIM55,TRIM63,TRIM72,TRPC3,TSHR,TSKU,TTN,UNC45B,USP28,UTS2R,VEGFD,VIT,XG,XIRP1,XIRP2,ZNF548,ZNRF2</t>
        </is>
      </c>
      <c r="M41" t="inlineStr">
        <is>
          <t>[(0, 31), (0, 59), (1, 31), (1, 59), (2, 31), (2, 59), (3, 31), (3, 59), (5, 31), (5, 59), (6, 31), (6, 59), (7, 31), (7, 59), (8, 31), (8, 59), (9, 31), (9, 59), (10, 31), (10, 59), (11, 31), (11, 59), (12, 59), (13, 31), (13, 59), (14, 31), (14, 59), (16, 59), (17, 31), (17, 59), (18, 31), (18, 59), (19, 31), (19, 59), (20, 31), (20, 59), (21, 31), (21, 59), (22, 31), (22, 59), (23, 31), (23, 59), (24, 31), (24, 59), (25, 31), (25, 59), (26, 31), (26, 59), (27, 31), (27, 59), (28, 31), (28, 59), (30, 31), (30, 59), (32, 31), (32, 59), (34, 31), (34, 59), (35, 31), (35, 59), (36, 31), (36, 59), (39, 31), (39, 59), (40, 31), (40, 59), (41, 31), (41, 59), (43, 31), (43, 59), (45, 31), (45, 59), (46, 31), (46, 59), (47, 31), (47, 59), (48, 31), (48, 59), (49, 59), (51, 31), (51, 59), (53, 31), (53, 59), (54, 31), (54, 59), (55, 31), (55, 59), (56, 31), (56, 59), (57, 31), (57, 59), (58, 31), (58, 59), (60, 31), (60, 59)]</t>
        </is>
      </c>
      <c r="N41" t="n">
        <v>3248</v>
      </c>
      <c r="O41" t="n">
        <v>0.75</v>
      </c>
      <c r="P41" t="n">
        <v>0.95</v>
      </c>
      <c r="Q41" t="n">
        <v>3</v>
      </c>
      <c r="R41" t="n">
        <v>10000</v>
      </c>
      <c r="S41" t="inlineStr">
        <is>
          <t>11/06/2023, 22:43:37</t>
        </is>
      </c>
      <c r="T41" s="3">
        <f>hyperlink("https://spiral.technion.ac.il/results/MTAwMDAwNQ==/40/GOResultsPROCESS","link")</f>
        <v/>
      </c>
      <c r="U41" t="inlineStr">
        <is>
          <t>['GO:0006936:muscle contraction (qval3.6E-26)', 'GO:0003012:muscle system process (qval3.21E-26)', 'GO:0033275:actin-myosin filament sliding (qval2.22E-25)', 'GO:0030049:muscle filament sliding (qval1.66E-25)', 'GO:0070252:actin-mediated cell contraction (qval4.79E-24)', 'GO:0006941:striated muscle contraction (qval2.2E-19)', 'GO:0030048:actin filament-based movement (qval4.78E-19)', 'GO:0045214:sarcomere organization (qval5.92E-17)', 'GO:0030029:actin filament-based process (qval4.68E-15)', 'GO:0003008:system process (qval2.22E-13)', 'GO:0031032:actomyosin structure organization (qval7.51E-12)', 'GO:0003009:skeletal muscle contraction (qval8.46E-12)', 'GO:0060048:cardiac muscle contraction (qval2.77E-11)', 'GO:0090257:regulation of muscle system process (qval1.14E-9)', 'GO:0044057:regulation of system process (qval2.97E-9)', 'GO:0048747:muscle fiber development (qval6.27E-9)', 'GO:0030239:myofibril assembly (qval7.21E-9)', 'GO:0055002:striated muscle cell development (qval3.62E-8)', 'GO:0055001:muscle cell development (qval1.83E-7)', 'GO:0030036:actin cytoskeleton organization (qval1.9E-6)', 'GO:0055008:cardiac muscle tissue morphogenesis (qval2.52E-6)', 'GO:0032501:multicellular organismal process (qval3.3E-6)', 'GO:0006937:regulation of muscle contraction (qval5.27E-6)', 'GO:0060415:muscle tissue morphogenesis (qval9.19E-6)', 'GO:0010927:cellular component assembly involved in morphogenesis (qval1.22E-5)', 'GO:0007519:skeletal muscle tissue development (qval4.1E-5)', 'GO:0030198:extracellular matrix organization (qval1.23E-4)', 'GO:0055003:cardiac myofibril assembly (qval1.27E-4)', 'GO:0097435:supramolecular fiber organization (qval1.28E-4)', 'GO:0006942:regulation of striated muscle contraction (qval1.77E-4)', 'GO:0061061:muscle structure development (qval1.84E-4)', 'GO:0043502:regulation of muscle adaptation (qval3.34E-4)', 'GO:0043062:extracellular structure organization (qval6.42E-4)', 'GO:0048741:skeletal muscle fiber development (qval6.64E-4)', 'GO:0007517:muscle organ development (qval7.25E-4)', 'GO:0014706:striated muscle tissue development (qval1.01E-3)', 'GO:0035994:response to muscle stretch (qval1.41E-3)', 'GO:0014888:striated muscle adaptation (qval1.37E-3)', 'GO:0014904:myotube cell development (qval1.34E-3)', 'GO:0014733:regulation of skeletal muscle adaptation (qval1.31E-3)', 'GO:0051239:regulation of multicellular organismal process (qval1.29E-3)', 'GO:0008016:regulation of heart contraction (qval2.33E-3)', 'GO:0048856:anatomical structure development (qval3.35E-3)', 'GO:0060537:muscle tissue development (qval3.57E-3)', 'GO:0007010:cytoskeleton organization (qval3.54E-3)', 'GO:0043500:muscle adaptation (qval3.5E-3)', 'GO:0002026:regulation of the force of heart contraction (qval3.42E-3)', 'GO:0032502:developmental process (qval3.55E-3)', 'GO:0030240:skeletal muscle thin filament assembly (qval4.63E-3)', 'GO:0014074:response to purine-containing compound (qval6.15E-3)', 'GO:0048513:animal organ development (qval6.68E-3)', 'GO:0031000:response to caffeine (qval8.25E-3)', 'GO:0036270:response to diuretic (qval8.09E-3)', 'GO:0014883:transition between fast and slow fiber (qval8.32E-3)', 'GO:0006928:movement of cell or subcellular component (qval8.55E-3)', 'GO:1903522:regulation of blood circulation (qval1.11E-2)', 'GO:0003300:cardiac muscle hypertrophy (qval1.24E-2)', 'GO:0035995:detection of muscle stretch (qval1.34E-2)', 'GO:0048739:cardiac muscle fiber development (qval1.32E-2)', 'GO:0014897:striated muscle hypertrophy (qval1.48E-2)', 'GO:0014891:striated muscle atrophy (qval2.03E-2)', 'GO:0014896:muscle hypertrophy (qval2.17E-2)', 'GO:0035914:skeletal muscle cell differentiation (qval2.24E-2)', 'GO:0050982:detection of mechanical stimulus (qval2.8E-2)', 'GO:0014889:muscle atrophy (qval2.83E-2)', 'GO:0071313:cellular response to caffeine (qval2.79E-2)', 'GO:0009653:anatomical structure morphogenesis (qval2.88E-2)', 'GO:0031444:slow-twitch skeletal muscle fiber contraction (qval2.96E-2)', 'GO:0030241:skeletal muscle myosin thick filament assembly (qval2.91E-2)', 'GO:0071688:striated muscle myosin thick filament assembly (qval2.87E-2)', 'GO:0048468:cell development (qval2.85E-2)', 'GO:0009628:response to abiotic stimulus (qval3.15E-2)', 'GO:0055013:cardiac muscle cell development (qval3.76E-2)', 'GO:0035265:organ growth (qval4.35E-2)', 'GO:0032879:regulation of localization (qval4.68E-2)', 'GO:0048646:anatomical structure formation involved in morphogenesis (qval5E-2)', 'GO:0055006:cardiac cell development (qval5.62E-2)', 'GO:0071415:cellular response to purine-containing compound (qval6.02E-2)', 'GO:0048729:tissue morphogenesis (qval5.97E-2)', 'GO:0032963:collagen metabolic process (qval7.44E-2)', 'GO:0014721:twitch skeletal muscle contraction (qval7.39E-2)', 'GO:0031033:myosin filament organization (qval7.3E-2)', 'GO:0031034:myosin filament assembly (qval7.21E-2)', 'GO:0032971:regulation of muscle filament sliding (qval7.13E-2)', 'GO:0003010:voluntary skeletal muscle contraction (qval7.04E-2)', 'GO:0014878:response to electrical stimulus involved in regulation of muscle adaptation (qval6.96E-2)', 'GO:0048769:sarcomerogenesis (qval6.88E-2)', 'GO:0071691:cardiac muscle thin filament assembly (qval6.8E-2)', 'GO:0070296:sarcoplasmic reticulum calcium ion transport (qval6.8E-2)', 'GO:0014819:regulation of skeletal muscle contraction (qval6.73E-2)', 'GO:0071407:cellular response to organic cyclic compound (qval6.68E-2)', 'GO:0006027:glycosaminoglycan catabolic process (qval7.05E-2)', 'GO:0014070:response to organic cyclic compound (qval7.27E-2)', 'GO:0060047:heart contraction (qval8.13E-2)', 'GO:0008015:blood circulation (qval8.7E-2)', 'GO:0040013:negative regulation of locomotion (qval9.05E-2)', 'GO:2000146:negative regulation of cell motility (qval9.64E-2)', 'GO:0051924:regulation of calcium ion transport (qval9.68E-2)', 'GO:0006026:aminoglycan catabolic process (qval9.81E-2)', 'GO:0009612:response to mechanical stimulus (qval1.11E-1)', 'GO:0007161:calcium-independent cell-matrix adhesion (qval1.18E-1)', 'GO:0010038:response to metal ion (qval1.29E-1)']</t>
        </is>
      </c>
      <c r="V41" s="3">
        <f>hyperlink("https://spiral.technion.ac.il/results/MTAwMDAwNQ==/40/GOResultsFUNCTION","link")</f>
        <v/>
      </c>
      <c r="W41" t="inlineStr">
        <is>
          <t>['GO:0008307:structural constituent of muscle (qval1.03E-14)', 'GO:0003779:actin binding (qval7.99E-14)', 'GO:0008092:cytoskeletal protein binding (qval4.98E-13)', 'GO:0005198:structural molecule activity (qval1.24E-10)', 'GO:0051015:actin filament binding (qval7.5E-9)', 'GO:0031432:titin binding (qval7.4E-7)', 'GO:0005201:extracellular matrix structural constituent (qval1.42E-5)', 'GO:0017022:myosin binding (qval3.19E-5)', 'GO:0044877:protein-containing complex binding (qval4.3E-5)', 'GO:0005516:calmodulin binding (qval9.64E-5)', 'GO:0042805:actinin binding (qval5.31E-4)', 'GO:0051393:alpha-actinin binding (qval2.65E-3)', 'GO:0032036:myosin heavy chain binding (qval2.8E-3)', 'GO:0031433:telethonin binding (qval4.86E-3)', 'GO:0051373:FATZ binding (qval4.54E-3)', 'GO:0051371:muscle alpha-actinin binding (qval4.51E-3)', 'GO:0005509:calcium ion binding (qval8.39E-3)', 'GO:0005539:glycosaminoglycan binding (qval2.44E-2)', 'GO:0003785:actin monomer binding (qval3.1E-2)', 'GO:0070080:titin Z domain binding (qval3.02E-2)', 'GO:0031014:troponin T binding (qval8.56E-2)', 'GO:0032038:myosin II heavy chain binding (qval8.17E-2)', 'GO:0045159:myosin II binding (qval7.9E-2)', 'GO:0005523:tropomyosin binding (qval1.18E-1)', 'GO:0005518:collagen binding (qval1.26E-1)', 'GO:0017018:myosin phosphatase activity (qval1.37E-1)', 'GO:0005178:integrin binding (qval1.53E-1)', 'GO:0060090:molecular adaptor activity (qval1.53E-1)']</t>
        </is>
      </c>
      <c r="X41" s="3">
        <f>hyperlink("https://spiral.technion.ac.il/results/MTAwMDAwNQ==/40/GOResultsCOMPONENT","link")</f>
        <v/>
      </c>
      <c r="Y41" t="inlineStr">
        <is>
          <t>['GO:0044449:contractile fiber part (qval7.7E-42)', 'GO:0030018:Z disc (qval2.8E-14)', 'GO:0031674:I band (qval8.82E-11)', 'GO:0016459:myosin complex (qval6.82E-11)', 'GO:0030017:sarcomere (qval1.82E-10)', 'GO:0062023:collagen-containing extracellular matrix (qval2.35E-9)', 'GO:0031430:M band (qval3.25E-8)', 'GO:0005859:muscle myosin complex (qval6.32E-8)', 'GO:0031012:extracellular matrix (qval9.62E-8)', 'GO:0016460:myosin II complex (qval3.29E-7)', 'GO:0032982:myosin filament (qval2.99E-7)', 'GO:0030016:myofibril (qval3.72E-7)', 'GO:0005861:troponin complex (qval6.05E-7)', 'GO:0043292:contractile fiber (qval1.11E-6)', 'GO:0016529:sarcoplasmic reticulum (qval2.47E-6)', 'GO:0005589:collagen type VI trimer (qval1.85E-4)', 'GO:0033017:sarcoplasmic reticulum membrane (qval3.69E-4)', 'GO:0031672:A band (qval8.61E-4)', 'GO:0042383:sarcolemma (qval1.25E-3)', 'GO:0044430:cytoskeletal part (qval2.45E-3)', 'GO:0005576:extracellular region (qval4.94E-3)', 'GO:0044444:cytoplasmic part (qval7.42E-3)', 'GO:0005788:endoplasmic reticulum lumen (qval8.54E-3)', 'GO:0014701:junctional sarcoplasmic reticulum membrane (qval9.82E-3)', 'GO:0033018:sarcoplasmic reticulum lumen (qval9.43E-3)', 'GO:0005615:extracellular space (qval1.34E-2)', 'GO:0030673:axolemma (qval2.23E-2)', 'GO:0005581:collagen trimer (qval2.27E-2)', 'GO:0034704:calcium channel complex (qval3.38E-2)', 'GO:0031974:membrane-enclosed lumen (qval5.1E-2)', 'GO:0070013:intracellular organelle lumen (qval4.94E-2)', 'GO:0043233:organelle lumen (qval4.78E-2)']</t>
        </is>
      </c>
      <c r="Z41" t="inlineStr">
        <is>
          <t>[{0, 1, 2, 3, 5, 6, 7, 8, 9, 10, 11, 12, 13, 14, 16, 17, 18, 19, 20, 21, 22, 23, 24, 25, 26, 27, 28, 30, 32, 34, 35, 36, 39, 40, 41, 43, 45, 46, 47, 48, 49, 51, 53, 54, 55, 56, 57, 58, 60}, {59, 31}]</t>
        </is>
      </c>
    </row>
    <row r="42">
      <c r="A42" s="1" t="n">
        <v>41</v>
      </c>
      <c r="B42" t="n">
        <v>16483</v>
      </c>
      <c r="C42" t="n">
        <v>2522</v>
      </c>
      <c r="D42" t="n">
        <v>61</v>
      </c>
      <c r="E42" t="n">
        <v>103</v>
      </c>
      <c r="F42" t="n">
        <v>2342</v>
      </c>
      <c r="G42" t="n">
        <v>54</v>
      </c>
      <c r="H42" t="n">
        <v>3660</v>
      </c>
      <c r="I42" t="n">
        <v>95</v>
      </c>
      <c r="J42" s="2" t="n">
        <v>-101.5642312485087</v>
      </c>
      <c r="K42" t="n">
        <v>0.7221083320481048</v>
      </c>
      <c r="L42" t="inlineStr">
        <is>
          <t>ABCA10,ABI2,ABLIM3,ADD3,ADPRH,ADSS,AGO3,AMER1,AP1S2,ARHGEF12,AXDND1,C1orf162,C2orf74,C6orf136,CAB39L,CALML6,CARHSP1,CD58,CEP126,CES4A,CMTM5,CNOT2,CNP,CORO2B,DCK,DOCK5,EIF5,FAM98A,FMO1,GALNT15,GFRA1,GPR65,GRHPR,HHAT,IFT22,INSC,INVS,LIMS1,LPAR1,MAL,MAST3,MB21D2,MCTP1,MED13,MIA,MICALL2,MLLT1,MOSPD3,MPDU1,MRC1,MT3,MTFP1,MYO15A,N4BP2L2,NKAIN3,PAAF1,PAK1,PAPLN,PCDHB11,PCDHGB1,PIEZO1,PIGS,PIP4K2C,PLK3,PPP2R3C,PURG,RADX,RBM5,RBMS1,RCC1,RCN2,RIPK3,RRP15,SEMA5A,SLC38A2,SLF2,SMIM5,SOCS6,SOX4,STK32A,STX11,SUPT4H1,SWI5,TEX29,THAP9,TMEM230,TMEM50A,TRDJ2,TREM2,TRIO,TTC3,UNC45A,UPF2,WDR35,WNT4,ZDBF2,ZNF284,ZNF354C,ZNF513,ZNF536,ZNF705E,ZNF768,ZWILCH</t>
        </is>
      </c>
      <c r="M42" t="inlineStr">
        <is>
          <t>[(0, 17), (0, 29), (1, 17), (1, 29), (2, 17), (2, 29), (3, 17), (3, 29), (4, 17), (5, 17), (6, 17), (6, 29), (7, 17), (7, 29), (8, 17), (8, 29), (9, 17), (9, 29), (10, 17), (11, 17), (11, 29), (12, 17), (12, 29), (13, 17), (13, 29), (14, 17), (14, 29), (15, 17), (15, 29), (18, 17), (18, 29), (19, 17), (19, 29), (20, 17), (21, 17), (21, 29), (22, 17), (23, 17), (23, 29), (24, 17), (24, 29), (25, 17), (25, 29), (26, 17), (26, 29), (27, 17), (27, 29), (28, 17), (28, 29), (31, 17), (32, 17), (32, 29), (33, 17), (33, 29), (34, 29), (35, 17), (35, 29), (37, 17), (37, 29), (38, 17), (38, 29), (39, 17), (39, 29), (40, 17), (40, 29), (41, 17), (41, 29), (45, 17), (45, 29), (46, 17), (46, 29), (47, 17), (47, 29), (48, 17), (48, 29), (49, 29), (50, 17), (51, 17), (51, 29), (53, 17), (53, 29), (54, 17), (54, 29), (55, 17), (55, 29), (56, 17), (56, 29), (57, 17), (57, 29), (58, 17), (58, 29), (59, 17), (59, 29), (60, 17), (60, 29)]</t>
        </is>
      </c>
      <c r="N42" t="n">
        <v>3344</v>
      </c>
      <c r="O42" t="n">
        <v>1</v>
      </c>
      <c r="P42" t="n">
        <v>0.95</v>
      </c>
      <c r="Q42" t="n">
        <v>3</v>
      </c>
      <c r="R42" t="n">
        <v>10000</v>
      </c>
      <c r="S42" t="inlineStr">
        <is>
          <t>11/06/2023, 22:43:58</t>
        </is>
      </c>
      <c r="T42" s="3">
        <f>hyperlink("https://spiral.technion.ac.il/results/MTAwMDAwNQ==/41/GOResultsPROCESS","link")</f>
        <v/>
      </c>
      <c r="U42" t="inlineStr">
        <is>
          <t>['GO:0110053:regulation of actin filament organization (qval1E0)', 'GO:0010638:positive regulation of organelle organization (qval1E0)', 'GO:0051492:regulation of stress fiber assembly (qval8.05E-1)', 'GO:0044089:positive regulation of cellular component biogenesis (qval8.37E-1)', 'GO:0110020:regulation of actomyosin structure organization (qval7.1E-1)', 'GO:0051496:positive regulation of stress fiber assembly (qval6.65E-1)', 'GO:0032231:regulation of actin filament bundle assembly (qval6.54E-1)', 'GO:0072413:signal transduction involved in mitotic cell cycle checkpoint (qval6.72E-1)', 'GO:0044087:regulation of cellular component biogenesis (qval6.17E-1)', 'GO:0035556:intracellular signal transduction (qval7.34E-1)', 'GO:0032233:positive regulation of actin filament bundle assembly (qval6.87E-1)', 'GO:0051130:positive regulation of cellular component organization (qval7.56E-1)', 'GO:0072395:signal transduction involved in cell cycle checkpoint (qval7.46E-1)', 'GO:1902905:positive regulation of supramolecular fiber organization (qval7.61E-1)', 'GO:0032956:regulation of actin cytoskeleton organization (qval7.67E-1)', 'GO:0072161:mesenchymal cell differentiation involved in kidney development (qval7.49E-1)', 'GO:2001012:mesenchymal cell differentiation involved in renal system development (qval7.05E-1)', 'GO:1902903:regulation of supramolecular fiber organization (qval8.31E-1)']</t>
        </is>
      </c>
      <c r="V42" s="3">
        <f>hyperlink("https://spiral.technion.ac.il/results/MTAwMDAwNQ==/41/GOResultsFUNCTION","link")</f>
        <v/>
      </c>
      <c r="W42" t="inlineStr">
        <is>
          <t>NO TERMS</t>
        </is>
      </c>
      <c r="X42" s="3">
        <f>hyperlink("https://spiral.technion.ac.il/results/MTAwMDAwNQ==/41/GOResultsCOMPONENT","link")</f>
        <v/>
      </c>
      <c r="Y42" t="inlineStr">
        <is>
          <t>['GO:0000794:condensed nuclear chromosome (qval7.39E-1)']</t>
        </is>
      </c>
      <c r="Z42" t="inlineStr">
        <is>
          <t>[{0, 1, 2, 3, 4, 5, 6, 7, 8, 9, 10, 11, 12, 13, 14, 15, 18, 19, 20, 21, 22, 23, 24, 25, 26, 27, 28, 31, 32, 33, 34, 35, 37, 38, 39, 40, 41, 45, 46, 47, 48, 49, 50, 51, 53, 54, 55, 56, 57, 58, 59, 60}, {17, 29}]</t>
        </is>
      </c>
    </row>
    <row r="43">
      <c r="A43" s="1" t="n">
        <v>42</v>
      </c>
      <c r="B43" t="n">
        <v>16483</v>
      </c>
      <c r="C43" t="n">
        <v>2522</v>
      </c>
      <c r="D43" t="n">
        <v>61</v>
      </c>
      <c r="E43" t="n">
        <v>81</v>
      </c>
      <c r="F43" t="n">
        <v>2315</v>
      </c>
      <c r="G43" t="n">
        <v>53</v>
      </c>
      <c r="H43" t="n">
        <v>3660</v>
      </c>
      <c r="I43" t="n">
        <v>95</v>
      </c>
      <c r="J43" s="2" t="n">
        <v>-42.25382973684572</v>
      </c>
      <c r="K43" t="n">
        <v>0.7222617599329868</v>
      </c>
      <c r="L43" t="inlineStr">
        <is>
          <t>AGO3,ARL5B,ARMH3,C21orf91,C4orf33,C5AR1,CCZ1,CD58,CEP85L,CLEC4A,DNAAF4,DOHH,DUSP6,EMCN,FAM98A,FMNL1,GABBR1,GLIS3,GNG11,GRAP2,HNRNPDL,HOXC9,HSD17B10,IFRD1,IMMT,INSC,KCNIP1,KDM6B,LDHC,LGI2,LIF,MAATS1,MFSD14B,MIA,MKRN2,MLKL,MRC1,MTHFD2,MYRIP,NCKAP5L,NRROS,OSMR,PCDH8,PCDHA5,PILRA,PIM1,PLA2G4A,PLK3,PNMA8B,POLA1,PPP2R3C,PSMB9,PTMA,RAB33B,RIPOR1,RNF122,RPGR,SF3A3,SLC16A4,SLC25A25,SLC38A2,SNRNP40,STRADB,TACR1,TERF2,TEX29,TICAM2,TIMM10B,TNC,TPGS1,TRA2B,UBAP1L,UBXN1,USP41,VXN,ZBTB38,ZC3H12C,ZDHHC13,ZNF221,ZNF419,ZNF90</t>
        </is>
      </c>
      <c r="M43" t="inlineStr">
        <is>
          <t>[(0, 17), (0, 52), (1, 17), (1, 52), (2, 17), (2, 52), (3, 17), (3, 52), (5, 17), (5, 52), (6, 17), (6, 52), (7, 17), (7, 52), (8, 17), (8, 52), (9, 17), (9, 52), (10, 52), (11, 17), (11, 52), (12, 17), (12, 52), (13, 17), (13, 52), (15, 17), (15, 52), (16, 17), (16, 52), (18, 17), (18, 52), (19, 17), (19, 52), (20, 17), (20, 52), (21, 17), (21, 52), (22, 52), (23, 17), (23, 52), (24, 17), (24, 52), (25, 17), (25, 52), (26, 17), (26, 52), (27, 17), (27, 52), (28, 17), (28, 52), (30, 17), (31, 17), (31, 52), (32, 17), (32, 52), (33, 52), (34, 17), (34, 52), (35, 17), (35, 52), (37, 17), (37, 52), (38, 17), (38, 52), (39, 17), (39, 52), (40, 17), (40, 52), (41, 17), (41, 52), (44, 52), (45, 17), (45, 52), (46, 52), (47, 17), (47, 52), (48, 52), (50, 17), (50, 52), (51, 17), (51, 52), (53, 17), (53, 52), (54, 17), (54, 52), (55, 17), (55, 52), (56, 17), (56, 52), (57, 17), (57, 52), (58, 17), (58, 52), (60, 17), (60, 52)]</t>
        </is>
      </c>
      <c r="N43" t="n">
        <v>672</v>
      </c>
      <c r="O43" t="n">
        <v>1</v>
      </c>
      <c r="P43" t="n">
        <v>0.95</v>
      </c>
      <c r="Q43" t="n">
        <v>3</v>
      </c>
      <c r="R43" t="n">
        <v>10000</v>
      </c>
      <c r="S43" t="inlineStr">
        <is>
          <t>11/06/2023, 22:44:17</t>
        </is>
      </c>
      <c r="T43" s="3">
        <f>hyperlink("https://spiral.technion.ac.il/results/MTAwMDAwNQ==/42/GOResultsPROCESS","link")</f>
        <v/>
      </c>
      <c r="U43" t="inlineStr">
        <is>
          <t>['GO:0048861:leukemia inhibitory factor signaling pathway (qval1E0)']</t>
        </is>
      </c>
      <c r="V43" s="3">
        <f>hyperlink("https://spiral.technion.ac.il/results/MTAwMDAwNQ==/42/GOResultsFUNCTION","link")</f>
        <v/>
      </c>
      <c r="W43" t="inlineStr">
        <is>
          <t>NO TERMS</t>
        </is>
      </c>
      <c r="X43" s="3">
        <f>hyperlink("https://spiral.technion.ac.il/results/MTAwMDAwNQ==/42/GOResultsCOMPONENT","link")</f>
        <v/>
      </c>
      <c r="Y43" t="inlineStr">
        <is>
          <t>['GO:0031514:motile cilium (qval4.19E-1)']</t>
        </is>
      </c>
      <c r="Z43" t="inlineStr">
        <is>
          <t>[{0, 1, 2, 3, 5, 6, 7, 8, 9, 10, 11, 12, 13, 15, 16, 18, 19, 20, 21, 22, 23, 24, 25, 26, 27, 28, 30, 31, 32, 33, 34, 35, 37, 38, 39, 40, 41, 44, 45, 46, 47, 48, 50, 51, 53, 54, 55, 56, 57, 58, 60}, {17, 52}]</t>
        </is>
      </c>
    </row>
    <row r="44">
      <c r="A44" s="1" t="n">
        <v>43</v>
      </c>
      <c r="B44" t="n">
        <v>16483</v>
      </c>
      <c r="C44" t="n">
        <v>2522</v>
      </c>
      <c r="D44" t="n">
        <v>61</v>
      </c>
      <c r="E44" t="n">
        <v>121</v>
      </c>
      <c r="F44" t="n">
        <v>2327</v>
      </c>
      <c r="G44" t="n">
        <v>53</v>
      </c>
      <c r="H44" t="n">
        <v>3660</v>
      </c>
      <c r="I44" t="n">
        <v>96</v>
      </c>
      <c r="J44" s="2" t="n">
        <v>-196.5597973016339</v>
      </c>
      <c r="K44" t="n">
        <v>0.7225893831676928</v>
      </c>
      <c r="L44" t="inlineStr">
        <is>
          <t>ABHD10,AFF2,AGAP4,ALKAL2,ARSJ,ATXN2L,BCLAF1,BRD3OS,C17orf49,C2CD6,CCDC34,CEP57,CLDN11,COL5A3,CTLA4,CUL4A,DNAJB1,DNAJC13,DOK2,DPH3,DPP7,DUSP10,EBF3,EGLN1,ENOX1,EPB41L3,EPB41L5,FABP4,FAM156A,FAM161A,FAM189B,FAM193B,FAM229A,FOS,GBP4,GCC1,GNG2,HAND2,HBP1,HFM1,HSPA1A,HSPH1,IL15RA,INPP5E,INSIG1,ITGAE,KIAA0232,LIMD2,LIN54,MICU1,MMUT,MPV17,MRGBP,MRM3,MUL1,NKX3-2,NRAS,PAPOLB,PCDHB7,PCDHGC3,PCYOX1,PDRG1,PKHD1L1,PMP2,POGLUT3,PPIL1,PPP4R3A,PRCC,PRIMA1,PROSER3,PRPF18,PSMD1,PTHLH,PTPN4,PTTG1,PTTG1IP,PYGO1,R3HDM4,RAB4B,RAI2,RBM43,RENBP,RNASE6,RNF113A,RNF152,RPUSD1,RRP1B,RUNX3,S100B,SCARA5,SCNM1,SEMA6A,SERPINB9,SFT2D2,SLC35A5,SLC9B2,STIMATE,SYCP2,TFPI,THEM4,TMEM126A,TMEM138,TMEM14C,TMEM67,TPK1,TRAJ11,UBC,UBXN2A,UCHL3,ULK4,USF3,VEPH1,YBEY,YIF1B,ZFP3,ZNF155,ZNF225,ZNF484,ZNF487,ZNF576,ZYG11B</t>
        </is>
      </c>
      <c r="M44" t="inlineStr">
        <is>
          <t>[(0, 42), (0, 49), (1, 42), (1, 49), (2, 42), (2, 49), (3, 42), (3, 49), (5, 42), (5, 49), (6, 42), (6, 49), (7, 42), (7, 49), (8, 42), (8, 49), (9, 42), (9, 49), (11, 42), (11, 49), (12, 42), (12, 49), (13, 42), (13, 49), (14, 42), (14, 49), (15, 42), (15, 49), (16, 42), (16, 49), (18, 42), (18, 49), (19, 42), (19, 49), (20, 42), (20, 49), (21, 42), (21, 49), (22, 42), (22, 49), (23, 42), (23, 49), (24, 42), (24, 49), (25, 42), (25, 49), (26, 42), (26, 49), (27, 42), (27, 49), (28, 42), (28, 49), (30, 49), (31, 49), (32, 42), (32, 49), (34, 42), (34, 49), (35, 49), (37, 49), (38, 42), (38, 49), (39, 42), (39, 49), (40, 42), (40, 49), (41, 42), (41, 49), (44, 49), (45, 42), (45, 49), (46, 42), (46, 49), (47, 42), (47, 49), (48, 42), (48, 49), (50, 49), (51, 42), (51, 49), (53, 42), (53, 49), (54, 42), (54, 49), (55, 42), (55, 49), (56, 42), (56, 49), (57, 42), (57, 49), (58, 42), (58, 49), (59, 42), (59, 49), (60, 42), (60, 49)]</t>
        </is>
      </c>
      <c r="N44" t="n">
        <v>405</v>
      </c>
      <c r="O44" t="n">
        <v>1</v>
      </c>
      <c r="P44" t="n">
        <v>0.95</v>
      </c>
      <c r="Q44" t="n">
        <v>3</v>
      </c>
      <c r="R44" t="n">
        <v>10000</v>
      </c>
      <c r="S44" t="inlineStr">
        <is>
          <t>11/06/2023, 22:44:36</t>
        </is>
      </c>
      <c r="T44" s="3">
        <f>hyperlink("https://spiral.technion.ac.il/results/MTAwMDAwNQ==/43/GOResultsPROCESS","link")</f>
        <v/>
      </c>
      <c r="U44" t="inlineStr">
        <is>
          <t>['GO:0043620:regulation of DNA-templated transcription in response to stress (qval1E0)', 'GO:0043618:regulation of transcription from RNA polymerase II promoter in response to stress (qval1E0)']</t>
        </is>
      </c>
      <c r="V44" s="3">
        <f>hyperlink("https://spiral.technion.ac.il/results/MTAwMDAwNQ==/43/GOResultsFUNCTION","link")</f>
        <v/>
      </c>
      <c r="W44" t="inlineStr">
        <is>
          <t>NO TERMS</t>
        </is>
      </c>
      <c r="X44" s="3">
        <f>hyperlink("https://spiral.technion.ac.il/results/MTAwMDAwNQ==/43/GOResultsCOMPONENT","link")</f>
        <v/>
      </c>
      <c r="Y44" t="inlineStr">
        <is>
          <t>['GO:0016607:nuclear speck (qval9.04E-2)']</t>
        </is>
      </c>
      <c r="Z44" t="inlineStr">
        <is>
          <t>[{0, 1, 2, 3, 5, 6, 7, 8, 9, 11, 12, 13, 14, 15, 16, 18, 19, 20, 21, 22, 23, 24, 25, 26, 27, 28, 30, 31, 32, 34, 35, 37, 38, 39, 40, 41, 44, 45, 46, 47, 48, 50, 51, 53, 54, 55, 56, 57, 58, 59, 60}, {49, 42}]</t>
        </is>
      </c>
    </row>
    <row r="45">
      <c r="A45" s="1" t="n">
        <v>44</v>
      </c>
      <c r="B45" t="n">
        <v>16483</v>
      </c>
      <c r="C45" t="n">
        <v>2522</v>
      </c>
      <c r="D45" t="n">
        <v>61</v>
      </c>
      <c r="E45" t="n">
        <v>175</v>
      </c>
      <c r="F45" t="n">
        <v>2123</v>
      </c>
      <c r="G45" t="n">
        <v>48</v>
      </c>
      <c r="H45" t="n">
        <v>3660</v>
      </c>
      <c r="I45" t="n">
        <v>89</v>
      </c>
      <c r="J45" s="2" t="n">
        <v>-407.3616369101647</v>
      </c>
      <c r="K45" t="n">
        <v>0.7226038288006084</v>
      </c>
      <c r="L45" t="inlineStr">
        <is>
          <t>ACACB,ACKR1,ADAMTS4,AGT,AIF1L,AKAP12,ALKAL2,ANGEL1,ANGPT2,APPBP2,ARHGEF15,ATF3,AZI2,BCO2,BTG2,C11orf96,C1QA,C20orf203,C3,C5AR1,CBFB,CCL8,CCN1,CCNH,CCNL1,CD36,CDK17,CDKN1A,CEBPD,CEP57,CHD1,CITED2,CLEC1A,CLEC4A,CPT1C,CRISPLD2,CRK,CSF3,CST7,CTHRC1,CXCL12,DDX3X,DHX57,DLC1,DOCK4,DPH3,EBF3,ECSCR,EGFL7,EGR1,ELK3,EMP1,FAM71F2,FGD5,FOS,FOSB,FOSL2,FTH1,FTL,GADD45B,GATA6,GIPC3,GJA4,GLCE,GNG11,GPNMB,GPX3,GRAMD1B,GRASP,HES5,HLA-F,HOXB6,IER2,IER3,IGFBP4,IGFBP5,IGSF11,IL1RL1,IL6,JUN,JUNB,KDM6B,KIZ,KLF10,LEPR,LMNA,LONRF1,MAN1A2,MCL1,MDGA1,MEFV,MEOX2,METTL9,MIDN,MIF4GD,MMRN1,MND1,MOB3C,MOCS1,MOSMO,MT1A,MT2A,MTHFR,MYC,NAMPT,NFATC2,NFIL3,NFKBIZ,NOCT,NR4A1,NR4A3,NTRK2,PCDH11Y,PCDHGA6,PCYOX1,PDK4,PELI1,PGBD1,PHTF2,PIK3R3,PLXNC1,PPARG,PPP1R15A,PROCR,PROS1,PRPH,PTGER1,PTPN9,QPRT,RAB33B,RAB42,RASD1,RFXAP,RNASE1,RNF130,RUNX3,S100A10,SAMHD1,SAP25,SBNO2,SELP,SEMA6A,SERPINE1,SFRP2,SH3KBP1,SHC1,SHISA3,SLC39A14,SNAI1,SOCS3,STC2,SWAP70,TACC3,TBC1D1,TBC1D30,TBX18,TEX22,TGFBI,THBS1,TIAM1,TIPARP,TMC3,TMPRSS5,TPSB2,TRAC,TRIB1,UBC,UBR1,VIM,WDR91,ZFAND5,ZFP36,ZNF331,ZNF628,ZP3</t>
        </is>
      </c>
      <c r="M45" t="inlineStr">
        <is>
          <t>[(0, 42), (0, 52), (1, 42), (1, 52), (2, 42), (2, 52), (3, 42), (3, 52), (5, 42), (5, 52), (6, 42), (6, 52), (7, 42), (8, 42), (8, 52), (9, 42), (9, 52), (11, 42), (11, 52), (12, 42), (12, 52), (13, 42), (13, 52), (16, 42), (16, 52), (17, 42), (17, 52), (18, 42), (18, 52), (19, 42), (19, 52), (20, 42), (20, 52), (21, 42), (21, 52), (22, 42), (22, 52), (23, 42), (23, 52), (24, 42), (24, 52), (25, 42), (25, 52), (26, 42), (26, 52), (27, 42), (27, 52), (28, 42), (28, 52), (30, 52), (31, 52), (32, 42), (32, 52), (34, 42), (34, 52), (35, 42), (35, 52), (36, 42), (36, 52), (37, 42), (37, 52), (38, 42), (38, 52), (39, 42), (39, 52), (40, 42), (40, 52), (41, 42), (41, 52), (45, 42), (45, 52), (47, 42), (47, 52), (51, 42), (51, 52), (53, 42), (53, 52), (54, 42), (54, 52), (55, 42), (55, 52), (56, 42), (56, 52), (57, 42), (57, 52), (58, 42), (58, 52), (60, 42), (60, 52)]</t>
        </is>
      </c>
      <c r="N45" t="n">
        <v>761</v>
      </c>
      <c r="O45" t="n">
        <v>1</v>
      </c>
      <c r="P45" t="n">
        <v>0.95</v>
      </c>
      <c r="Q45" t="n">
        <v>3</v>
      </c>
      <c r="R45" t="n">
        <v>10000</v>
      </c>
      <c r="S45" t="inlineStr">
        <is>
          <t>11/06/2023, 22:45:00</t>
        </is>
      </c>
      <c r="T45" s="3">
        <f>hyperlink("https://spiral.technion.ac.il/results/MTAwMDAwNQ==/44/GOResultsPROCESS","link")</f>
        <v/>
      </c>
      <c r="U45" t="inlineStr">
        <is>
          <t>['GO:0042221:response to chemical (qval6.52E-9)', 'GO:0010033:response to organic substance (qval2.67E-8)', 'GO:1901700:response to oxygen-containing compound (qval3.35E-7)', 'GO:0048519:negative regulation of biological process (qval3.56E-7)', 'GO:0051173:positive regulation of nitrogen compound metabolic process (qval3.55E-7)', 'GO:0002682:regulation of immune system process (qval3.15E-7)', 'GO:0070887:cellular response to chemical stimulus (qval6.67E-7)', 'GO:0051094:positive regulation of developmental process (qval1.07E-6)', 'GO:0051239:regulation of multicellular organismal process (qval1.36E-6)', 'GO:0010604:positive regulation of macromolecule metabolic process (qval1.41E-6)', 'GO:0031325:positive regulation of cellular metabolic process (qval1.34E-6)', 'GO:0050793:regulation of developmental process (qval1.69E-6)', 'GO:0030334:regulation of cell migration (qval2.61E-6)', 'GO:0007166:cell surface receptor signaling pathway (qval3.11E-6)', 'GO:0010628:positive regulation of gene expression (qval3.39E-6)', 'GO:0010557:positive regulation of macromolecule biosynthetic process (qval6.53E-6)', 'GO:0051241:negative regulation of multicellular organismal process (qval6.85E-6)', 'GO:0048522:positive regulation of cellular process (qval6.79E-6)', 'GO:0048523:negative regulation of cellular process (qval6.84E-6)', 'GO:2000145:regulation of cell motility (qval6.68E-6)', 'GO:0002684:positive regulation of immune system process (qval7.67E-6)', 'GO:0007165:signal transduction (qval9.07E-6)', 'GO:0009893:positive regulation of metabolic process (qval9.37E-6)', 'GO:0051240:positive regulation of multicellular organismal process (qval9.23E-6)', 'GO:0050896:response to stimulus (qval9.51E-6)', 'GO:0009891:positive regulation of biosynthetic process (qval1.15E-5)', 'GO:0051254:positive regulation of RNA metabolic process (qval1.67E-5)', 'GO:0048518:positive regulation of biological process (qval1.64E-5)', 'GO:0010468:regulation of gene expression (qval1.68E-5)', 'GO:0019221:cytokine-mediated signaling pathway (qval1.7E-5)', 'GO:0071310:cellular response to organic substance (qval1.69E-5)', 'GO:0042127:regulation of cell proliferation (qval1.65E-5)', 'GO:0031328:positive regulation of cellular biosynthetic process (qval1.7E-5)', 'GO:0040012:regulation of locomotion (qval1.89E-5)', 'GO:0030155:regulation of cell adhesion (qval2.07E-5)', 'GO:0051270:regulation of cellular component movement (qval2.17E-5)', 'GO:0010941:regulation of cell death (qval2.23E-5)', 'GO:1903508:positive regulation of nucleic acid-templated transcription (qval2.34E-5)', 'GO:0045893:positive regulation of transcription, DNA-templated (qval2.28E-5)', 'GO:1902680:positive regulation of RNA biosynthetic process (qval2.26E-5)', 'GO:0030335:positive regulation of cell migration (qval2.39E-5)', 'GO:0051716:cellular response to stimulus (qval2.42E-5)', 'GO:0022603:regulation of anatomical structure morphogenesis (qval2.43E-5)', 'GO:0032101:regulation of response to external stimulus (qval2.46E-5)', 'GO:2000026:regulation of multicellular organismal development (qval2.94E-5)', 'GO:0008284:positive regulation of cell proliferation (qval3E-5)', 'GO:2000147:positive regulation of cell motility (qval3.4E-5)', 'GO:0032496:response to lipopolysaccharide (qval3.42E-5)', 'GO:0045944:positive regulation of transcription by RNA polymerase II (qval3.41E-5)', 'GO:0050794:regulation of cellular process (qval5.1E-5)', 'GO:0051272:positive regulation of cellular component movement (qval5.04E-5)', 'GO:0080134:regulation of response to stress (qval4.98E-5)', 'GO:0009605:response to external stimulus (qval6.54E-5)', 'GO:0045597:positive regulation of cell differentiation (qval7.16E-5)', 'GO:0002237:response to molecule of bacterial origin (qval7.05E-5)', 'GO:0040017:positive regulation of locomotion (qval7.01E-5)', 'GO:0048585:negative regulation of response to stimulus (qval9.62E-5)', 'GO:0051171:regulation of nitrogen compound metabolic process (qval1.26E-4)', 'GO:0080090:regulation of primary metabolic process (qval1.25E-4)', 'GO:0010629:negative regulation of gene expression (qval1.31E-4)', 'GO:0009889:regulation of biosynthetic process (qval1.4E-4)', 'GO:0045935:positive regulation of nucleobase-containing compound metabolic process (qval1.43E-4)', 'GO:0032502:developmental process (qval1.59E-4)', 'GO:0060255:regulation of macromolecule metabolic process (qval1.59E-4)', 'GO:0033993:response to lipid (qval1.66E-4)', 'GO:0031323:regulation of cellular metabolic process (qval1.64E-4)', 'GO:0048583:regulation of response to stimulus (qval2.37E-4)', 'GO:1901698:response to nitrogen compound (qval2.6E-4)', 'GO:0010243:response to organonitrogen compound (qval2.57E-4)', 'GO:1901342:regulation of vasculature development (qval2.79E-4)', 'GO:0050789:regulation of biological process (qval2.86E-4)', 'GO:0031326:regulation of cellular biosynthetic process (qval2.85E-4)', 'GO:0006357:regulation of transcription by RNA polymerase II (qval2.97E-4)', 'GO:0032268:regulation of cellular protein metabolic process (qval3.29E-4)', 'GO:0051246:regulation of protein metabolic process (qval3.82E-4)', 'GO:0031324:negative regulation of cellular metabolic process (qval3.92E-4)', 'GO:0010556:regulation of macromolecule biosynthetic process (qval5.08E-4)', 'GO:0050776:regulation of immune response (qval5.09E-4)', 'GO:0019222:regulation of metabolic process (qval5.5E-4)', 'GO:0032270:positive regulation of cellular protein metabolic process (qval5.97E-4)', 'GO:0060548:negative regulation of cell death (qval6.47E-4)', 'GO:0007162:negative regulation of cell adhesion (qval6.57E-4)', 'GO:0051247:positive regulation of protein metabolic process (qval6.71E-4)', 'GO:0010942:positive regulation of cell death (qval6.89E-4)', 'GO:2000112:regulation of cellular macromolecule biosynthetic process (qval7.45E-4)', 'GO:1901701:cellular response to oxygen-containing compound (qval8.24E-4)', 'GO:0010605:negative regulation of macromolecule metabolic process (qval9.18E-4)', 'GO:0065007:biological regulation (qval9.29E-4)', 'GO:0009892:negative regulation of metabolic process (qval1.05E-3)', 'GO:0031347:regulation of defense response (qval1.13E-3)', 'GO:0048660:regulation of smooth muscle cell proliferation (qval1.14E-3)', 'GO:0048584:positive regulation of response to stimulus (qval1.15E-3)', 'GO:0031100:animal organ regeneration (qval1.18E-3)', 'GO:0048869:cellular developmental process (qval1.19E-3)', 'GO:0014070:response to organic cyclic compound (qval1.25E-3)', 'GO:0051174:regulation of phosphorus metabolic process (qval1.37E-3)', 'GO:0019220:regulation of phosphate metabolic process (qval1.35E-3)', 'GO:0045765:regulation of angiogenesis (qval1.34E-3)', 'GO:0006355:regulation of transcription, DNA-templated (qval1.36E-3)', 'GO:1903506:regulation of nucleic acid-templated transcription (qval1.36E-3)', 'GO:0042493:response to drug (qval1.35E-3)', 'GO:0045595:regulation of cell differentiation (qval1.38E-3)', 'GO:2001141:regulation of RNA biosynthetic process (qval1.42E-3)', 'GO:0048856:anatomical structure development (qval1.41E-3)', 'GO:0051172:negative regulation of nitrogen compound metabolic process (qval1.4E-3)', 'GO:0051093:negative regulation of developmental process (qval1.42E-3)', 'GO:0043207:response to external biotic stimulus (qval1.53E-3)', 'GO:0002683:negative regulation of immune system process (qval1.52E-3)', 'GO:0001934:positive regulation of protein phosphorylation (qval1.59E-3)', 'GO:0043067:regulation of programmed cell death (qval1.6E-3)', 'GO:0002687:positive regulation of leukocyte migration (qval1.69E-3)', 'GO:0065008:regulation of biological quality (qval1.73E-3)', 'GO:0051271:negative regulation of cellular component movement (qval1.86E-3)', 'GO:0050867:positive regulation of cell activation (qval1.86E-3)', 'GO:0050727:regulation of inflammatory response (qval1.88E-3)', 'GO:0045937:positive regulation of phosphate metabolic process (qval1.89E-3)', 'GO:0010562:positive regulation of phosphorus metabolic process (qval1.87E-3)', 'GO:0009719:response to endogenous stimulus (qval2.07E-3)', 'GO:0031401:positive regulation of protein modification process (qval2.26E-3)', 'GO:0010648:negative regulation of cell communication (qval2.27E-3)', 'GO:0009607:response to biotic stimulus (qval2.32E-3)', 'GO:0023057:negative regulation of signaling (qval2.34E-3)', 'GO:2000146:negative regulation of cell motility (qval2.44E-3)', 'GO:0001932:regulation of protein phosphorylation (qval2.5E-3)', 'GO:0034097:response to cytokine (qval2.5E-3)', 'GO:0040013:negative regulation of locomotion (qval2.51E-3)', 'GO:0001817:regulation of cytokine production (qval2.69E-3)', 'GO:0042981:regulation of apoptotic process (qval2.77E-3)', 'GO:0043408:regulation of MAPK cascade (qval2.96E-3)', 'GO:0042325:regulation of phosphorylation (qval3.47E-3)', 'GO:0040011:locomotion (qval3.56E-3)', 'GO:0014910:regulation of smooth muscle cell migration (qval3.56E-3)', 'GO:0009890:negative regulation of biosynthetic process (qval3.54E-3)', 'GO:0001819:positive regulation of cytokine production (qval3.59E-3)', 'GO:0051336:regulation of hydrolase activity (qval3.67E-3)', 'GO:0051253:negative regulation of RNA metabolic process (qval3.74E-3)', 'GO:0031399:regulation of protein modification process (qval3.74E-3)', 'GO:0009968:negative regulation of signal transduction (qval3.83E-3)', 'GO:0016477:cell migration (qval3.82E-3)', 'GO:0002376:immune system process (qval4.1E-3)', 'GO:1901343:negative regulation of vasculature development (qval4.15E-3)', 'GO:0042327:positive regulation of phosphorylation (qval4.28E-3)', 'GO:0051252:regulation of RNA metabolic process (qval4.47E-3)', 'GO:0002696:positive regulation of leukocyte activation (qval4.54E-3)', 'GO:0070848:response to growth factor (qval4.61E-3)', 'GO:0048646:anatomical structure formation involved in morphogenesis (qval4.6E-3)', 'GO:1901214:regulation of neuron death (qval4.89E-3)', 'GO:0002685:regulation of leukocyte migration (qval4.95E-3)', 'GO:2000113:negative regulation of cellular macromolecule biosynthetic process (qval5.09E-3)', 'GO:0000122:negative regulation of transcription by RNA polymerase II (qval5.42E-3)', 'GO:0031327:negative regulation of cellular biosynthetic process (qval5.51E-3)', 'GO:0048870:cell motility (qval5.6E-3)', 'GO:0030154:cell differentiation (qval5.58E-3)', 'GO:0070482:response to oxygen levels (qval5.57E-3)', 'GO:0030336:negative regulation of cell migration (qval5.61E-3)', 'GO:0002673:regulation of acute inflammatory response (qval5.59E-3)', 'GO:0010558:negative regulation of macromolecule biosynthetic process (qval5.59E-3)', 'GO:0031099:regeneration (qval5.68E-3)', 'GO:0045892:negative regulation of transcription, DNA-templated (qval5.9E-3)', 'GO:1901652:response to peptide (qval6.01E-3)', 'GO:1903507:negative regulation of nucleic acid-templated transcription (qval6.02E-3)', 'GO:1902679:negative regulation of RNA biosynthetic process (qval6.17E-3)', 'GO:0043069:negative regulation of programmed cell death (qval6.24E-3)', 'GO:0009725:response to hormone (qval6.29E-3)', 'GO:0045934:negative regulation of nucleobase-containing compound metabolic process (qval7.17E-3)', 'GO:0032103:positive regulation of response to external stimulus (qval7.27E-3)', 'GO:0001525:angiogenesis (qval8.78E-3)', 'GO:0050678:regulation of epithelial cell proliferation (qval9.65E-3)', 'GO:0045785:positive regulation of cell adhesion (qval9.83E-3)', 'GO:0002920:regulation of humoral immune response (qval1.01E-2)', 'GO:0032102:negative regulation of response to external stimulus (qval1.01E-2)', 'GO:0016525:negative regulation of angiogenesis (qval1.06E-2)', 'GO:0008285:negative regulation of cell proliferation (qval1.09E-2)', 'GO:0065009:regulation of molecular function (qval1.11E-2)', 'GO:0006950:response to stress (qval1.15E-2)', 'GO:2000181:negative regulation of blood vessel morphogenesis (qval1.18E-2)', 'GO:0070613:regulation of protein processing (qval1.17E-2)', 'GO:0043066:negative regulation of apoptotic process (qval1.19E-2)', 'GO:0050790:regulation of catalytic activity (qval1.21E-2)', 'GO:0040008:regulation of growth (qval1.22E-2)', 'GO:0030194:positive regulation of blood coagulation (qval1.27E-2)', 'GO:1900048:positive regulation of hemostasis (qval1.27E-2)', 'GO:0051338:regulation of transferase activity (qval1.26E-2)', 'GO:0045637:regulation of myeloid cell differentiation (qval1.26E-2)', 'GO:1903317:regulation of protein maturation (qval1.26E-2)', 'GO:0009888:tissue development (qval1.3E-2)', 'GO:0043068:positive regulation of programmed cell death (qval1.31E-2)', 'GO:1904705:regulation of vascular smooth muscle cell proliferation (qval1.32E-2)', 'GO:0010883:regulation of lipid storage (qval1.32E-2)', 'GO:0071345:cellular response to cytokine stimulus (qval1.34E-2)', 'GO:0050865:regulation of cell activation (qval1.35E-2)', 'GO:0050820:positive regulation of coagulation (qval1.41E-2)', 'GO:0048145:regulation of fibroblast proliferation (qval1.51E-2)', 'GO:0050818:regulation of coagulation (qval1.51E-2)', 'GO:0048661:positive regulation of smooth muscle cell proliferation (qval1.5E-2)', 'GO:0032642:regulation of chemokine production (qval1.49E-2)', 'GO:0019219:regulation of nucleobase-containing compound metabolic process (qval1.9E-2)', 'GO:0043410:positive regulation of MAPK cascade (qval1.99E-2)', 'GO:0046320:regulation of fatty acid oxidation (qval2.1E-2)', 'GO:0002694:regulation of leukocyte activation (qval2.11E-2)', 'GO:0014743:regulation of muscle hypertrophy (qval2.19E-2)', 'GO:1902041:regulation of extrinsic apoptotic signaling pathway via death domain receptors (qval2.18E-2)', 'GO:0002690:positive regulation of leukocyte chemotaxis (qval2.18E-2)', 'GO:1903706:regulation of hemopoiesis (qval2.18E-2)', 'GO:0001666:response to hypoxia (qval2.45E-2)', 'GO:0022407:regulation of cell-cell adhesion (qval2.45E-2)', 'GO:1905155:positive regulation of membrane invagination (qval2.56E-2)', 'GO:0060100:positive regulation of phagocytosis, engulfment (qval2.54E-2)', 'GO:1904754:positive regulation of vascular associated smooth muscle cell migration (qval2.53E-2)', 'GO:0006880:intracellular sequestering of iron ion (qval2.6E-2)', 'GO:0150064:vertebrate eye-specific patterning (qval2.59E-2)', 'GO:0052548:regulation of endopeptidase activity (qval2.84E-2)', 'GO:0051128:regulation of cellular component organization (qval2.86E-2)', 'GO:0050920:regulation of chemotaxis (qval2.85E-2)', 'GO:0043537:negative regulation of blood vessel endothelial cell migration (qval2.87E-2)', 'GO:1902533:positive regulation of intracellular signal transduction (qval2.9E-2)', 'GO:0008283:cell proliferation (qval2.9E-2)', 'GO:0043086:negative regulation of catalytic activity (qval2.9E-2)', 'GO:0007623:circadian rhythm (qval3E-2)', 'GO:0043065:positive regulation of apoptotic process (qval3.02E-2)', 'GO:0051412:response to corticosterone (qval3.02E-2)', 'GO:1900225:regulation of NLRP3 inflammasome complex assembly (qval3.01E-2)', 'GO:0032501:multicellular organismal process (qval3E-2)', 'GO:0097009:energy homeostasis (qval3.1E-2)', 'GO:0071276:cellular response to cadmium ion (qval3.09E-2)', 'GO:0009966:regulation of signal transduction (qval3.13E-2)', 'GO:0043434:response to peptide hormone (qval3.16E-2)', 'GO:0046916:cellular transition metal ion homeostasis (qval3.22E-2)', 'GO:0036293:response to decreased oxygen levels (qval3.23E-2)', 'GO:0006952:defense response (qval3.24E-2)', 'GO:0007167:enzyme linked receptor protein signaling pathway (qval3.26E-2)', 'GO:0071222:cellular response to lipopolysaccharide (qval3.27E-2)', 'GO:0014911:positive regulation of smooth muscle cell migration (qval3.35E-2)', 'GO:0006954:inflammatory response (qval3.49E-2)', 'GO:0009612:response to mechanical stimulus (qval3.5E-2)', 'GO:0051345:positive regulation of hydrolase activity (qval3.49E-2)', 'GO:0060099:regulation of phagocytosis, engulfment (qval3.49E-2)', 'GO:0050729:positive regulation of inflammatory response (qval3.51E-2)', 'GO:0034248:regulation of cellular amide metabolic process (qval3.61E-2)', 'GO:0071900:regulation of protein serine/threonine kinase activity (qval3.73E-2)', 'GO:0033554:cellular response to stress (qval3.76E-2)', 'GO:0050921:positive regulation of chemotaxis (qval3.78E-2)', 'GO:1904018:positive regulation of vasculature development (qval3.95E-2)', 'GO:1901888:regulation of cell junction assembly (qval4.01E-2)', 'GO:0043549:regulation of kinase activity (qval4.03E-2)', 'GO:1902531:regulation of intracellular signal transduction (qval4.1E-2)', 'GO:1905153:regulation of membrane invagination (qval4.09E-2)', 'GO:0060965:negative regulation of gene silencing by miRNA (qval4.08E-2)', 'GO:2000811:negative regulation of anoikis (qval4.06E-2)', 'GO:0007263:nitric oxide mediated signal transduction (qval4.04E-2)', 'GO:1905952:regulation of lipid localization (qval4.18E-2)', 'GO:0043502:regulation of muscle adaptation (qval4.22E-2)', 'GO:0150062:complement-mediated synapse pruning (qval4.29E-2)', 'GO:0097577:sequestering of iron ion (qval4.27E-2)', 'GO:0044093:positive regulation of molecular function (qval4.26E-2)', 'GO:0034103:regulation of tissue remodeling (qval4.46E-2)', 'GO:0061041:regulation of wound healing (qval4.46E-2)', 'GO:0045727:positive regulation of translation (qval4.47E-2)', 'GO:0052547:regulation of peptidase activity (qval4.46E-2)', 'GO:0019216:regulation of lipid metabolic process (qval4.45E-2)', 'GO:0060149:negative regulation of posttranscriptional gene silencing (qval4.66E-2)', 'GO:0060967:negative regulation of gene silencing by RNA (qval4.65E-2)', 'GO:0071219:cellular response to molecule of bacterial origin (qval4.75E-2)', 'GO:0033500:carbohydrate homeostasis (qval4.94E-2)', 'GO:0042593:glucose homeostasis (qval4.92E-2)', 'GO:0043087:regulation of GTPase activity (qval4.92E-2)', 'GO:1902895:positive regulation of pri-miRNA transcription by RNA polymerase II (qval4.97E-2)', 'GO:2001236:regulation of extrinsic apoptotic signaling pathway (qval5.08E-2)', 'GO:0071417:cellular response to organonitrogen compound (qval5.07E-2)', 'GO:0031349:positive regulation of defense response (qval5.06E-2)', 'GO:1903708:positive regulation of hemopoiesis (qval5.13E-2)', 'GO:0051251:positive regulation of lymphocyte activation (qval5.19E-2)', 'GO:0003300:cardiac muscle hypertrophy (qval5.31E-2)', 'GO:1904752:regulation of vascular associated smooth muscle cell migration (qval5.29E-2)', 'GO:0050730:regulation of peptidyl-tyrosine phosphorylation (qval5.31E-2)', 'GO:0035914:skeletal muscle cell differentiation (qval5.3E-2)']</t>
        </is>
      </c>
      <c r="V45" s="3">
        <f>hyperlink("https://spiral.technion.ac.il/results/MTAwMDAwNQ==/44/GOResultsFUNCTION","link")</f>
        <v/>
      </c>
      <c r="W45" t="inlineStr">
        <is>
          <t>['GO:0000987:proximal promoter sequence-specific DNA binding (qval9.42E-3)', 'GO:0001228:DNA-binding transcription activator activity, RNA polymerase II-specific (qval9.67E-3)', 'GO:0000978:RNA polymerase II proximal promoter sequence-specific DNA binding (qval7.52E-3)', 'GO:0001012:RNA polymerase II regulatory region DNA binding (qval4.13E-2)', 'GO:0000977:RNA polymerase II regulatory region sequence-specific DNA binding (qval3.3E-2)', 'GO:0000976:transcription regulatory region sequence-specific DNA binding (qval3.58E-2)', 'GO:0044212:transcription regulatory region DNA binding (qval3.21E-2)', 'GO:0001067:regulatory region nucleic acid binding (qval2.85E-2)', 'GO:0000981:DNA-binding transcription factor activity, RNA polymerase II-specific (qval2.53E-2)', 'GO:0005102:signaling receptor binding (qval3E-2)', 'GO:0003700:DNA-binding transcription factor activity (qval4.13E-2)', 'GO:1990837:sequence-specific double-stranded DNA binding (qval4.3E-2)', 'GO:0004514:nicotinate-nucleotide diphosphorylase (carboxylating) activity (qval4.24E-2)', 'GO:0003690:double-stranded DNA binding (qval4.31E-2)', 'GO:0043565:sequence-specific DNA binding (qval4.82E-2)', 'GO:0003677:DNA binding (qval7.88E-2)', 'GO:0098772:molecular function regulator (qval9.55E-2)', 'GO:0030234:enzyme regulator activity (qval1.35E-1)', 'GO:0019838:growth factor binding (qval1.32E-1)', 'GO:0005488:binding (qval1.83E-1)', 'GO:0005515:protein binding (qval1.85E-1)', 'GO:0001227:DNA-binding transcription repressor activity, RNA polymerase II-specific (qval1.82E-1)']</t>
        </is>
      </c>
      <c r="X45" s="3">
        <f>hyperlink("https://spiral.technion.ac.il/results/MTAwMDAwNQ==/44/GOResultsCOMPONENT","link")</f>
        <v/>
      </c>
      <c r="Y45" t="inlineStr">
        <is>
          <t>['GO:0035976:transcription factor AP-1 complex (qval2.57E-3)', 'GO:0000785:chromatin (qval8.41E-3)', 'GO:0062023:collagen-containing extracellular matrix (qval9.87E-3)', 'GO:0005615:extracellular space (qval1.48E-2)', 'GO:0005667:transcription factor complex (qval3.9E-2)', 'GO:0031012:extracellular matrix (qval3.49E-2)', 'GO:0008043:intracellular ferritin complex (qval3.36E-2)', 'GO:0070288:ferritin complex (qval2.94E-2)', 'GO:0090575:RNA polymerase II transcription factor complex (qval3.73E-2)', 'GO:0044798:nuclear transcription factor complex (qval6.97E-2)', 'GO:0016513:core-binding factor complex (qval6.36E-2)', 'GO:0044427:chromosomal part (qval1.14E-1)']</t>
        </is>
      </c>
      <c r="Z45" t="inlineStr">
        <is>
          <t>[{0, 1, 2, 3, 5, 6, 7, 8, 9, 11, 12, 13, 16, 17, 18, 19, 20, 21, 22, 23, 24, 25, 26, 27, 28, 30, 31, 32, 34, 35, 36, 37, 38, 39, 40, 41, 45, 47, 51, 53, 54, 55, 56, 57, 58, 60}, {42, 52}]</t>
        </is>
      </c>
    </row>
    <row r="46">
      <c r="A46" s="1" t="n">
        <v>45</v>
      </c>
      <c r="B46" t="n">
        <v>16483</v>
      </c>
      <c r="C46" t="n">
        <v>2522</v>
      </c>
      <c r="D46" t="n">
        <v>61</v>
      </c>
      <c r="E46" t="n">
        <v>248</v>
      </c>
      <c r="F46" t="n">
        <v>2210</v>
      </c>
      <c r="G46" t="n">
        <v>51</v>
      </c>
      <c r="H46" t="n">
        <v>3660</v>
      </c>
      <c r="I46" t="n">
        <v>93</v>
      </c>
      <c r="J46" s="2" t="n">
        <v>-964.7119580321662</v>
      </c>
      <c r="K46" t="n">
        <v>0.7227534355615508</v>
      </c>
      <c r="L46" t="inlineStr">
        <is>
          <t>ABCA9,ABLIM1,ABLIM3,ACTC1,ACTN2,ADA,ADAMTS2,ADPRHL1,AK1,AKR1B10,AKR1C2,AMPD1,ANK1,ANKRD1,ANKRD2,ANKRD23,APBB3,ARPP21,ATP13A4,ATP1B4,B3GNT7,BEST3,BIN1,C1QL1,CA3,CACNA1S,CACNB1,CACNG1,CAPN3,CAPRIN2,CARNS1,CASQ2,CAVIN4,CCDC3,CCDC80,CDH15,CDKN1C,CDNF,CHRD,CHRNA1,CHRNG,CKM,CLASP1,CLSTN2,CMYA5,CNBD2,COL19A1,COL1A2,COL25A1,COL5A2,COL6A3,COL8A1,COLGALT2,COX6A2,CRYAB,CSRP3,CXCL12,CYB5R1,DAZL,DCAF6,DCLK1,DMBT1,DOK7,DPT,DRP2,DUSP26,DUSP27,EEF1A2,EEF1E1,EGR2,ENO3,FADS3,FAM131A,FBLN1,FN1,FNDC3B,G0S2,GAMT,GAS1,GAS2,GCNT1,GINS2,GPNMB,GPX3,GREM1,HDAC4,HECTD4,HJV,HSPB3,IGDCC4,IGFBP4,IGFBP5,IGFN1,IL32,IMPG2,ITIH4,JOSD1,KBTBD12,KIAA0513,KLHL40,KLHL41,KLLN,KRT31,LAS1L,LMOD2,LRIG3,LRRC39,LRTM1,MACO1,MAS1L,MB,MEF2C,MLIP,MMP2,MT2A,MTMR10,MTMR11,MUSK,MUSTN1,MVK,MYBPC1,MYBPC2,MYBPH,MYH2,MYH3,MYH7,MYH7B,MYH8,MYL1,MYL2,MYL3,MYL4,MYL6B,MYLPF,MYO18B,MYOD1,MYOG,MYOM1,MYOM2,MYOM3,MYOZ1,MYOZ2,MYPN,NEB,NFATC1,NFIC,NNAT,NOCT,NPIPB11,NR4A3,NRAP,OGN,OMD,OTUD1,P4HA3,PABPC4,PADI2,PAQR5,PCBP4,PCDH10,PCNT,PCOLCE2,PDE4DIP,PDGFRL,PFKM,PGAM2,PGP,PHEX,PI16,PLIN2,PLPP3,PPP1R27,PREPL,PRKAG3,PRMT9,PSAP,PYGM,RAF1,RAPSN,RASD1,RBFOX1,RBM24,RBMS1,RCN3,RIMS4,RNF144A,RYR1,S100A1,S100A13,SCN3B,SCN4A,SCT,SCX,SERPINF1,SETBP1,SETD7,SGCD,SHD,SLC19A2,SLN,SMYD1,SPIN4,SPTB,SRL,STAC3,STK32B,STON2,STRIT1,SYNPO2L,TBX15,TCAP,TMC3,TMEM106A,TMEM108,TMEM120B,TMEM154,TMEM182,TMEM52,TMOD1,TNFAIP8L3,TNIP1,TNNC1,TNNC2,TNNI1,TNNI3,TNNT1,TNNT2,TNNT3,TNXB,TPPP3,TRDN,TRIM55,TRIM63,TRIM72,TRPC3,TSHR,TTN,TXLNB,UNC45B,USP2,UTS2R,VEZF1,VSTM2A,XIRP1,XIRP2,ZFPM2,ZNF582,ZNF706</t>
        </is>
      </c>
      <c r="M46" t="inlineStr">
        <is>
          <t>[(0, 44), (0, 59), (1, 44), (1, 59), (2, 44), (2, 59), (3, 44), (3, 59), (5, 44), (5, 59), (6, 44), (6, 59), (7, 44), (7, 59), (8, 44), (8, 59), (9, 44), (9, 59), (10, 44), (11, 44), (11, 59), (12, 44), (13, 44), (13, 59), (14, 44), (14, 59), (16, 44), (16, 59), (17, 44), (18, 44), (18, 59), (19, 44), (19, 59), (20, 44), (20, 59), (21, 44), (21, 59), (22, 44), (22, 59), (23, 44), (23, 59), (24, 44), (24, 59), (25, 44), (25, 59), (26, 44), (26, 59), (27, 44), (28, 44), (28, 59), (30, 44), (30, 59), (32, 44), (32, 59), (34, 44), (34, 59), (35, 44), (35, 59), (36, 44), (36, 59), (37, 44), (39, 44), (39, 59), (40, 44), (40, 59), (41, 44), (41, 59), (43, 44), (43, 59), (45, 44), (45, 59), (46, 44), (46, 59), (47, 44), (47, 59), (50, 44), (50, 59), (51, 44), (51, 59), (53, 44), (53, 59), (54, 44), (54, 59), (55, 44), (55, 59), (56, 44), (56, 59), (57, 44), (57, 59), (58, 44), (58, 59), (60, 44), (60, 59)]</t>
        </is>
      </c>
      <c r="N46" t="n">
        <v>1165</v>
      </c>
      <c r="O46" t="n">
        <v>0.75</v>
      </c>
      <c r="P46" t="n">
        <v>0.95</v>
      </c>
      <c r="Q46" t="n">
        <v>3</v>
      </c>
      <c r="R46" t="n">
        <v>10000</v>
      </c>
      <c r="S46" t="inlineStr">
        <is>
          <t>11/06/2023, 22:45:33</t>
        </is>
      </c>
      <c r="T46" s="3">
        <f>hyperlink("https://spiral.technion.ac.il/results/MTAwMDAwNQ==/45/GOResultsPROCESS","link")</f>
        <v/>
      </c>
      <c r="U46" t="inlineStr">
        <is>
          <t>['GO:0006936:muscle contraction (qval2.71E-33)', 'GO:0033275:actin-myosin filament sliding (qval4E-33)', 'GO:0030049:muscle filament sliding (qval2.67E-33)', 'GO:0003012:muscle system process (qval9.42E-33)', 'GO:0070252:actin-mediated cell contraction (qval1.33E-28)', 'GO:0006941:striated muscle contraction (qval1.09E-22)', 'GO:0030048:actin filament-based movement (qval2.96E-22)', 'GO:0045214:sarcomere organization (qval8.77E-19)', 'GO:0030029:actin filament-based process (qval1.52E-15)', 'GO:0003009:skeletal muscle contraction (qval1.16E-13)', 'GO:0031032:actomyosin structure organization (qval1.88E-13)', 'GO:0003008:system process (qval1.13E-12)', 'GO:0060048:cardiac muscle contraction (qval1.06E-12)', 'GO:0090257:regulation of muscle system process (qval4.8E-12)', 'GO:0044057:regulation of system process (qval1.1E-11)', 'GO:0030239:myofibril assembly (qval3.02E-9)', 'GO:0048747:muscle fiber development (qval4.27E-9)', 'GO:0007519:skeletal muscle tissue development (qval6.01E-9)', 'GO:0007517:muscle organ development (qval1.88E-8)', 'GO:0055002:striated muscle cell development (qval4.85E-8)', 'GO:0061061:muscle structure development (qval6.37E-8)', 'GO:0014706:striated muscle tissue development (qval9.29E-8)', 'GO:0055008:cardiac muscle tissue morphogenesis (qval1.01E-7)', 'GO:0055001:muscle cell development (qval2.48E-7)', 'GO:0006937:regulation of muscle contraction (qval3.39E-7)', 'GO:0060415:muscle tissue morphogenesis (qval5.25E-7)', 'GO:0060537:muscle tissue development (qval9.18E-7)', 'GO:0030036:actin cytoskeleton organization (qval1.44E-6)', 'GO:0008016:regulation of heart contraction (qval3.19E-6)', 'GO:0032501:multicellular organismal process (qval6.98E-6)', 'GO:0010927:cellular component assembly involved in morphogenesis (qval9.86E-6)', 'GO:0006942:regulation of striated muscle contraction (qval2.16E-5)', 'GO:0007010:cytoskeleton organization (qval2.43E-5)', 'GO:0043502:regulation of muscle adaptation (qval2.4E-5)', 'GO:0097435:supramolecular fiber organization (qval4.62E-5)', 'GO:1903522:regulation of blood circulation (qval4.52E-5)', 'GO:0048741:skeletal muscle fiber development (qval9.06E-5)', 'GO:0045661:regulation of myoblast differentiation (qval2.41E-4)', 'GO:0014904:myotube cell development (qval2.42E-4)', 'GO:0055003:cardiac myofibril assembly (qval3.99E-4)', 'GO:0048856:anatomical structure development (qval5.11E-4)', 'GO:0060047:heart contraction (qval5.84E-4)', 'GO:0032502:developmental process (qval6.8E-4)', 'GO:0055010:ventricular cardiac muscle tissue morphogenesis (qval7.38E-4)', 'GO:0035914:skeletal muscle cell differentiation (qval8.63E-4)', 'GO:0043503:skeletal muscle fiber adaptation (qval1.25E-3)', 'GO:0045663:positive regulation of myoblast differentiation (qval1.55E-3)', 'GO:0009888:tissue development (qval1.58E-3)', 'GO:0003300:cardiac muscle hypertrophy (qval2.04E-3)', 'GO:0051147:regulation of muscle cell differentiation (qval2.57E-3)', 'GO:0003015:heart process (qval2.62E-3)', 'GO:0014897:striated muscle hypertrophy (qval2.57E-3)', 'GO:0051153:regulation of striated muscle cell differentiation (qval2.75E-3)', 'GO:0014733:regulation of skeletal muscle adaptation (qval3.22E-3)', 'GO:1901861:regulation of muscle tissue development (qval3.92E-3)', 'GO:0035994:response to muscle stretch (qval4.07E-3)', 'GO:0014896:muscle hypertrophy (qval4E-3)', 'GO:0014888:striated muscle adaptation (qval3.93E-3)', 'GO:0009167:purine ribonucleoside monophosphate metabolic process (qval4.93E-3)', 'GO:0009126:purine nucleoside monophosphate metabolic process (qval5.6E-3)', 'GO:0048641:regulation of skeletal muscle tissue development (qval8.51E-3)', 'GO:0043416:regulation of skeletal muscle tissue regeneration (qval9.06E-3)', 'GO:0030240:skeletal muscle thin filament assembly (qval8.91E-3)', 'GO:0070296:sarcoplasmic reticulum calcium ion transport (qval8.9E-3)', 'GO:0048513:animal organ development (qval9.91E-3)', 'GO:0043500:muscle adaptation (qval1.05E-2)', 'GO:0002026:regulation of the force of heart contraction (qval1.03E-2)', 'GO:0030199:collagen fibril organization (qval1.02E-2)', 'GO:0046034:ATP metabolic process (qval1.02E-2)', 'GO:0009161:ribonucleoside monophosphate metabolic process (qval1.15E-2)', 'GO:0009168:purine ribonucleoside monophosphate biosynthetic process (qval1.19E-2)', 'GO:0009127:purine nucleoside monophosphate biosynthetic process (qval1.3E-2)', 'GO:0014874:response to stimulus involved in regulation of muscle adaptation (qval1.45E-2)', 'GO:0014883:transition between fast and slow fiber (qval1.5E-2)', 'GO:0016202:regulation of striated muscle tissue development (qval1.55E-2)', 'GO:0009144:purine nucleoside triphosphate metabolic process (qval1.53E-2)', 'GO:0010830:regulation of myotube differentiation (qval1.72E-2)', 'GO:0048634:regulation of muscle organ development (qval1.7E-2)', 'GO:0043462:regulation of ATPase activity (qval2.12E-2)', 'GO:0035995:detection of muscle stretch (qval2.4E-2)', 'GO:0071374:cellular response to parathyroid hormone stimulus (qval2.37E-2)', 'GO:0048739:cardiac muscle fiber development (qval2.34E-2)', 'GO:0009123:nucleoside monophosphate metabolic process (qval2.34E-2)', 'GO:0051155:positive regulation of striated muscle cell differentiation (qval2.8E-2)', 'GO:0009156:ribonucleoside monophosphate biosynthetic process (qval3.05E-2)', 'GO:0014743:regulation of muscle hypertrophy (qval3.05E-2)', 'GO:0010035:response to inorganic substance (qval3.14E-2)', 'GO:0032963:collagen metabolic process (qval3.31E-2)', 'GO:0051149:positive regulation of muscle cell differentiation (qval3.44E-2)', 'GO:0006928:movement of cell or subcellular component (qval3.45E-2)', 'GO:0046031:ADP metabolic process (qval3.83E-2)', 'GO:0009141:nucleoside triphosphate metabolic process (qval3.87E-2)', 'GO:0031444:slow-twitch skeletal muscle fiber contraction (qval3.97E-2)', 'GO:0030241:skeletal muscle myosin thick filament assembly (qval3.93E-2)', 'GO:0071688:striated muscle myosin thick filament assembly (qval3.89E-2)', 'GO:0048643:positive regulation of skeletal muscle tissue development (qval4.5E-2)', 'GO:0045844:positive regulation of striated muscle tissue development (qval4.46E-2)', 'GO:0048636:positive regulation of muscle organ development (qval4.41E-2)', 'GO:0071313:cellular response to caffeine (qval4.55E-2)', 'GO:0071107:response to parathyroid hormone (qval4.5E-2)', 'GO:0009205:purine ribonucleoside triphosphate metabolic process (qval4.46E-2)', 'GO:0009124:nucleoside monophosphate biosynthetic process (qval4.44E-2)', 'GO:1901863:positive regulation of muscle tissue development (qval4.62E-2)', 'GO:0048742:regulation of skeletal muscle fiber development (qval6.11E-2)', 'GO:0009199:ribonucleoside triphosphate metabolic process (qval6.57E-2)', 'GO:1902514:regulation of calcium ion transmembrane transport via high voltage-gated calcium channel (qval8.15E-2)', 'GO:0055013:cardiac muscle cell development (qval8.13E-2)', 'GO:0007507:heart development (qval8.15E-2)', 'GO:0030198:extracellular matrix organization (qval8.3E-2)', 'GO:0048468:cell development (qval8.99E-2)', 'GO:0014721:twitch skeletal muscle contraction (qval9.87E-2)', 'GO:0031033:myosin filament organization (qval9.79E-2)', 'GO:0031034:myosin filament assembly (qval9.7E-2)', 'GO:0003010:voluntary skeletal muscle contraction (qval9.61E-2)', 'GO:0014873:response to muscle activity involved in regulation of muscle adaptation (qval9.53E-2)', 'GO:0014878:response to electrical stimulus involved in regulation of muscle adaptation (qval9.45E-2)', 'GO:0048769:sarcomerogenesis (qval9.37E-2)', 'GO:0071691:cardiac muscle thin filament assembly (qval9.29E-2)', 'GO:0003299:muscle hypertrophy in response to stress (qval9.57E-2)', 'GO:0014898:cardiac muscle hypertrophy in response to stress (qval9.49E-2)', 'GO:0014887:cardiac muscle adaptation (qval9.41E-2)', 'GO:0071415:cellular response to purine-containing compound (qval9.33E-2)', 'GO:0071495:cellular response to endogenous stimulus (qval9.48E-2)', 'GO:0014741:negative regulation of muscle hypertrophy (qval9.49E-2)', 'GO:0050849:negative regulation of calcium-mediated signaling (qval9.42E-2)', 'GO:0009719:response to endogenous stimulus (qval9.58E-2)', 'GO:0006165:nucleoside diphosphate phosphorylation (qval9.71E-2)', 'GO:1903169:regulation of calcium ion transmembrane transport (qval9.87E-2)', 'GO:0055006:cardiac cell development (qval1.05E-1)', 'GO:0010831:positive regulation of myotube differentiation (qval1.04E-1)', 'GO:0009135:purine nucleoside diphosphate metabolic process (qval1.04E-1)', 'GO:0009179:purine ribonucleoside diphosphate metabolic process (qval1.03E-1)', 'GO:0046939:nucleotide phosphorylation (qval1.02E-1)', 'GO:0014902:myotube differentiation (qval1.09E-1)']</t>
        </is>
      </c>
      <c r="V46" s="3">
        <f>hyperlink("https://spiral.technion.ac.il/results/MTAwMDAwNQ==/45/GOResultsFUNCTION","link")</f>
        <v/>
      </c>
      <c r="W46" t="inlineStr">
        <is>
          <t>['GO:0008307:structural constituent of muscle (qval1.08E-19)', 'GO:0003779:actin binding (qval6.64E-16)', 'GO:0008092:cytoskeletal protein binding (qval1.52E-12)', 'GO:0051015:actin filament binding (qval3.53E-12)', 'GO:0005198:structural molecule activity (qval5.67E-11)', 'GO:0031432:titin binding (qval5.07E-8)', 'GO:0031433:telethonin binding (qval1.89E-4)', 'GO:0051373:FATZ binding (qval1.65E-4)', 'GO:0005523:tropomyosin binding (qval1.21E-3)', 'GO:0031014:troponin T binding (qval1.73E-3)', 'GO:0030172:troponin C binding (qval1.57E-3)', 'GO:0005201:extracellular matrix structural constituent (qval1.75E-3)', 'GO:0044877:protein-containing complex binding (qval2.16E-3)', 'GO:0048306:calcium-dependent protein binding (qval3.48E-3)', 'GO:0032036:myosin heavy chain binding (qval8E-3)', 'GO:0030020:extracellular matrix structural constituent conferring tensile strength (qval9.75E-3)', 'GO:0031013:troponin I binding (qval9.92E-3)', 'GO:0017022:myosin binding (qval1.73E-2)', 'GO:0070080:titin Z domain binding (qval5.84E-2)', 'GO:0003785:actin monomer binding (qval9.37E-2)', 'GO:0036122:BMP binding (qval9.09E-2)', 'GO:0003774:motor activity (qval8.88E-2)', 'GO:0005509:calcium ion binding (qval1.43E-1)', 'GO:0047718:indanol dehydrogenase activity (qval1.37E-1)', 'GO:0032038:myosin II heavy chain binding (qval1.32E-1)', 'GO:0000146:microfilament motor activity (qval1.36E-1)']</t>
        </is>
      </c>
      <c r="X46" s="3">
        <f>hyperlink("https://spiral.technion.ac.il/results/MTAwMDAwNQ==/45/GOResultsCOMPONENT","link")</f>
        <v/>
      </c>
      <c r="Y46" t="inlineStr">
        <is>
          <t>['GO:0044449:contractile fiber part (qval7.31E-50)', 'GO:0030018:Z disc (qval1.16E-16)', 'GO:0030016:myofibril (qval1.6E-16)', 'GO:0043292:contractile fiber (qval1.86E-15)', 'GO:0030017:sarcomere (qval3.88E-15)', 'GO:0016459:myosin complex (qval8.27E-15)', 'GO:0031674:I band (qval9.03E-14)', 'GO:0032982:myosin filament (qval2.92E-11)', 'GO:0005861:troponin complex (qval4.61E-11)', 'GO:0005859:muscle myosin complex (qval9.99E-11)', 'GO:0031430:M band (qval1.26E-10)', 'GO:0016460:myosin II complex (qval1.16E-9)', 'GO:0097512:cardiac myofibril (qval2.78E-6)', 'GO:0016529:sarcoplasmic reticulum (qval2.76E-5)', 'GO:0062023:collagen-containing extracellular matrix (qval4.9E-5)', 'GO:0031672:A band (qval7.98E-5)', 'GO:0031012:extracellular matrix (qval3.23E-4)', 'GO:0044430:cytoskeletal part (qval3.65E-4)', 'GO:1990584:cardiac Troponin complex (qval3.88E-4)', 'GO:0099080:supramolecular complex (qval6.15E-4)', 'GO:0099081:supramolecular polymer (qval5.86E-4)', 'GO:0099512:supramolecular fiber (qval5.59E-4)', 'GO:0042383:sarcolemma (qval1.28E-3)', 'GO:0033017:sarcoplasmic reticulum membrane (qval1.48E-3)', 'GO:0036379:myofilament (qval2.05E-3)', 'GO:0005788:endoplasmic reticulum lumen (qval2.66E-3)', 'GO:0031143:pseudopodium (qval1.09E-2)', 'GO:0005865:striated muscle thin filament (qval1.39E-2)', 'GO:0005581:collagen trimer (qval1.72E-2)', 'GO:0034704:calcium channel complex (qval1.68E-2)', 'GO:0005891:voltage-gated calcium channel complex (qval1.64E-2)', 'GO:0014701:junctional sarcoplasmic reticulum membrane (qval1.8E-2)', 'GO:0033018:sarcoplasmic reticulum lumen (qval1.75E-2)', 'GO:0032432:actin filament bundle (qval2.15E-2)', 'GO:0005615:extracellular space (qval2.27E-2)', 'GO:0030315:T-tubule (qval2.59E-2)', 'GO:0042641:actomyosin (qval2.57E-2)']</t>
        </is>
      </c>
      <c r="Z46" t="inlineStr">
        <is>
          <t>[{0, 1, 2, 3, 5, 6, 7, 8, 9, 10, 11, 12, 13, 14, 16, 17, 18, 19, 20, 21, 22, 23, 24, 25, 26, 27, 28, 30, 32, 34, 35, 36, 37, 39, 40, 41, 43, 45, 46, 47, 50, 51, 53, 54, 55, 56, 57, 58, 60}, {59, 44}]</t>
        </is>
      </c>
    </row>
    <row r="47">
      <c r="A47" s="1" t="n">
        <v>46</v>
      </c>
      <c r="B47" t="n">
        <v>16483</v>
      </c>
      <c r="C47" t="n">
        <v>2522</v>
      </c>
      <c r="D47" t="n">
        <v>61</v>
      </c>
      <c r="E47" t="n">
        <v>146</v>
      </c>
      <c r="F47" t="n">
        <v>2318</v>
      </c>
      <c r="G47" t="n">
        <v>54</v>
      </c>
      <c r="H47" t="n">
        <v>3660</v>
      </c>
      <c r="I47" t="n">
        <v>97</v>
      </c>
      <c r="J47" s="2" t="n">
        <v>-364.5443691671944</v>
      </c>
      <c r="K47" t="n">
        <v>0.7228267275446643</v>
      </c>
      <c r="L47" t="inlineStr">
        <is>
          <t>ADAMTS1,ADCY3,ADCY4,ADGRB3,ADRA2A,AGTPBP1,AIF1L,ALKAL2,AQP1,ARHGEF15,ASAP2,ATP10A,BBS7,BHLHE40,C11orf96,C1QTNF1,CARD6,CARMIL1,CCDC153,CCL8,CD93,CDH5,CDH6,CDKN1A,CEBPD,CHSY1,CLDN5,CLEC12A,CLEC3B,COX4I2,CRIP1,CRIP2,CSDC2,CSRNP1,CXCL2,CYYR1,DENND3,DEPP1,DGKG,DUSP11,ECSCR,EDIL3,EDN1,EFHD1,EGR2,EMP1,ENPP2,ENTPD1,ESAM,EXO1,FAM117A,FGL2,FHL5,FOSL2,FOXC2,GADD45B,GATA6,GIMAP1,GJA4,GPR4,HES4,HEYL,HIF1A,HLA-E,HPSE,HTR1F,ICAM2,IFI27,IFI44L,IFITM3,INF2,ITIH3,JAG1,JUNB,KCTD12,KIF2A,KLHL3,LCN6,LEPR,LINGO1,LONRF1,METTL1,MIDN,MMRN2,MSN,MT1A,MT1E,MT2A,NPR3,NPY1R,NR4A3,NR5A2,NRN1,NTRK2,NTRK3,OTOGL,PDE1A,PDGFRB,PECAM1,PIK3R3,PLEKHG1,PLXND1,PPP1R15A,PRDM16,PRPH,PTMA,PTPRB,PTPRR,RAPGEF5,RASIP1,RCAN2,RELL1,RERGL,RNASE1,S1PR1,S1PR3,SDCBP,SHCBP1,SHE,SLC25A25,SLC7A2,SNCG,SOX17,SPTLC2,SRGN,STOM,SULT1B1,SYNE3,TACR1,TAF1C,TBC1D1,THBD,TIMP3,TINAGL1,TIPARP,TM4SF1,TPPP3,TRAJ27,TSPAN7,VAT1L,VIM,WARS,WTIP,YPEL1,ZFAND5,ZNF682</t>
        </is>
      </c>
      <c r="M47" t="inlineStr">
        <is>
          <t>[(0, 48), (0, 52), (1, 48), (1, 52), (2, 48), (2, 52), (3, 48), (3, 52), (4, 52), (5, 48), (5, 52), (6, 48), (6, 52), (7, 48), (7, 52), (8, 48), (8, 52), (9, 48), (9, 52), (11, 48), (11, 52), (12, 48), (12, 52), (13, 48), (13, 52), (15, 48), (15, 52), (16, 52), (17, 48), (17, 52), (18, 48), (18, 52), (19, 48), (19, 52), (20, 48), (20, 52), (21, 48), (21, 52), (22, 48), (22, 52), (23, 48), (23, 52), (24, 48), (24, 52), (25, 48), (25, 52), (26, 48), (26, 52), (27, 48), (27, 52), (28, 48), (28, 52), (31, 48), (31, 52), (32, 48), (32, 52), (33, 52), (34, 48), (34, 52), (35, 48), (35, 52), (36, 48), (36, 52), (37, 48), (37, 52), (38, 52), (39, 48), (39, 52), (40, 48), (40, 52), (41, 48), (41, 52), (43, 48), (43, 52), (44, 52), (45, 48), (45, 52), (47, 48), (47, 52), (50, 52), (51, 48), (51, 52), (53, 48), (53, 52), (54, 48), (54, 52), (55, 48), (55, 52), (56, 48), (56, 52), (57, 48), (57, 52), (58, 48), (58, 52), (59, 52), (60, 48), (60, 52)]</t>
        </is>
      </c>
      <c r="N47" t="n">
        <v>2404</v>
      </c>
      <c r="O47" t="n">
        <v>1</v>
      </c>
      <c r="P47" t="n">
        <v>0.95</v>
      </c>
      <c r="Q47" t="n">
        <v>3</v>
      </c>
      <c r="R47" t="n">
        <v>10000</v>
      </c>
      <c r="S47" t="inlineStr">
        <is>
          <t>11/06/2023, 22:45:56</t>
        </is>
      </c>
      <c r="T47" s="3">
        <f>hyperlink("https://spiral.technion.ac.il/results/MTAwMDAwNQ==/46/GOResultsPROCESS","link")</f>
        <v/>
      </c>
      <c r="U47" t="inlineStr">
        <is>
          <t>['GO:0007193:adenylate cyclase-inhibiting G protein-coupled receptor signaling pathway (qval1.21E-4)', 'GO:0048856:anatomical structure development (qval1.12E-3)', 'GO:0009888:tissue development (qval8.44E-4)', 'GO:0001525:angiogenesis (qval1.56E-3)', 'GO:2000145:regulation of cell motility (qval1.42E-3)', 'GO:0030334:regulation of cell migration (qval1.58E-3)', 'GO:0050793:regulation of developmental process (qval2.04E-3)', 'GO:0045765:regulation of angiogenesis (qval1.88E-3)', 'GO:0003151:outflow tract morphogenesis (qval1.87E-3)', 'GO:0032501:multicellular organismal process (qval2.32E-3)', 'GO:0040012:regulation of locomotion (qval2.22E-3)', 'GO:0007166:cell surface receptor signaling pathway (qval2.07E-3)', 'GO:0051270:regulation of cellular component movement (qval2.2E-3)', 'GO:2000147:positive regulation of cell motility (qval2.38E-3)', 'GO:0007188:adenylate cyclase-modulating G protein-coupled receptor signaling pathway (qval2.57E-3)', 'GO:0051272:positive regulation of cellular component movement (qval3.04E-3)', 'GO:0009653:anatomical structure morphogenesis (qval3.03E-3)', 'GO:1901342:regulation of vasculature development (qval3.16E-3)', 'GO:0032502:developmental process (qval3.54E-3)', 'GO:0040017:positive regulation of locomotion (qval3.42E-3)', 'GO:0007187:G protein-coupled receptor signaling pathway, coupled to cyclic nucleotide second messenger (qval4.65E-3)', 'GO:0030335:positive regulation of cell migration (qval4.58E-3)', 'GO:0048008:platelet-derived growth factor receptor signaling pathway (qval7.42E-3)', 'GO:0035239:tube morphogenesis (qval7.53E-3)', 'GO:0048660:regulation of smooth muscle cell proliferation (qval7.88E-3)', 'GO:0042127:regulation of cell proliferation (qval9.4E-3)', 'GO:0022603:regulation of anatomical structure morphogenesis (qval1.11E-2)', 'GO:0072009:nephron epithelium development (qval1.24E-2)', 'GO:0003158:endothelium development (qval1.31E-2)', 'GO:0050878:regulation of body fluid levels (qval1.9E-2)', 'GO:0048646:anatomical structure formation involved in morphogenesis (qval1.89E-2)', 'GO:0002064:epithelial cell development (qval1.9E-2)', 'GO:2000026:regulation of multicellular organismal development (qval2.7E-2)', 'GO:0071280:cellular response to copper ion (qval2.7E-2)', 'GO:0008284:positive regulation of cell proliferation (qval3E-2)', 'GO:0051239:regulation of multicellular organismal process (qval3.01E-2)', 'GO:0030185:nitric oxide transport (qval3.36E-2)', 'GO:0007493:endodermal cell fate determination (qval3.27E-2)', 'GO:0014031:mesenchymal cell development (qval3.27E-2)', 'GO:0007165:signal transduction (qval3.31E-2)', 'GO:0065008:regulation of biological quality (qval3.58E-2)', 'GO:0035633:maintenance of permeability of blood-brain barrier (qval4.1E-2)', 'GO:0001944:vasculature development (qval4E-2)', 'GO:0010273:detoxification of copper ion (qval3.97E-2)', 'GO:0010604:positive regulation of macromolecule metabolic process (qval3.94E-2)', 'GO:0003014:renal system process (qval4.65E-2)', 'GO:0060429:epithelium development (qval4.7E-2)', 'GO:0048546:digestive tract morphogenesis (qval4.82E-2)', 'GO:0061687:detoxification of inorganic compound (qval4.72E-2)', 'GO:0045601:regulation of endothelial cell differentiation (qval5.18E-2)', 'GO:0019935:cyclic-nucleotide-mediated signaling (qval5.27E-2)', 'GO:0046903:secretion (qval5.44E-2)', 'GO:0019932:second-messenger-mediated signaling (qval5.57E-2)', 'GO:0007189:adenylate cyclase-activating G protein-coupled receptor signaling pathway (qval5.72E-2)', 'GO:0001570:vasculogenesis (qval5.86E-2)', 'GO:0046688:response to copper ion (qval5.93E-2)', 'GO:0009893:positive regulation of metabolic process (qval6.07E-2)', 'GO:0070887:cellular response to chemical stimulus (qval6.06E-2)', 'GO:0048870:cell motility (qval5.97E-2)', 'GO:0061041:regulation of wound healing (qval5.93E-2)', 'GO:0072011:glomerular endothelium development (qval6.07E-2)', 'GO:0070101:positive regulation of chemokine-mediated signaling pathway (qval5.97E-2)', 'GO:0040011:locomotion (qval6.62E-2)', 'GO:0051173:positive regulation of nitrogen compound metabolic process (qval8.39E-2)', 'GO:0007043:cell-cell junction assembly (qval8.72E-2)', 'GO:0044321:response to leptin (qval8.68E-2)', 'GO:0051241:negative regulation of multicellular organismal process (qval9.76E-2)', 'GO:0001667:ameboidal-type cell migration (qval9.93E-2)', 'GO:1903140:regulation of establishment of endothelial barrier (qval1E-1)', 'GO:1901550:regulation of endothelial cell development (qval9.88E-2)', 'GO:0044827:modulation by host of viral genome replication (qval9.74E-2)', 'GO:0009719:response to endogenous stimulus (qval9.76E-2)', 'GO:0030855:epithelial cell differentiation (qval9.87E-2)', 'GO:0072010:glomerular epithelium development (qval9.95E-2)', 'GO:0060574:intestinal epithelial cell maturation (qval9.82E-2)', 'GO:0003008:system process (qval9.8E-2)', 'GO:0065007:biological regulation (qval1.02E-1)', 'GO:0071294:cellular response to zinc ion (qval1.06E-1)', 'GO:0002009:morphogenesis of an epithelium (qval1.05E-1)', 'GO:0016477:cell migration (qval1.06E-1)', 'GO:0003002:regionalization (qval1.05E-1)', 'GO:0048518:positive regulation of biological process (qval1.04E-1)', 'GO:0050789:regulation of biological process (qval1.05E-1)', 'GO:0019933:cAMP-mediated signaling (qval1.1E-1)', 'GO:0048729:tissue morphogenesis (qval1.11E-1)', 'GO:0048661:positive regulation of smooth muscle cell proliferation (qval1.13E-1)', 'GO:0051247:positive regulation of protein metabolic process (qval1.22E-1)', 'GO:0048869:cellular developmental process (qval1.21E-1)', 'GO:0010628:positive regulation of gene expression (qval1.2E-1)', 'GO:0048146:positive regulation of fibroblast proliferation (qval1.23E-1)', 'GO:0071310:cellular response to organic substance (qval1.22E-1)', 'GO:0045937:positive regulation of phosphate metabolic process (qval1.22E-1)', 'GO:0010562:positive regulation of phosphorus metabolic process (qval1.21E-1)', 'GO:1903034:regulation of response to wounding (qval1.22E-1)', 'GO:0009725:response to hormone (qval1.21E-1)', 'GO:0072144:glomerular mesangial cell development (qval1.27E-1)', 'GO:0010033:response to organic substance (qval1.3E-1)', 'GO:0048878:chemical homeostasis (qval1.34E-1)', 'GO:1904705:regulation of vascular smooth muscle cell proliferation (qval1.32E-1)', 'GO:0010043:response to zinc ion (qval1.31E-1)', 'GO:0042221:response to chemical (qval1.37E-1)', 'GO:0070830:bicellular tight junction assembly (qval1.39E-1)', 'GO:0019221:cytokine-mediated signaling pathway (qval1.43E-1)', 'GO:0031325:positive regulation of cellular metabolic process (qval1.44E-1)']</t>
        </is>
      </c>
      <c r="V47" s="3">
        <f>hyperlink("https://spiral.technion.ac.il/results/MTAwMDAwNQ==/46/GOResultsFUNCTION","link")</f>
        <v/>
      </c>
      <c r="W47" t="inlineStr">
        <is>
          <t>['GO:0008134:transcription factor binding (qval7.33E-1)', 'GO:0001228:DNA-binding transcription activator activity, RNA polymerase II-specific (qval3.76E-1)', 'GO:0033613:activating transcription factor binding (qval5.81E-1)', 'GO:0005030:neurotrophin receptor activity (qval5.53E-1)']</t>
        </is>
      </c>
      <c r="X47" s="3">
        <f>hyperlink("https://spiral.technion.ac.il/results/MTAwMDAwNQ==/46/GOResultsCOMPONENT","link")</f>
        <v/>
      </c>
      <c r="Y47" t="inlineStr">
        <is>
          <t>['GO:0031226:intrinsic component of plasma membrane (qval3.23E-2)', 'GO:0005887:integral component of plasma membrane (qval1.65E-2)', 'GO:0031089:platelet dense granule lumen (qval9.88E-2)', 'GO:0044459:plasma membrane part (qval4.22E-1)']</t>
        </is>
      </c>
      <c r="Z47" t="inlineStr">
        <is>
          <t>[{0, 1, 2, 3, 4, 5, 6, 7, 8, 9, 11, 12, 13, 15, 16, 17, 18, 19, 20, 21, 22, 23, 24, 25, 26, 27, 28, 31, 32, 33, 34, 35, 36, 37, 38, 39, 40, 41, 43, 44, 45, 47, 50, 51, 53, 54, 55, 56, 57, 58, 59, 60}, {48, 52}]</t>
        </is>
      </c>
    </row>
    <row r="48">
      <c r="A48" s="1" t="n">
        <v>47</v>
      </c>
      <c r="B48" t="n">
        <v>16483</v>
      </c>
      <c r="C48" t="n">
        <v>2522</v>
      </c>
      <c r="D48" t="n">
        <v>61</v>
      </c>
      <c r="E48" t="n">
        <v>104</v>
      </c>
      <c r="F48" t="n">
        <v>2227</v>
      </c>
      <c r="G48" t="n">
        <v>51</v>
      </c>
      <c r="H48" t="n">
        <v>3660</v>
      </c>
      <c r="I48" t="n">
        <v>92</v>
      </c>
      <c r="J48" s="2" t="n">
        <v>-100.0173146453907</v>
      </c>
      <c r="K48" t="n">
        <v>0.7232958591136576</v>
      </c>
      <c r="L48" t="inlineStr">
        <is>
          <t>ADCY4,ADGRF5,ADGRL4,AFAP1L2,AQP1,ARPC1B,ASAP2,ATP1B2,BHLHE40,CC2D2B,CD34,CD93,CDH5,CLDN5,CLEC14A,CLEC1A,CRIP2,CSRNP1,CXCL5,CYYR1,DEPP1,DNAH6,DOCK9,DUSP11,ECSCR,EGFL7,EGR3,ENPP2,ENTPD1,EPAS1,ESAM,FKBP1A,FMNL3,GIMAP1,GIMAP8,GPR31,HEYL,HIST1H4I,HLA-E,HLX,HOXD4,HOXD9,HSPA12B,HTR1F,IFI27,IFI44L,IFITM3,IGFBP4,ITPRIP,KANK3,KCNT1,KCTD12,KIAA1211L,KRTAP8-1,LCN6,LCN8,LDB2,LMO2,LONRF1,LRRC8C,MMRN2,MSN,MTMR14,MYO7B,NEDD9,NOS3,NPY5R,NR5A2,NRGN,PCDH11X,PECAM1,PICALM,PIK3R3,PLCB4,PLXND1,PODXL,PTPRB,RAMP2,RAPGEF5,RASGRF1,RASIP1,RASSF1,RNASE1,RXFP1,S1PR1,SEMA6B,SHE,SHROOM4,SLC26A7,SPAAR,SRGN,STOM,TACR1,TAGLN2,TCF15,TEK,TGFBR2,TIMP3,TINAGL1,TMC2,TMEM140,TRAJ27,TSPAN7,WARS</t>
        </is>
      </c>
      <c r="M48" t="inlineStr">
        <is>
          <t>[(0, 14), (0, 48), (1, 14), (1, 48), (2, 14), (2, 48), (3, 14), (3, 48), (5, 14), (5, 48), (6, 14), (6, 48), (7, 14), (7, 48), (8, 14), (8, 48), (9, 14), (9, 48), (10, 14), (11, 14), (11, 48), (12, 14), (12, 48), (13, 14), (13, 48), (15, 14), (15, 48), (18, 14), (18, 48), (19, 14), (19, 48), (20, 14), (20, 48), (21, 14), (21, 48), (22, 14), (22, 48), (23, 14), (23, 48), (24, 14), (24, 48), (25, 14), (25, 48), (26, 14), (26, 48), (27, 14), (27, 48), (28, 14), (28, 48), (30, 14), (31, 14), (31, 48), (32, 14), (32, 48), (34, 14), (34, 48), (35, 14), (35, 48), (36, 14), (36, 48), (37, 14), (37, 48), (38, 14), (38, 48), (39, 14), (39, 48), (40, 14), (40, 48), (41, 14), (41, 48), (43, 14), (43, 48), (45, 14), (45, 48), (47, 14), (47, 48), (49, 14), (50, 14), (51, 14), (51, 48), (54, 14), (55, 14), (55, 48), (56, 14), (56, 48), (57, 14), (57, 48), (58, 14), (58, 48), (59, 14), (59, 48), (60, 14)]</t>
        </is>
      </c>
      <c r="N48" t="n">
        <v>2719</v>
      </c>
      <c r="O48" t="n">
        <v>1</v>
      </c>
      <c r="P48" t="n">
        <v>0.95</v>
      </c>
      <c r="Q48" t="n">
        <v>3</v>
      </c>
      <c r="R48" t="n">
        <v>10000</v>
      </c>
      <c r="S48" t="inlineStr">
        <is>
          <t>11/06/2023, 22:46:17</t>
        </is>
      </c>
      <c r="T48" s="3">
        <f>hyperlink("https://spiral.technion.ac.il/results/MTAwMDAwNQ==/47/GOResultsPROCESS","link")</f>
        <v/>
      </c>
      <c r="U48" t="inlineStr">
        <is>
          <t>['GO:0045765:regulation of angiogenesis (qval1.9E-4)', 'GO:0001525:angiogenesis (qval3.68E-4)', 'GO:0048870:cell motility (qval2.51E-4)', 'GO:1901342:regulation of vasculature development (qval1.96E-4)', 'GO:0040011:locomotion (qval1.57E-4)', 'GO:0043542:endothelial cell migration (qval2.67E-4)', 'GO:0048646:anatomical structure formation involved in morphogenesis (qval4.92E-4)', 'GO:0016477:cell migration (qval4.4E-4)', 'GO:0010631:epithelial cell migration (qval9.89E-4)', 'GO:0043534:blood vessel endothelial cell migration (qval1.2E-3)', 'GO:0003151:outflow tract morphogenesis (qval5.28E-3)', 'GO:2000145:regulation of cell motility (qval4.96E-3)', 'GO:0001667:ameboidal-type cell migration (qval5.52E-3)', 'GO:0002042:cell migration involved in sprouting angiogenesis (qval5.8E-3)', 'GO:0006928:movement of cell or subcellular component (qval6.46E-3)', 'GO:0030334:regulation of cell migration (qval6.97E-3)', 'GO:0032501:multicellular organismal process (qval7.22E-3)', 'GO:0040012:regulation of locomotion (qval8.64E-3)', 'GO:0051270:regulation of cellular component movement (qval9.25E-3)', 'GO:0070830:bicellular tight junction assembly (qval9.42E-3)', 'GO:0120192:tight junction assembly (qval9.95E-3)', 'GO:0120193:tight junction organization (qval1.05E-2)', 'GO:0009653:anatomical structure morphogenesis (qval1.04E-2)', 'GO:0035633:maintenance of permeability of blood-brain barrier (qval1.71E-2)', 'GO:0043114:regulation of vascular permeability (qval2.49E-2)', 'GO:0045766:positive regulation of angiogenesis (qval2.75E-2)', 'GO:2000147:positive regulation of cell motility (qval3.18E-2)', 'GO:0003008:system process (qval3.36E-2)', 'GO:0007155:cell adhesion (qval3.31E-2)', 'GO:0022610:biological adhesion (qval3.49E-2)', 'GO:0051272:positive regulation of cellular component movement (qval3.63E-2)', 'GO:0040017:positive regulation of locomotion (qval4.48E-2)', 'GO:0022603:regulation of anatomical structure morphogenesis (qval4.72E-2)', 'GO:1904018:positive regulation of vasculature development (qval4.61E-2)', 'GO:0072011:glomerular endothelium development (qval5.07E-2)', 'GO:0048522:positive regulation of cellular process (qval5.08E-2)', 'GO:2000351:regulation of endothelial cell apoptotic process (qval6.22E-2)', 'GO:0003203:endocardial cushion morphogenesis (qval6.17E-2)', 'GO:0030097:hemopoiesis (qval6.14E-2)', 'GO:0030335:positive regulation of cell migration (qval7.39E-2)', 'GO:0072009:nephron epithelium development (qval8.08E-2)', 'GO:0072010:glomerular epithelium development (qval8.42E-2)', 'GO:1904684:negative regulation of metalloendopeptidase activity (qval8.23E-2)', 'GO:0048705:skeletal system morphogenesis (qval1.04E-1)', 'GO:0050900:leukocyte migration (qval1.03E-1)', 'GO:0072132:mesenchyme morphogenesis (qval1.13E-1)', 'GO:0009887:animal organ morphogenesis (qval1.39E-1)', 'GO:0048856:anatomical structure development (qval1.41E-1)', 'GO:0032502:developmental process (qval1.4E-1)', 'GO:2000352:negative regulation of endothelial cell apoptotic process (qval1.53E-1)', 'GO:0003208:cardiac ventricle morphogenesis (qval1.5E-1)', 'GO:0007043:cell-cell junction assembly (qval1.47E-1)', 'GO:0001570:vasculogenesis (qval1.58E-1)', 'GO:1903142:positive regulation of establishment of endothelial barrier (qval1.62E-1)', 'GO:1901552:positive regulation of endothelial cell development (qval1.59E-1)', 'GO:1904683:regulation of metalloendopeptidase activity (qval1.57E-1)', 'GO:0010604:positive regulation of macromolecule metabolic process (qval1.72E-1)', 'GO:2000026:regulation of multicellular organismal development (qval1.75E-1)', 'GO:0098609:cell-cell adhesion (qval1.74E-1)', 'GO:0007165:signal transduction (qval1.74E-1)', 'GO:0003206:cardiac chamber morphogenesis (qval1.96E-1)', 'GO:1905049:negative regulation of metallopeptidase activity (qval1.97E-1)', 'GO:0003158:endothelium development (qval1.94E-1)', 'GO:0009725:response to hormone (qval2.3E-1)']</t>
        </is>
      </c>
      <c r="V48" s="3">
        <f>hyperlink("https://spiral.technion.ac.il/results/MTAwMDAwNQ==/47/GOResultsFUNCTION","link")</f>
        <v/>
      </c>
      <c r="W48" t="inlineStr">
        <is>
          <t>['GO:0001102:RNA polymerase II activating transcription factor binding (qval7.57E-1)', 'GO:0033613:activating transcription factor binding (qval1E0)']</t>
        </is>
      </c>
      <c r="X48" s="3">
        <f>hyperlink("https://spiral.technion.ac.il/results/MTAwMDAwNQ==/47/GOResultsCOMPONENT","link")</f>
        <v/>
      </c>
      <c r="Y48" t="inlineStr">
        <is>
          <t>['GO:0044459:plasma membrane part (qval4.14E-4)', 'GO:0031226:intrinsic component of plasma membrane (qval3.59E-4)', 'GO:0005887:integral component of plasma membrane (qval3.29E-4)', 'GO:0005886:plasma membrane (qval4.83E-2)', 'GO:0009925:basal plasma membrane (qval9.84E-2)', 'GO:0098552:side of membrane (qval1.18E-1)']</t>
        </is>
      </c>
      <c r="Z48" t="inlineStr">
        <is>
          <t>[{0, 1, 2, 3, 5, 6, 7, 8, 9, 10, 11, 12, 13, 15, 18, 19, 20, 21, 22, 23, 24, 25, 26, 27, 28, 30, 31, 32, 34, 35, 36, 37, 38, 39, 40, 41, 43, 45, 47, 49, 50, 51, 54, 55, 56, 57, 58, 59, 60}, {48, 14}]</t>
        </is>
      </c>
    </row>
    <row r="49">
      <c r="A49" s="1" t="n">
        <v>48</v>
      </c>
      <c r="B49" t="n">
        <v>16483</v>
      </c>
      <c r="C49" t="n">
        <v>2522</v>
      </c>
      <c r="D49" t="n">
        <v>61</v>
      </c>
      <c r="E49" t="n">
        <v>105</v>
      </c>
      <c r="F49" t="n">
        <v>2149</v>
      </c>
      <c r="G49" t="n">
        <v>48</v>
      </c>
      <c r="H49" t="n">
        <v>3660</v>
      </c>
      <c r="I49" t="n">
        <v>88</v>
      </c>
      <c r="J49" s="2" t="n">
        <v>-86.78802824373992</v>
      </c>
      <c r="K49" t="n">
        <v>0.7233559301290702</v>
      </c>
      <c r="L49" t="inlineStr">
        <is>
          <t>A4GALT,ABCA3,ALDH2,AMPD1,ARHGAP28,ARMC2,ATG3,CACNA1S,CAPN3,CCDC80,CD36,CLSTN2,COL5A2,CUL4A,DCLK1,DEPDC4,DKK2,DLEC1,DNM1,DPT,DRD4,EEF1D,EZH1,FAM78B,FAR1,FBXO5,FGF18,FOXK2,G0S2,GALNT12,GCNA,GNG12,GPAA1,GPNMB,GPR174,GPX3,IGDCC4,IGFBP4,IGFBP5,IL1RN,ISCA1,KCNH4,KIN,KLF10,KNTC1,LIN54,MAP3K7CL,MAP4K4,MAPK12,MMP2,MT2A,MTRES1,MYO18B,NEDD1,NFATC1,NFKBIZ,NOCT,NR4A3,NUDT4,OGN,PACSIN3,PAQR5,PCOLCE2,PDGFRL,PDZD11,PEG3,PHEX,PHF1,PHTF1,PI16,PIWIL2,PLEC,PLIN2,PLPP3,PMP22,PNMT,PRPS2,RASD1,RBMS1,RELT,RPP25,SERPINF1,SH2B1,SLX4IP,SOD2,SPATA4,SRRM3,SSH2,STX4,TBX15,TECTA,TFB1M,TFRC,TMC3,TMEM154,TMEM182,TNXB,TRDMT1,TRIP11,UBR1,UNC5C,ZDHHC7,ZNF551,ZNF582,ZNF789</t>
        </is>
      </c>
      <c r="M49" t="inlineStr">
        <is>
          <t>[(0, 42), (0, 44), (1, 42), (1, 44), (2, 42), (3, 42), (3, 44), (5, 42), (5, 44), (6, 42), (6, 44), (7, 42), (7, 44), (8, 42), (8, 44), (9, 42), (9, 44), (10, 42), (10, 44), (11, 42), (11, 44), (12, 42), (12, 44), (13, 42), (13, 44), (14, 42), (16, 42), (16, 44), (18, 42), (18, 44), (19, 42), (19, 44), (20, 42), (20, 44), (21, 42), (21, 44), (22, 42), (22, 44), (23, 42), (23, 44), (24, 42), (24, 44), (25, 42), (25, 44), (26, 42), (26, 44), (27, 42), (27, 44), (28, 42), (28, 44), (30, 42), (30, 44), (32, 42), (32, 44), (34, 42), (34, 44), (35, 42), (35, 44), (39, 42), (39, 44), (40, 42), (40, 44), (41, 42), (41, 44), (45, 42), (45, 44), (46, 42), (46, 44), (47, 42), (47, 44), (49, 42), (50, 42), (51, 42), (51, 44), (53, 42), (53, 44), (54, 42), (54, 44), (55, 42), (55, 44), (56, 42), (56, 44), (57, 42), (57, 44), (58, 42), (58, 44), (60, 42), (60, 44)]</t>
        </is>
      </c>
      <c r="N49" t="n">
        <v>3318</v>
      </c>
      <c r="O49" t="n">
        <v>1</v>
      </c>
      <c r="P49" t="n">
        <v>0.95</v>
      </c>
      <c r="Q49" t="n">
        <v>3</v>
      </c>
      <c r="R49" t="n">
        <v>10000</v>
      </c>
      <c r="S49" t="inlineStr">
        <is>
          <t>11/06/2023, 22:46:36</t>
        </is>
      </c>
      <c r="T49" s="3">
        <f>hyperlink("https://spiral.technion.ac.il/results/MTAwMDAwNQ==/48/GOResultsPROCESS","link")</f>
        <v/>
      </c>
      <c r="U49" t="inlineStr">
        <is>
          <t>['GO:1904705:regulation of vascular smooth muscle cell proliferation (qval1E0)', 'GO:0036072:direct ossification (qval1E0)', 'GO:0001957:intramembranous ossification (qval1E0)', 'GO:1904707:positive regulation of vascular smooth muscle cell proliferation (qval1E0)']</t>
        </is>
      </c>
      <c r="V49" s="3">
        <f>hyperlink("https://spiral.technion.ac.il/results/MTAwMDAwNQ==/48/GOResultsFUNCTION","link")</f>
        <v/>
      </c>
      <c r="W49" t="inlineStr">
        <is>
          <t>NO TERMS</t>
        </is>
      </c>
      <c r="X49" s="3">
        <f>hyperlink("https://spiral.technion.ac.il/results/MTAwMDAwNQ==/48/GOResultsCOMPONENT","link")</f>
        <v/>
      </c>
      <c r="Y49" t="inlineStr">
        <is>
          <t>['GO:0005615:extracellular space (qval1E0)']</t>
        </is>
      </c>
      <c r="Z49" t="inlineStr">
        <is>
          <t>[{0, 1, 2, 3, 5, 6, 7, 8, 9, 10, 11, 12, 13, 14, 16, 18, 19, 20, 21, 22, 23, 24, 25, 26, 27, 28, 30, 32, 34, 35, 39, 40, 41, 45, 46, 47, 49, 50, 51, 53, 54, 55, 56, 57, 58, 60}, {42, 44}]</t>
        </is>
      </c>
    </row>
    <row r="50">
      <c r="A50" s="1" t="n">
        <v>49</v>
      </c>
      <c r="B50" t="n">
        <v>16483</v>
      </c>
      <c r="C50" t="n">
        <v>2522</v>
      </c>
      <c r="D50" t="n">
        <v>61</v>
      </c>
      <c r="E50" t="n">
        <v>146</v>
      </c>
      <c r="F50" t="n">
        <v>2321</v>
      </c>
      <c r="G50" t="n">
        <v>53</v>
      </c>
      <c r="H50" t="n">
        <v>3660</v>
      </c>
      <c r="I50" t="n">
        <v>94</v>
      </c>
      <c r="J50" s="2" t="n">
        <v>-212.6170505334381</v>
      </c>
      <c r="K50" t="n">
        <v>0.7238734398384681</v>
      </c>
      <c r="L50" t="inlineStr">
        <is>
          <t>ABCB7,ABI2,ACTR3B,ACTR5,AIMP2,AKAP7,ANKMY2,ANP32E,ARL5B,ARMC4,ARNT2,ATAD3C,ATCAY,ATN1,ATP6V0A1,ATPSCKMT,ATXN3,B3GALT4,BBC3,C1orf122,C2CD2L,C2CD3,C8orf37,CARS2,CCDC126,CCNY,CHD9,CHMP7,CHN1,CIAPIN1,COQ7,CRLF3,CTPS1,CYB5D2,CYP27C1,CYP2S1,CYP2U1,DCBLD1,DMTN,DNAJC19,DYNC1LI1,ECHS1,EIF4ENIF1,EIF5,EMC9,EP300,EPN1,EXOSC10,FAM151B,FAM218A,FANCG,FANCI,FBXO25,FKBP8,GDF10,GRB2,GRIP1,GTF2H4,HERC6,HMBS,HNRNPDL,HSD17B10,HSDL2,IFT122,IL17B,IL31RA,INTS12,IPO9,ISY1,ITGAM,ITPKB,KLHL36,LCNL1,LRP3,LY86,MARCH2,MCRIP1,MICA,MICOS13,MTCH1,MXD1,NDUFA2,NEIL1,NEPRO,NFIA,NOSIP,NPHP3,PIK3R5,PILRA,PINLYP,PIP4K2B,PITRM1,PKNOX2,POLDIP2,POLR3A,PRKAR2A,PRKRIP1,PRPF18,PRRT3,PSMD2,RBP4,RHPN1,RIPOR1,RMND5B,RRP15,SAMM50,SCIMP,SCN5A,SDHB,SERAC1,SETDB1,SETDB2,SFR1,SLC1A4,SLC4A7,SLC8A2,SMDT1,SNPH,SPATA18,SRC,SRPRB,ST3GAL1,STK32A,TCERG1,TEX29,TIMM23,TMEM230,TNPO1,TRGC1,TRNT1,TUBE1,UCN,USP10,VPS26B,VTA1,WDR35,ZCCHC2,ZFAND6,ZMYM4,ZNF148,ZNF239,ZNF280D,ZNF283,ZNF462,ZNF624,ZSWIM5</t>
        </is>
      </c>
      <c r="M50" t="inlineStr">
        <is>
          <t>[(0, 17), (0, 30), (1, 17), (1, 30), (3, 17), (3, 30), (4, 17), (4, 30), (5, 17), (6, 17), (6, 30), (7, 17), (8, 17), (8, 30), (9, 17), (9, 30), (11, 17), (11, 30), (12, 17), (12, 30), (13, 17), (13, 30), (14, 17), (14, 30), (15, 17), (15, 30), (16, 17), (16, 30), (18, 17), (18, 30), (19, 17), (19, 30), (20, 17), (20, 30), (21, 17), (21, 30), (23, 17), (23, 30), (24, 17), (24, 30), (25, 17), (25, 30), (26, 17), (26, 30), (27, 17), (28, 17), (28, 30), (29, 17), (29, 30), (32, 17), (32, 30), (33, 17), (33, 30), (34, 17), (34, 30), (35, 17), (35, 30), (36, 17), (36, 30), (37, 17), (38, 17), (38, 30), (39, 17), (39, 30), (40, 17), (40, 30), (41, 17), (41, 30), (42, 17), (45, 17), (45, 30), (46, 17), (46, 30), (47, 17), (48, 17), (48, 30), (50, 17), (50, 30), (51, 17), (51, 30), (52, 17), (53, 17), (53, 30), (55, 17), (56, 17), (56, 30), (57, 17), (57, 30), (58, 17), (58, 30), (59, 17), (59, 30), (60, 17), (60, 30)]</t>
        </is>
      </c>
      <c r="N50" t="n">
        <v>2532</v>
      </c>
      <c r="O50" t="n">
        <v>1</v>
      </c>
      <c r="P50" t="n">
        <v>0.95</v>
      </c>
      <c r="Q50" t="n">
        <v>3</v>
      </c>
      <c r="R50" t="n">
        <v>10000</v>
      </c>
      <c r="S50" t="inlineStr">
        <is>
          <t>11/06/2023, 22:46:56</t>
        </is>
      </c>
      <c r="T50" s="3">
        <f>hyperlink("https://spiral.technion.ac.il/results/MTAwMDAwNQ==/49/GOResultsPROCESS","link")</f>
        <v/>
      </c>
      <c r="U50" t="inlineStr">
        <is>
          <t>['GO:0000350:generation of catalytic spliceosome for second transesterification step (qval1E0)', 'GO:0071048:nuclear retention of unspliced pre-mRNA at the site of transcription (qval6.21E-1)', "GO:0043628:ncRNA 3'-end processing (qval9.79E-1)", "GO:1990180:mitochondrial tRNA 3'-end processing (qval9.26E-1)", 'GO:0033365:protein localization to organelle (qval1E0)', 'GO:0033239:negative regulation of cellular amine metabolic process (qval1E0)', "GO:0000965:mitochondrial RNA 3'-end processing (qval1E0)", 'GO:0072189:ureter development (qval1E0)', 'GO:0071033:nuclear retention of pre-mRNA at the site of transcription (qval1E0)']</t>
        </is>
      </c>
      <c r="V50" s="3">
        <f>hyperlink("https://spiral.technion.ac.il/results/MTAwMDAwNQ==/49/GOResultsFUNCTION","link")</f>
        <v/>
      </c>
      <c r="W50" t="inlineStr">
        <is>
          <t>NO TERMS</t>
        </is>
      </c>
      <c r="X50" s="3">
        <f>hyperlink("https://spiral.technion.ac.il/results/MTAwMDAwNQ==/49/GOResultsCOMPONENT","link")</f>
        <v/>
      </c>
      <c r="Y50" t="inlineStr">
        <is>
          <t>['GO:0044429:mitochondrial part (qval3.11E-3)', 'GO:0031966:mitochondrial membrane (qval3.44E-3)', 'GO:0005739:mitochondrion (qval4.63E-2)', 'GO:0005743:mitochondrial inner membrane (qval3.5E-2)', 'GO:0071020:post-spliceosomal complex (qval3.18E-2)', 'GO:0019866:organelle inner membrane (qval8.19E-2)', 'GO:0098798:mitochondrial protein complex (qval7.79E-2)']</t>
        </is>
      </c>
      <c r="Z50" t="inlineStr">
        <is>
          <t>[{0, 1, 3, 4, 5, 6, 7, 8, 9, 11, 12, 13, 14, 15, 16, 18, 19, 20, 21, 23, 24, 25, 26, 27, 28, 29, 32, 33, 34, 35, 36, 37, 38, 39, 40, 41, 42, 45, 46, 47, 48, 50, 51, 52, 53, 55, 56, 57, 58, 59, 60}, {17, 30}]</t>
        </is>
      </c>
    </row>
    <row r="51">
      <c r="A51" s="1" t="n">
        <v>50</v>
      </c>
      <c r="B51" t="n">
        <v>16483</v>
      </c>
      <c r="C51" t="n">
        <v>2522</v>
      </c>
      <c r="D51" t="n">
        <v>61</v>
      </c>
      <c r="E51" t="n">
        <v>158</v>
      </c>
      <c r="F51" t="n">
        <v>2180</v>
      </c>
      <c r="G51" t="n">
        <v>47</v>
      </c>
      <c r="H51" t="n">
        <v>3660</v>
      </c>
      <c r="I51" t="n">
        <v>84</v>
      </c>
      <c r="J51" s="2" t="n">
        <v>-193.1367298462701</v>
      </c>
      <c r="K51" t="n">
        <v>0.7239426569290845</v>
      </c>
      <c r="L51" t="inlineStr">
        <is>
          <t>ABCA3,ACAA2,ACOT13,ACTC1,ACYP2,ADARB1,AKAP9,AKR1C1,ALDH2,ALKBH2,ALYREF,ANGEL2,ANKIB1,ANKS3,ARVCF,ATP5F1B,BIN1,BLOC1S1,BRIX1,C2orf49,CAMK2D,CASQ1,CCDC36,CCDC51,CCNT1,CEBPZOS,CKAP2,CKAP4,CKMT2,CLCN4,CLN5,CMTM7,COMMD7,CPA4,CTTN,CUL4A,CUX1,CWF19L1,CYP20A1,DGKD,DIO2,DNAJB4,DYSF,EHBP1L1,EIF3G,EIF5B,ESF1,ETV6,FAR1,FHL3,FXR2,GALNT12,GFM1,GNPAT,GPSM2,GRB10,HOPX,HPD,HS2ST1,HSPA4L,HSPB6,HSPB7,ICMT,IGSF21,IRAK2,ITPRID2,ITSN1,KCTD8,KIAA0930,KIF1C,KLF10,KTN1,LAS1L,LDB3,LIPT1,MAP4,MAP7D1,MECR,MEF2A,MEF2C,MEX3B,MID2,MINDY3,MKRN1,MST1,MYH7B,MYL10,MYO9B,MYOM1,NDUFB10,NFYC,OLFML2A,OSBP,PABPC4,PACS1,PAIP2B,PCBP4,PCNT,PFDN1,PFKFB2,PFN2,PLCE1,PNPLA4,POPDC3,PPIL1,PTGER2,RBM15B,RBX1,REV3L,RGMB,RNF14,RNF157,ROCK2,S100A13,SAMD4A,SAP130,SCN1B,SELENOW,SERINC1,SF3B3,SLC16A10,SMAD5,SP110,SPATA20,SRPK1,STMN1,SYNJ2BP,TAF12,TCEANC2,TGS1,THOC7,TIPIN,TMEM229B,TNFAIP6,TPRG1L,TRAJ25,TRO,TSPAN3,TTLL11,TXLNB,UCN,USP13,UTP11,VHL,WDR34,ZBTB24,ZBTB26,ZC3H3,ZC4H2,ZFAND2B,ZFPM2,ZFYVE9,ZNF41,ZNF558,ZNF605,ZNF608,ZNF74,ZNF789</t>
        </is>
      </c>
      <c r="M51" t="inlineStr">
        <is>
          <t>[(0, 43), (0, 44), (1, 43), (1, 44), (2, 43), (3, 43), (3, 44), (5, 43), (6, 43), (6, 44), (8, 43), (8, 44), (9, 43), (9, 44), (11, 43), (11, 44), (12, 43), (12, 44), (13, 43), (13, 44), (14, 43), (14, 44), (15, 44), (16, 43), (18, 43), (18, 44), (19, 43), (19, 44), (21, 43), (21, 44), (23, 43), (23, 44), (24, 43), (24, 44), (25, 43), (25, 44), (26, 43), (26, 44), (27, 43), (28, 43), (28, 44), (32, 43), (32, 44), (33, 43), (33, 44), (34, 43), (34, 44), (35, 43), (35, 44), (36, 43), (36, 44), (38, 43), (38, 44), (39, 43), (39, 44), (40, 43), (40, 44), (41, 43), (41, 44), (45, 43), (45, 44), (46, 43), (46, 44), (47, 43), (47, 44), (48, 43), (48, 44), (50, 43), (50, 44), (51, 43), (51, 44), (52, 43), (52, 44), (53, 43), (53, 44), (54, 43), (54, 44), (55, 43), (57, 43), (57, 44), (58, 43), (58, 44), (60, 43), (60, 44)]</t>
        </is>
      </c>
      <c r="N51" t="n">
        <v>1244</v>
      </c>
      <c r="O51" t="n">
        <v>0.75</v>
      </c>
      <c r="P51" t="n">
        <v>0.95</v>
      </c>
      <c r="Q51" t="n">
        <v>3</v>
      </c>
      <c r="R51" t="n">
        <v>10000</v>
      </c>
      <c r="S51" t="inlineStr">
        <is>
          <t>11/06/2023, 22:47:15</t>
        </is>
      </c>
      <c r="T51" s="3">
        <f>hyperlink("https://spiral.technion.ac.il/results/MTAwMDAwNQ==/50/GOResultsPROCESS","link")</f>
        <v/>
      </c>
      <c r="U51" t="inlineStr">
        <is>
          <t>['GO:0051661:maintenance of centrosome location (qval1E0)', 'GO:0090257:regulation of muscle system process (qval9.67E-1)', 'GO:0003012:muscle system process (qval1E0)', 'GO:0086091:regulation of heart rate by cardiac conduction (qval1E0)', 'GO:0006936:muscle contraction (qval1E0)', 'GO:0006937:regulation of muscle contraction (qval1E0)', 'GO:1903311:regulation of mRNA metabolic process (qval1E0)', 'GO:0007010:cytoskeleton organization (qval1E0)', 'GO:0061337:cardiac conduction (qval1E0)', 'GO:1903522:regulation of blood circulation (qval1E0)']</t>
        </is>
      </c>
      <c r="V51" s="3">
        <f>hyperlink("https://spiral.technion.ac.il/results/MTAwMDAwNQ==/50/GOResultsFUNCTION","link")</f>
        <v/>
      </c>
      <c r="W51" t="inlineStr">
        <is>
          <t>['GO:0003723:RNA binding (qval9.56E-1)', 'GO:0003676:nucleic acid binding (qval1E0)']</t>
        </is>
      </c>
      <c r="X51" s="3">
        <f>hyperlink("https://spiral.technion.ac.il/results/MTAwMDAwNQ==/50/GOResultsCOMPONENT","link")</f>
        <v/>
      </c>
      <c r="Y51" t="inlineStr">
        <is>
          <t>['GO:0044446:intracellular organelle part (qval5.26E-1)', 'GO:0030315:T-tubule (qval7.26E-1)']</t>
        </is>
      </c>
      <c r="Z51" t="inlineStr">
        <is>
          <t>[{0, 1, 2, 3, 5, 6, 8, 9, 11, 12, 13, 14, 15, 16, 18, 19, 21, 23, 24, 25, 26, 27, 28, 32, 33, 34, 35, 36, 38, 39, 40, 41, 45, 46, 47, 48, 50, 51, 52, 53, 54, 55, 57, 58, 60}, {43, 44}]</t>
        </is>
      </c>
    </row>
  </sheetData>
  <conditionalFormatting sqref="E2:E51">
    <cfRule type="colorScale" priority="1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F2:F51">
    <cfRule type="colorScale" priority="2">
      <colorScale>
        <cfvo type="percentile" val="10"/>
        <cfvo type="percentile" val="50"/>
        <cfvo type="percentile" val="90"/>
        <color rgb="00FFFFFF"/>
        <color rgb="00FF8080"/>
        <color rgb="00FF0000"/>
      </colorScale>
    </cfRule>
  </conditionalFormatting>
  <conditionalFormatting sqref="K2:K51">
    <cfRule type="colorScale" priority="3">
      <colorScale>
        <cfvo type="percentile" val="10"/>
        <cfvo type="percentile" val="50"/>
        <cfvo type="percentile" val="90"/>
        <color rgb="0000FF00"/>
        <color rgb="00FF6600"/>
        <color rgb="00FF0000"/>
      </colorScale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2023-06-11T14:59:51Z</dcterms:created>
  <dcterms:modified xmlns:dcterms="http://purl.org/dc/terms/" xmlns:xsi="http://www.w3.org/2001/XMLSchema-instance" xsi:type="dcterms:W3CDTF">2023-06-11T14:59:51Z</dcterms:modified>
</cp:coreProperties>
</file>