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/><Relationship Type="http://schemas.openxmlformats.org/package/2006/relationships/metadata/core-properties" Target="docProps/core.xml" Id="rId2"/><Relationship Type="http://schemas.openxmlformats.org/officeDocument/2006/relationships/extended-properties" Target="docProps/app.xml" Id="rId3"/></Relationships>
</file>

<file path=xl/workbook.xml><?xml version="1.0" encoding="utf-8"?>
<workbook xmlns="http://schemas.openxmlformats.org/spreadsheetml/2006/main">
  <workbookPr/>
  <workbookProtection/>
  <bookViews>
    <workbookView visibility="visible" minimized="0" showHorizontalScroll="1" showVerticalScroll="1" showSheetTabs="1" tabRatio="600" firstSheet="0" activeTab="0" autoFilterDateGrouping="1"/>
  </bookViews>
  <sheets>
    <sheet xmlns:r="http://schemas.openxmlformats.org/officeDocument/2006/relationships" name="Sheet1" sheetId="1" state="visible" r:id="rId1"/>
  </sheets>
  <definedNames/>
  <calcPr calcId="124519" fullCalcOnLoad="1"/>
</workbook>
</file>

<file path=xl/styles.xml><?xml version="1.0" encoding="utf-8"?>
<styleSheet xmlns="http://schemas.openxmlformats.org/spreadsheetml/2006/main">
  <numFmts count="0"/>
  <fonts count="3">
    <font>
      <name val="Calibri"/>
      <family val="2"/>
      <color theme="1"/>
      <sz val="11"/>
      <scheme val="minor"/>
    </font>
    <font>
      <b val="1"/>
    </font>
    <font>
      <color rgb="000000FF"/>
      <u val="single"/>
    </font>
  </fonts>
  <fills count="3">
    <fill>
      <patternFill/>
    </fill>
    <fill>
      <patternFill patternType="gray125"/>
    </fill>
    <fill>
      <patternFill patternType="solid">
        <fgColor rgb="0099CC00"/>
      </patternFill>
    </fill>
  </fills>
  <borders count="2">
    <border>
      <left/>
      <right/>
      <top/>
      <bottom/>
      <diagonal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4">
    <xf numFmtId="0" fontId="0" fillId="0" borderId="0" pivotButton="0" quotePrefix="0" xfId="0"/>
    <xf numFmtId="0" fontId="1" fillId="0" borderId="1" applyAlignment="1" pivotButton="0" quotePrefix="0" xfId="0">
      <alignment horizontal="center" vertical="top"/>
    </xf>
    <xf numFmtId="0" fontId="0" fillId="2" borderId="0" pivotButton="0" quotePrefix="0" xfId="0"/>
    <xf numFmtId="0" fontId="2" fillId="0" borderId="0" pivotButton="0" quotePrefix="0" xfId="0"/>
  </cellXfs>
  <cellStyles count="1">
    <cellStyle name="Normal" xfId="0" builtinId="0" hidden="0"/>
  </cellStyle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/><Relationship Type="http://schemas.openxmlformats.org/officeDocument/2006/relationships/styles" Target="styles.xml" Id="rId2"/><Relationship Type="http://schemas.openxmlformats.org/officeDocument/2006/relationships/theme" Target="theme/theme1.xml" Id="rId3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X51"/>
  <sheetViews>
    <sheetView workbookViewId="0">
      <selection activeCell="A1" sqref="A1"/>
    </sheetView>
  </sheetViews>
  <sheetFormatPr baseColWidth="8" defaultRowHeight="15"/>
  <sheetData>
    <row r="1">
      <c r="B1" s="1" t="inlineStr">
        <is>
          <t>num_genes</t>
        </is>
      </c>
      <c r="C1" s="1" t="inlineStr">
        <is>
          <t>num_samples</t>
        </is>
      </c>
      <c r="D1" s="1" t="inlineStr">
        <is>
          <t>num_genes_in_struct</t>
        </is>
      </c>
      <c r="E1" s="1" t="inlineStr">
        <is>
          <t>num_samples_in_struct</t>
        </is>
      </c>
      <c r="F1" s="1" t="inlineStr">
        <is>
          <t>num_sample_pairs</t>
        </is>
      </c>
      <c r="G1" s="1" t="inlineStr">
        <is>
          <t>num_sample_pairs_in_struct</t>
        </is>
      </c>
      <c r="H1" s="1" t="inlineStr">
        <is>
          <t>log10_corrected_pval</t>
        </is>
      </c>
      <c r="I1" s="1" t="inlineStr">
        <is>
          <t>structure_average_std</t>
        </is>
      </c>
      <c r="J1" s="1" t="inlineStr">
        <is>
          <t>genes</t>
        </is>
      </c>
      <c r="K1" s="1" t="inlineStr">
        <is>
          <t>sample_pairs</t>
        </is>
      </c>
      <c r="L1" s="1" t="inlineStr">
        <is>
          <t>old_struct_num</t>
        </is>
      </c>
      <c r="M1" s="1" t="inlineStr">
        <is>
          <t>num_stds_thresh</t>
        </is>
      </c>
      <c r="N1" s="1" t="inlineStr">
        <is>
          <t>mu</t>
        </is>
      </c>
      <c r="O1" s="1" t="inlineStr">
        <is>
          <t>path_len</t>
        </is>
      </c>
      <c r="P1" s="1" t="inlineStr">
        <is>
          <t>num_iters</t>
        </is>
      </c>
      <c r="Q1" s="1" t="inlineStr">
        <is>
          <t>Gorilla_access_time</t>
        </is>
      </c>
      <c r="R1" s="1" t="inlineStr">
        <is>
          <t>proc_link</t>
        </is>
      </c>
      <c r="S1" s="1" t="inlineStr">
        <is>
          <t>proc_GOterms_below_0.001</t>
        </is>
      </c>
      <c r="T1" s="1" t="inlineStr">
        <is>
          <t>func_link</t>
        </is>
      </c>
      <c r="U1" s="1" t="inlineStr">
        <is>
          <t>func_GOterms_below_0.001</t>
        </is>
      </c>
      <c r="V1" s="1" t="inlineStr">
        <is>
          <t>comp_link</t>
        </is>
      </c>
      <c r="W1" s="1" t="inlineStr">
        <is>
          <t>comp_GOterms_below_0.001</t>
        </is>
      </c>
      <c r="X1" s="1" t="inlineStr">
        <is>
          <t>layers</t>
        </is>
      </c>
    </row>
    <row r="2">
      <c r="A2" s="1" t="n">
        <v>1</v>
      </c>
      <c r="B2" t="n">
        <v>32863</v>
      </c>
      <c r="C2" t="n">
        <v>31</v>
      </c>
      <c r="D2" t="n">
        <v>993</v>
      </c>
      <c r="E2" t="n">
        <v>24</v>
      </c>
      <c r="F2" t="n">
        <v>930</v>
      </c>
      <c r="G2" t="n">
        <v>120</v>
      </c>
      <c r="H2" s="2" t="n">
        <v>-3634.443358963268</v>
      </c>
      <c r="I2" t="n">
        <v>0.4276875806785447</v>
      </c>
      <c r="J2" t="inlineStr">
        <is>
          <t>ENSG00000003249,ENSG00000004478,ENSG00000004779,ENSG00000005022,ENSG00000005249,ENSG00000005448,ENSG00000006047,ENSG00000006468,ENSG00000007062,ENSG00000007255,ENSG00000007264,ENSG00000007314,ENSG00000007402,ENSG00000008083,ENSG00000008300,ENSG00000008394,ENSG00000008988,ENSG00000010292,ENSG00000010361,ENSG00000013306,ENSG00000017483,ENSG00000018625,ENSG00000019505,ENSG00000020922,ENSG00000025293,ENSG00000026297,ENSG00000029993,ENSG00000035141,ENSG00000035928,ENSG00000037280,ENSG00000040341,ENSG00000043355,ENSG00000046653,ENSG00000046889,ENSG00000047230,ENSG00000048028,ENSG00000051382,ENSG00000052126,ENSG00000052749,ENSG00000053254,ENSG00000055163,ENSG00000056487,ENSG00000057935,ENSG00000058600,ENSG00000058804,ENSG00000063177,ENSG00000064545,ENSG00000064933,ENSG00000065057,ENSG00000065150,ENSG00000065268,ENSG00000065621,ENSG00000065978,ENSG00000066027,ENSG00000066117,ENSG00000066279,ENSG00000066777,ENSG00000067715,ENSG00000067840,ENSG00000067992,ENSG00000069667,ENSG00000069696,ENSG00000069998,ENSG00000071082,ENSG00000072071,ENSG00000072210,ENSG00000072571,ENSG00000072832,ENSG00000073849,ENSG00000074071,ENSG00000074201,ENSG00000074211,ENSG00000074317,ENSG00000074370,ENSG00000074657,ENSG00000074800,ENSG00000075043,ENSG00000075340,ENSG00000075388,ENSG00000076003,ENSG00000076248,ENSG00000076554,ENSG00000076716,ENSG00000077009,ENSG00000077279,ENSG00000077312,ENSG00000077348,ENSG00000077782,ENSG00000078725,ENSG00000078814,ENSG00000079156,ENSG00000079739,ENSG00000080345,ENSG00000083807,ENSG00000083845,ENSG00000083857,ENSG00000084093,ENSG00000084444,ENSG00000084774,ENSG00000085840,ENSG00000086712,ENSG00000088305,ENSG00000088970,ENSG00000089094,ENSG00000089157,ENSG00000089250,ENSG00000089486,ENSG00000089820,ENSG00000089847,ENSG00000091490,ENSG00000091972,ENSG00000092140,ENSG00000092421,ENSG00000092847,ENSG00000093072,ENSG00000095002,ENSG00000095932,ENSG00000096384,ENSG00000099365,ENSG00000099624,ENSG00000099901,ENSG00000099954,ENSG00000099994,ENSG00000100078,ENSG00000100146,ENSG00000100167,ENSG00000100226,ENSG00000100298,ENSG00000100442,ENSG00000100473,ENSG00000100526,ENSG00000100714,ENSG00000100814,ENSG00000100938,ENSG00000101003,ENSG00000101098,ENSG00000101115,ENSG00000101144,ENSG00000101191,ENSG00000101220,ENSG00000101331,ENSG00000101347,ENSG00000101445,ENSG00000101868,ENSG00000101938,ENSG00000102096,ENSG00000102119,ENSG00000102144,ENSG00000102230,ENSG00000102290,ENSG00000102572,ENSG00000103024,ENSG00000103044,ENSG00000103184,ENSG00000103194,ENSG00000103356,ENSG00000103429,ENSG00000103449,ENSG00000103460,ENSG00000103490,ENSG00000103550,ENSG00000103723,ENSG00000104112,ENSG00000104177,ENSG00000104290,ENSG00000104327,ENSG00000104341,ENSG00000104413,ENSG00000104814,ENSG00000104833,ENSG00000104967,ENSG00000105088,ENSG00000105131,ENSG00000105193,ENSG00000105202,ENSG00000105220,ENSG00000105255,ENSG00000105278,ENSG00000105372,ENSG00000105427,ENSG00000105605,ENSG00000105640,ENSG00000105642,ENSG00000105737,ENSG00000105866,ENSG00000105993,ENSG00000106078,ENSG00000106268,ENSG00000106278,ENSG00000106399,ENSG00000106538,ENSG00000106603,ENSG00000106714,ENSG00000106852,ENSG00000107362,ENSG00000107562,ENSG00000107614,ENSG00000107779,ENSG00000107833,ENSG00000107902,ENSG00000108298,ENSG00000108523,ENSG00000108578,ENSG00000108830,ENSG00000108852,ENSG00000108984,ENSG00000109255,ENSG00000109475,ENSG00000109654,ENSG00000109832,ENSG00000109956,ENSG00000110092,ENSG00000110700,ENSG00000110917,ENSG00000110955,ENSG00000111087,ENSG00000111110,ENSG00000111144,ENSG00000111249,ENSG00000111269,ENSG00000111319,ENSG00000111602,ENSG00000111640,ENSG00000111669,ENSG00000111670,ENSG00000111674,ENSG00000111704,ENSG00000112118,ENSG00000112159,ENSG00000112280,ENSG00000112306,ENSG00000112379,ENSG00000112394,ENSG00000112759,ENSG00000112996,ENSG00000113296,ENSG00000113328,ENSG00000114054,ENSG00000114115,ENSG00000114126,ENSG00000114346,ENSG00000114353,ENSG00000114391,ENSG00000114631,ENSG00000114738,ENSG00000114812,ENSG00000115053,ENSG00000115241,ENSG00000115268,ENSG00000115421,ENSG00000115484,ENSG00000115816,ENSG00000115866,ENSG00000116251,ENSG00000116661,ENSG00000116670,ENSG00000116830,ENSG00000116833,ENSG00000117697,ENSG00000118162,ENSG00000118263,ENSG00000118298,ENSG00000118482,ENSG00000118707,ENSG00000119285,ENSG00000119335,ENSG00000119705,ENSG00000119782,ENSG00000119969,ENSG00000121211,ENSG00000121570,ENSG00000121579,ENSG00000121741,ENSG00000121904,ENSG00000122140,ENSG00000122406,ENSG00000122779,ENSG00000122824,ENSG00000122873,ENSG00000123119,ENSG00000123213,ENSG00000123472,ENSG00000123560,ENSG00000123737,ENSG00000124343,ENSG00000124406,ENSG00000124486,ENSG00000124507,ENSG00000124532,ENSG00000124571,ENSG00000124588,ENSG00000124596,ENSG00000124614,ENSG00000124767,ENSG00000125107,ENSG00000125285,ENSG00000125454,ENSG00000125457,ENSG00000125630,ENSG00000125691,ENSG00000125703,ENSG00000125743,ENSG00000125821,ENSG00000125835,ENSG00000125869,ENSG00000125871,ENSG00000125966,ENSG00000126249,ENSG00000126261,ENSG00000126583,ENSG00000126602,ENSG00000126787,ENSG00000126858,ENSG00000126950,ENSG00000127184,ENSG00000127561,ENSG00000127824,ENSG00000128050,ENSG00000128059,ENSG00000128242,ENSG00000128266,ENSG00000128298,ENSG00000128739,ENSG00000128833,ENSG00000129354,ENSG00000129675,ENSG00000129682,ENSG00000130032,ENSG00000130054,ENSG00000130182,ENSG00000130255,ENSG00000130294,ENSG00000130312,ENSG00000130477,ENSG00000130558,ENSG00000130720,ENSG00000130741,ENSG00000130764,ENSG00000130822,ENSG00000130826,ENSG00000131143,ENSG00000131238,ENSG00000131264,ENSG00000131368,ENSG00000131373,ENSG00000131747,ENSG00000131771,ENSG00000131914,ENSG00000131969,ENSG00000132026,ENSG00000132297,ENSG00000132341,ENSG00000132359,ENSG00000132541,ENSG00000132563,ENSG00000132692,ENSG00000132749,ENSG00000132780,ENSG00000133083,ENSG00000133318,ENSG00000133606,ENSG00000133627,ENSG00000133687,ENSG00000133706,ENSG00000133818,ENSG00000133835,ENSG00000133980,ENSG00000134057,ENSG00000134077,ENSG00000134146,ENSG00000134201,ENSG00000134207,ENSG00000134323,ENSG00000134717,ENSG00000134758,ENSG00000134769,ENSG00000134825,ENSG00000135144,ENSG00000135336,ENSG00000135414,ENSG00000135424,ENSG00000135447,ENSG00000135643,ENSG00000135749,ENSG00000135972,ENSG00000136014,ENSG00000136110,ENSG00000136305,ENSG00000136425,ENSG00000136504,ENSG00000136720,ENSG00000136942,ENSG00000136982,ENSG00000137124,ENSG00000137154,ENSG00000137285,ENSG00000137309,ENSG00000137513,ENSG00000137672,ENSG00000137700,ENSG00000137764,ENSG00000137818,ENSG00000138095,ENSG00000138101,ENSG00000138326,ENSG00000138336,ENSG00000138376,ENSG00000138382,ENSG00000138442,ENSG00000138459,ENSG00000138629,ENSG00000138685,ENSG00000138735,ENSG00000138768,ENSG00000139146,ENSG00000139800,ENSG00000139921,ENSG00000140451,ENSG00000140988,ENSG00000141096,ENSG00000141101,ENSG00000141425,ENSG00000141480,ENSG00000141556,ENSG00000141682,ENSG00000141968,ENSG00000142530,ENSG00000142534,ENSG00000142541,ENSG00000142676,ENSG00000142864,ENSG00000142937,ENSG00000142945,ENSG00000143126,ENSG00000143190,ENSG00000143494,ENSG00000143674,ENSG00000143771,ENSG00000143799,ENSG00000143947,ENSG00000144120,ENSG00000144381,ENSG00000144713,ENSG00000144730,ENSG00000145293,ENSG00000145386,ENSG00000145423,ENSG00000145428,ENSG00000145555,ENSG00000145592,ENSG00000145626,ENSG00000145703,ENSG00000145741,ENSG00000145819,ENSG00000145907,ENSG00000145911,ENSG00000145912,ENSG00000145916,ENSG00000146083,ENSG00000146215,ENSG00000146530,ENSG00000146670,ENSG00000146776,ENSG00000146938,ENSG00000147100,ENSG00000147119,ENSG00000147202,ENSG00000147224,ENSG00000147255,ENSG00000147274,ENSG00000147324,ENSG00000147403,ENSG00000147596,ENSG00000147676,ENSG00000148200,ENSG00000148303,ENSG00000148600,ENSG00000148773,ENSG00000148798,ENSG00000148843,ENSG00000149269,ENSG00000149273,ENSG00000149403,ENSG00000149735,ENSG00000149926,ENSG00000150510,ENSG00000150594,ENSG00000151276,ENSG00000151465,ENSG00000151725,ENSG00000151729,ENSG00000151746,ENSG00000151748,ENSG00000151948,ENSG00000152061,ENSG00000152208,ENSG00000152661,ENSG00000152969,ENSG00000153044,ENSG00000153147,ENSG00000153902,ENSG00000153904,ENSG00000154359,ENSG00000154639,ENSG00000155380,ENSG00000155463,ENSG00000155961,ENSG00000155980,ENSG00000156049,ENSG00000156482,ENSG00000156508,ENSG00000156735,ENSG00000156787,ENSG00000156925,ENSG00000156959,ENSG00000156966,ENSG00000156970,ENSG00000156990,ENSG00000157152,ENSG00000157214,ENSG00000157456,ENSG00000157870,ENSG00000157992,ENSG00000158246,ENSG00000158321,ENSG00000158457,ENSG00000158473,ENSG00000158764,ENSG00000158966,ENSG00000159055,ENSG00000159079,ENSG00000159111,ENSG00000159374,ENSG00000159712,ENSG00000159753,ENSG00000160284,ENSG00000160703,ENSG00000160783,ENSG00000160867,ENSG00000160973,ENSG00000161203,ENSG00000161249,ENSG00000161652,ENSG00000161940,ENSG00000161980,ENSG00000162174,ENSG00000162244,ENSG00000162433,ENSG00000162490,ENSG00000162551,ENSG00000162631,ENSG00000162729,ENSG00000162836,ENSG00000162949,ENSG00000163026,ENSG00000163032,ENSG00000163467,ENSG00000163468,ENSG00000163530,ENSG00000163531,ENSG00000163597,ENSG00000163683,ENSG00000163704,ENSG00000163755,ENSG00000163884,ENSG00000163923,ENSG00000164048,ENSG00000164076,ENSG00000164109,ENSG00000164134,ENSG00000164199,ENSG00000164221,ENSG00000164265,ENSG00000164344,ENSG00000164362,ENSG00000164587,ENSG00000164611,ENSG00000164649,ENSG00000164742,ENSG00000164904,ENSG00000164985,ENSG00000165152,ENSG00000165171,ENSG00000165175,ENSG00000165185,ENSG00000165209,ENSG00000165238,ENSG00000165283,ENSG00000165349,ENSG00000165480,ENSG00000165609,ENSG00000165672,ENSG00000165704,ENSG00000165731,ENSG00000165732,ENSG00000165821,ENSG00000165905,ENSG00000165934,ENSG00000166105,ENSG00000166165,ENSG00000166197,ENSG00000166206,ENSG00000166405,ENSG00000166426,ENSG00000166736,ENSG00000166816,ENSG00000166828,ENSG00000166831,ENSG00000166851,ENSG00000166922,ENSG00000167085,ENSG00000167191,ENSG00000167281,ENSG00000167513,ENSG00000167526,ENSG00000167600,ENSG00000167614,ENSG00000167619,ENSG00000167645,ENSG00000167646,ENSG00000167654,ENSG00000167658,ENSG00000167670,ENSG00000167680,ENSG00000167700,ENSG00000167747,ENSG00000167748,ENSG00000167863,ENSG00000167965,ENSG00000168004,ENSG00000168028,ENSG00000168243,ENSG00000168268,ENSG00000168280,ENSG00000168502,ENSG00000168671,ENSG00000168763,ENSG00000168913,ENSG00000169018,ENSG00000169083,ENSG00000169139,ENSG00000169213,ENSG00000169375,ENSG00000169432,ENSG00000169618,ENSG00000169679,ENSG00000169744,ENSG00000169760,ENSG00000169764,ENSG00000169783,ENSG00000169855,ENSG00000169877,ENSG00000169900,ENSG00000170264,ENSG00000170584,ENSG00000170606,ENSG00000170608,ENSG00000170889,ENSG00000171126,ENSG00000171425,ENSG00000171551,ENSG00000171634,ENSG00000171681,ENSG00000171724,ENSG00000171757,ENSG00000171858,ENSG00000171863,ENSG00000171956,ENSG00000172020,ENSG00000172053,ENSG00000172115,ENSG00000172731,ENSG00000172795,ENSG00000172809,ENSG00000172915,ENSG00000173065,ENSG00000173113,ENSG00000173473,ENSG00000173660,ENSG00000173674,ENSG00000173726,ENSG00000173890,ENSG00000173894,ENSG00000174442,ENSG00000174444,ENSG00000174547,ENSG00000174574,ENSG00000174607,ENSG00000174672,ENSG00000174720,ENSG00000174748,ENSG00000174950,ENSG00000175029,ENSG00000175063,ENSG00000175077,ENSG00000175198,ENSG00000175356,ENSG00000175513,ENSG00000175567,ENSG00000175792,ENSG00000175832,ENSG00000175928,ENSG00000176171,ENSG00000176490,ENSG00000176533,ENSG00000176834,ENSG00000176912,ENSG00000177108,ENSG00000177455,ENSG00000177468,ENSG00000177519,ENSG00000177600,ENSG00000177674,ENSG00000177685,ENSG00000177971,ENSG00000178035,ENSG00000178074,ENSG00000178105,ENSG00000178425,ENSG00000178741,ENSG00000178821,ENSG00000178921,ENSG00000178952,ENSG00000179023,ENSG00000179051,ENSG00000179059,ENSG00000179242,ENSG00000179295,ENSG00000179314,ENSG00000179761,ENSG00000179915,ENSG00000180008,ENSG00000180071,ENSG00000180694,ENSG00000180767,ENSG00000181007,ENSG00000181274,ENSG00000181392,ENSG00000181450,ENSG00000181666,ENSG00000182134,ENSG00000182175,ENSG00000182287,ENSG00000182601,ENSG00000182759,ENSG00000182866,ENSG00000182899,ENSG00000182903,ENSG00000183049,ENSG00000183150,ENSG00000183196,ENSG00000183248,ENSG00000183765,ENSG00000183793,ENSG00000183807,ENSG00000183943,ENSG00000184117,ENSG00000184344,ENSG00000184515,ENSG00000184661,ENSG00000184809,ENSG00000184905,ENSG00000185274,ENSG00000185414,ENSG00000185527,ENSG00000185670,ENSG00000185818,ENSG00000185847,ENSG00000185885,ENSG00000185920,ENSG00000186193,ENSG00000186205,ENSG00000186298,ENSG00000186462,ENSG00000186468,ENSG00000186615,ENSG00000186648,ENSG00000187017,ENSG00000187514,ENSG00000187735,ENSG00000187772,ENSG00000188257,ENSG00000188322,ENSG00000188647,ENSG00000188846,ENSG00000188848,ENSG00000189043,ENSG00000189184,ENSG00000189369,ENSG00000196189,ENSG00000196214,ENSG00000196218,ENSG00000196262,ENSG00000196497,ENSG00000196531,ENSG00000196591,ENSG00000196632,ENSG00000196683,ENSG00000196781,ENSG00000196876,ENSG00000197024,ENSG00000197119,ENSG00000197444,ENSG00000197721,ENSG00000197756,ENSG00000197894,ENSG00000197958,ENSG00000197961,ENSG00000198015,ENSG00000198034,ENSG00000198087,ENSG00000198146,ENSG00000198417,ENSG00000198468,ENSG00000198554,ENSG00000198722,ENSG00000198755,ENSG00000198780,ENSG00000198794,ENSG00000198826,ENSG00000198846,ENSG00000198865,ENSG00000198915,ENSG00000198931,ENSG00000201674,ENSG00000203326,ENSG00000203721,ENSG00000203995,ENSG00000204118,ENSG00000204121,ENSG00000204175,ENSG00000204237,ENSG00000204252,ENSG00000204257,ENSG00000204308,ENSG00000204334,ENSG00000204392,ENSG00000204442,ENSG00000204469,ENSG00000204514,ENSG00000204516,ENSG00000204519,ENSG00000204531,ENSG00000204628,ENSG00000204711,ENSG00000204856,ENSG00000204899,ENSG00000205339,ENSG00000205832,ENSG00000206557,ENSG00000212802,ENSG00000213160,ENSG00000213465,ENSG00000213468,ENSG00000213672,ENSG00000213741,ENSG00000213762,ENSG00000213860,ENSG00000213889,ENSG00000213988,ENSG00000214113,ENSG00000215021,ENSG00000219438,ENSG00000219445,ENSG00000220008,ENSG00000221946,ENSG00000221983,ENSG00000223525,ENSG00000224032,ENSG00000224078,ENSG00000224109,ENSG00000224557,ENSG00000225077,ENSG00000225475,ENSG00000226673,ENSG00000226792,ENSG00000226950,ENSG00000227640,ENSG00000228594,ENSG00000228929,ENSG00000229057,ENSG00000229544,ENSG00000230453,ENSG00000230623,ENSG00000230989,ENSG00000231789,ENSG00000232293,ENSG00000232573,ENSG00000232677,ENSG00000233309,ENSG00000233384,ENSG00000233762,ENSG00000233834,ENSG00000233922,ENSG00000234297,ENSG00000234741,ENSG00000235152,ENSG00000235688,ENSG00000236094,ENSG00000236279,ENSG00000236673,ENSG00000236924,ENSG00000238178,ENSG00000238266,ENSG00000239374,ENSG00000239467,ENSG00000240563,ENSG00000241002,ENSG00000241186,ENSG00000242574,ENSG00000242715,ENSG00000242794,ENSG00000243004,ENSG00000243181,ENSG00000243802,ENSG00000244086,ENSG00000244280,ENSG00000244313,ENSG00000244342,ENSG00000245526,ENSG00000245910,ENSG00000247556,ENSG00000248329,ENSG00000248859,ENSG00000249152,ENSG00000249532,ENSG00000249550,ENSG00000249853,ENSG00000249859,ENSG00000250366,ENSG00000251027,ENSG00000253230,ENSG00000254277,ENSG00000254297,ENSG00000254339,ENSG00000254934,ENSG00000255474,ENSG00000255717,ENSG00000255794,ENSG00000256269,ENSG00000256288,ENSG00000256463,ENSG00000256969,ENSG00000257151,ENSG00000258545,ENSG00000258649,ENSG00000258986,ENSG00000260265,ENSG00000260442,ENSG00000260469,ENSG00000260822,ENSG00000260834,ENSG00000261115,ENSG00000261373,ENSG00000261409,ENSG00000261949,ENSG00000262874,ENSG00000263146,ENSG00000263266,ENSG00000263563,ENSG00000263812,ENSG00000265254,ENSG00000265992,ENSG00000267260,ENSG00000267890,ENSG00000268496,ENSG00000268649,ENSG00000269404,ENSG00000269416,ENSG00000269893,ENSG00000272398,ENSG00000273082,ENSG00000273093,ENSG00000274652,ENSG00000275004,ENSG00000277013,ENSG00000277196,ENSG00000277200,ENSG00000278041,ENSG00000278535,ENSG00000278845,ENSG00000279192,ENSG00000280000,ENSG00000280058,ENSG00000280142,ENSG00000280237,ENSG00000280317,ENSG00000280511,ENSG00000280707,ENSG00000281398,ENSG00000282048,ENSG00000283638,ENSG00000284720</t>
        </is>
      </c>
      <c r="K2" t="inlineStr">
        <is>
          <t>[(8, 0), (8, 27), (10, 0), (10, 1), (10, 25), (10, 26), (10, 27), (12, 0), (12, 1), (12, 25), (12, 26), (12, 27), (12, 28), (12, 29), (12, 30), (13, 0), (13, 1), (13, 25), (13, 26), (13, 27), (13, 28), (13, 30), (14, 0), (14, 1), (14, 3), (14, 25), (14, 26), (14, 27), (14, 28), (14, 29), (14, 30), (15, 0), (15, 1), (15, 3), (15, 25), (15, 26), (15, 27), (15, 28), (15, 30), (16, 0), (16, 1), (16, 3), (16, 25), (16, 26), (16, 27), (16, 28), (16, 29), (16, 30), (17, 0), (17, 1), (17, 3), (17, 25), (17, 26), (17, 27), (17, 28), (17, 29), (17, 30), (18, 0), (18, 1), (18, 3), (18, 25), (18, 26), (18, 27), (18, 28), (18, 29), (18, 30), (19, 0), (19, 1), (19, 3), (19, 25), (19, 26), (19, 27), (19, 28), (19, 29), (19, 30), (20, 0), (20, 1), (20, 3), (20, 25), (20, 26), (20, 27), (20, 28), (20, 29), (20, 30), (21, 0), (21, 1), (21, 3), (21, 25), (21, 26), (21, 27), (21, 28), (21, 29), (21, 30), (22, 0), (22, 1), (22, 3), (22, 25), (22, 26), (22, 27), (22, 28), (22, 29), (22, 30), (23, 0), (23, 1), (23, 3), (23, 25), (23, 26), (23, 27), (23, 28), (23, 29), (23, 30), (24, 0), (24, 1), (24, 3), (24, 25), (24, 26), (24, 27), (24, 28), (24, 29), (24, 30)]</t>
        </is>
      </c>
      <c r="L2" t="n">
        <v>139</v>
      </c>
      <c r="M2" t="n">
        <v>0.5</v>
      </c>
      <c r="N2" t="n">
        <v>0.95</v>
      </c>
      <c r="O2" t="n">
        <v>3</v>
      </c>
      <c r="P2" t="n">
        <v>10000</v>
      </c>
      <c r="Q2" t="inlineStr">
        <is>
          <t>11/06/2023, 21:56:23</t>
        </is>
      </c>
      <c r="R2" s="3">
        <f>hyperlink("https://spiral.technion.ac.il/results/MTAwMDAwNA==/1/GOResultsPROCESS","link")</f>
        <v/>
      </c>
      <c r="S2" t="inlineStr">
        <is>
          <t>['GO:0006614:SRP-dependent cotranslational protein targeting to membrane (qval5.46E-33)', 'GO:0006613:cotranslational protein targeting to membrane (qval4.93E-31)', 'GO:0045047:protein targeting to ER (qval2.33E-28)', 'GO:0072599:establishment of protein localization to endoplasmic reticulum (qval2.25E-27)', 'GO:0000184:nuclear-transcribed mRNA catabolic process, nonsense-mediated decay (qval3.55E-27)', 'GO:0019083:viral transcription (qval2.96E-27)', 'GO:0070972:protein localization to endoplasmic reticulum (qval6.18E-25)', 'GO:0006413:translational initiation (qval1.21E-23)', 'GO:0006612:protein targeting to membrane (qval3.92E-23)', 'GO:0006412:translation (qval1.67E-21)', 'GO:0000956:nuclear-transcribed mRNA catabolic process (qval7.06E-21)', 'GO:0006402:mRNA catabolic process (qval1.1E-19)', 'GO:0043043:peptide biosynthetic process (qval1.97E-19)', 'GO:0006401:RNA catabolic process (qval3.42E-19)', 'GO:0034655:nucleobase-containing compound catabolic process (qval4.81E-18)', 'GO:0034645:cellular macromolecule biosynthetic process (qval1.2E-17)', 'GO:0009059:macromolecule biosynthetic process (qval6.58E-17)', 'GO:0046700:heterocycle catabolic process (qval4.87E-16)', 'GO:0044270:cellular nitrogen compound catabolic process (qval6.13E-16)', 'GO:0019439:aromatic compound catabolic process (qval9.88E-16)', 'GO:0090150:establishment of protein localization to membrane (qval1.58E-15)', 'GO:0006518:peptide metabolic process (qval1.42E-14)', 'GO:0006605:protein targeting (qval3.13E-14)', 'GO:1901361:organic cyclic compound catabolic process (qval3.22E-14)', 'GO:0002181:cytoplasmic translation (qval1.08E-13)', 'GO:0006139:nucleobase-containing compound metabolic process (qval1.96E-13)', 'GO:0072594:establishment of protein localization to organelle (qval2.11E-13)', 'GO:0043604:amide biosynthetic process (qval4.12E-13)', 'GO:0090304:nucleic acid metabolic process (qval2.58E-12)', 'GO:0044271:cellular nitrogen compound biosynthetic process (qval2.57E-12)', 'GO:0034641:cellular nitrogen compound metabolic process (qval3.13E-12)', 'GO:0046483:heterocycle metabolic process (qval3.62E-12)', 'GO:0006725:cellular aromatic compound metabolic process (qval5.61E-12)', 'GO:0044249:cellular biosynthetic process (qval7.48E-12)', 'GO:0072657:protein localization to membrane (qval4.23E-11)', 'GO:1901566:organonitrogen compound biosynthetic process (qval8.53E-11)', 'GO:1901576:organic substance biosynthetic process (qval1.32E-10)', 'GO:0009058:biosynthetic process (qval1.57E-10)', 'GO:0016070:RNA metabolic process (qval2.76E-10)', 'GO:1901360:organic cyclic compound metabolic process (qval3.64E-10)', 'GO:0016032:viral process (qval1.21E-9)', 'GO:0044403:symbiont process (qval1.18E-9)', 'GO:0043603:cellular amide metabolic process (qval1.94E-8)', 'GO:0033365:protein localization to organelle (qval5.04E-8)', 'GO:0034613:cellular protein localization (qval1.03E-7)', 'GO:0006364:rRNA processing (qval1.47E-7)', 'GO:0070727:cellular macromolecule localization (qval1.52E-7)', 'GO:0044419:interspecies interaction between organisms (qval5.61E-7)', 'GO:0016071:mRNA metabolic process (qval5.85E-7)', 'GO:0016072:rRNA metabolic process (qval1.35E-6)', 'GO:0009057:macromolecule catabolic process (qval1.51E-6)', 'GO:0044265:cellular macromolecule catabolic process (qval1.78E-6)', 'GO:0006886:intracellular protein transport (qval2.19E-6)', 'GO:0043170:macromolecule metabolic process (qval1.39E-5)', 'GO:0006807:nitrogen compound metabolic process (qval3.25E-5)', 'GO:0044237:cellular metabolic process (qval5.18E-5)', 'GO:0034660:ncRNA metabolic process (qval6.34E-5)', 'GO:0051649:establishment of localization in cell (qval8.64E-5)', 'GO:0044260:cellular macromolecule metabolic process (qval8.52E-5)', 'GO:1904667:negative regulation of ubiquitin protein ligase activity (qval1.06E-4)', 'GO:0010629:negative regulation of gene expression (qval1.13E-4)', 'GO:1901575:organic substance catabolic process (qval2.09E-4)', 'GO:0034470:ncRNA processing (qval2.42E-4)', 'GO:0071704:organic substance metabolic process (qval4.4E-4)', 'GO:0044248:cellular catabolic process (qval5.34E-4)', 'GO:0009156:ribonucleoside monophosphate biosynthetic process (qval6.16E-4)', 'GO:0009168:purine ribonucleoside monophosphate biosynthetic process (qval6.55E-4)', 'GO:0045184:establishment of protein localization (qval6.5E-4)', 'GO:0009127:purine nucleoside monophosphate biosynthetic process (qval7.52E-4)', 'GO:0033036:macromolecule localization (qval9.53E-4)', 'GO:0008152:metabolic process (qval1.05E-3)', 'GO:0044238:primary metabolic process (qval1.15E-3)', 'GO:0015833:peptide transport (qval1.16E-3)', 'GO:0010605:negative regulation of macromolecule metabolic process (qval1.16E-3)', 'GO:0051641:cellular localization (qval1.26E-3)', 'GO:0051704:multi-organism process (qval1.34E-3)', 'GO:1904666:regulation of ubiquitin protein ligase activity (qval1.38E-3)', 'GO:0009124:nucleoside monophosphate biosynthetic process (qval1.49E-3)', 'GO:0015031:protein transport (qval1.57E-3)', 'GO:0008104:protein localization (qval1.99E-3)', 'GO:0009167:purine ribonucleoside monophosphate metabolic process (qval1.96E-3)', 'GO:0009161:ribonucleoside monophosphate metabolic process (qval2.15E-3)', 'GO:0009126:purine nucleoside monophosphate metabolic process (qval2.15E-3)', 'GO:0009892:negative regulation of metabolic process (qval2.15E-3)', 'GO:0009987:cellular process (qval2.51E-3)', 'GO:0034622:cellular protein-containing complex assembly (qval2.67E-3)', 'GO:0042886:amide transport (qval2.65E-3)', 'GO:0043933:protein-containing complex subunit organization (qval3.33E-3)', 'GO:0051301:cell division (qval3.95E-3)', 'GO:0022618:ribonucleoprotein complex assembly (qval4.18E-3)', 'GO:0035019:somatic stem cell population maintenance (qval4.49E-3)', 'GO:0006396:RNA processing (qval4.89E-3)', 'GO:0009056:catabolic process (qval4.97E-3)', 'GO:0051444:negative regulation of ubiquitin-protein transferase activity (qval5.6E-3)', 'GO:0048519:negative regulation of biological process (qval5.84E-3)', 'GO:0051983:regulation of chromosome segregation (qval7.12E-3)', 'GO:0019827:stem cell population maintenance (qval7.23E-3)', 'GO:0009123:nucleoside monophosphate metabolic process (qval7.47E-3)', 'GO:0044085:cellular component biogenesis (qval7.56E-3)', 'GO:0022613:ribonucleoprotein complex biogenesis (qval8.21E-3)', 'GO:0046112:nucleobase biosynthetic process (qval8.31E-3)', 'GO:0009141:nucleoside triphosphate metabolic process (qval8.5E-3)', 'GO:0098727:maintenance of cell number (qval8.57E-3)', 'GO:0034654:nucleobase-containing compound biosynthetic process (qval8.87E-3)', 'GO:0071826:ribonucleoprotein complex subunit organization (qval9.27E-3)', 'GO:0045664:regulation of neuron differentiation (qval9.59E-3)', 'GO:0006260:DNA replication (qval1.05E-2)', 'GO:0007059:chromosome segregation (qval1.15E-2)', 'GO:0065003:protein-containing complex assembly (qval1.16E-2)', 'GO:0042274:ribosomal small subunit biogenesis (qval1.17E-2)', 'GO:0009201:ribonucleoside triphosphate biosynthetic process (qval1.22E-2)', 'GO:0022402:cell cycle process (qval1.21E-2)', 'GO:1901564:organonitrogen compound metabolic process (qval1.29E-2)', 'GO:0009144:purine nucleoside triphosphate metabolic process (qval1.41E-2)', 'GO:0071705:nitrogen compound transport (qval1.42E-2)', 'GO:0017158:regulation of calcium ion-dependent exocytosis (qval1.46E-2)', 'GO:0051588:regulation of neurotransmitter transport (qval1.49E-2)', 'GO:0046676:negative regulation of insulin secretion (qval1.48E-2)', 'GO:0009199:ribonucleoside triphosphate metabolic process (qval1.5E-2)', 'GO:0046907:intracellular transport (qval1.69E-2)', 'GO:0044770:cell cycle phase transition (qval1.76E-2)', 'GO:0006414:translational elongation (qval1.78E-2)', 'GO:0071824:protein-DNA complex subunit organization (qval1.81E-2)', 'GO:0061179:negative regulation of insulin secretion involved in cellular response to glucose stimulus (qval2.45E-2)', 'GO:0010965:regulation of mitotic sister chromatid separation (qval2.59E-2)', 'GO:0044772:mitotic cell cycle phase transition (qval2.58E-2)', 'GO:0060255:regulation of macromolecule metabolic process (qval2.62E-2)', 'GO:0006259:DNA metabolic process (qval2.61E-2)', 'GO:0010975:regulation of neuron projection development (qval2.6E-2)', 'GO:0051234:establishment of localization (qval2.9E-2)', 'GO:0051276:chromosome organization (qval3.08E-2)', 'GO:0072522:purine-containing compound biosynthetic process (qval3.32E-2)', 'GO:0044843:cell cycle G1/S phase transition (qval3.31E-2)', 'GO:0018130:heterocycle biosynthetic process (qval3.29E-2)', 'GO:0042659:regulation of cell fate specification (qval3.35E-2)', 'GO:0019438:aromatic compound biosynthetic process (qval3.78E-2)', 'GO:1900180:regulation of protein localization to nucleus (qval3.95E-2)', 'GO:0009142:nucleoside triphosphate biosynthetic process (qval4.03E-2)', 'GO:0009113:purine nucleobase biosynthetic process (qval4.19E-2)', 'GO:0065004:protein-DNA complex assembly (qval4.18E-2)', 'GO:0034404:nucleobase-containing small molecule biosynthetic process (qval4.23E-2)', 'GO:0006163:purine nucleotide metabolic process (qval4.45E-2)', 'GO:0072521:purine-containing compound metabolic process (qval4.51E-2)', 'GO:0051960:regulation of nervous system development (qval4.5E-2)', 'GO:0090278:negative regulation of peptide hormone secretion (qval4.51E-2)', 'GO:0009060:aerobic respiration (qval4.48E-2)', 'GO:1903047:mitotic cell cycle process (qval4.58E-2)', 'GO:0000028:ribosomal small subunit assembly (qval4.56E-2)', 'GO:0051962:positive regulation of nervous system development (qval4.61E-2)', 'GO:0000027:ribosomal large subunit assembly (qval4.67E-2)', 'GO:0031536:positive regulation of exit from mitosis (qval4.95E-2)', 'GO:1905818:regulation of chromosome separation (qval4.96E-2)', 'GO:0051179:localization (qval4.94E-2)', 'GO:0050709:negative regulation of protein secretion (qval5.07E-2)', 'GO:0030071:regulation of mitotic metaphase/anaphase transition (qval5.04E-2)', 'GO:0009260:ribonucleotide biosynthetic process (qval5.06E-2)', 'GO:0033044:regulation of chromosome organization (qval5.03E-2)', 'GO:0120035:regulation of plasma membrane bounded cell projection organization (qval5.34E-2)', 'GO:0043523:regulation of neuron apoptotic process (qval5.35E-2)', 'GO:0006333:chromatin assembly or disassembly (qval5.37E-2)', 'GO:1900182:positive regulation of protein localization to nucleus (qval5.5E-2)', 'GO:0045666:positive regulation of neuron differentiation (qval5.63E-2)', 'GO:0042455:ribonucleoside biosynthetic process (qval5.61E-2)', 'GO:0009205:purine ribonucleoside triphosphate metabolic process (qval5.73E-2)', 'GO:0006123:mitochondrial electron transport, cytochrome c to oxygen (qval5.88E-2)', 'GO:0019646:aerobic electron transport chain (qval5.84E-2)', 'GO:0051054:positive regulation of DNA metabolic process (qval5.98E-2)', 'GO:1902099:regulation of metaphase/anaphase transition of cell cycle (qval6.18E-2)', 'GO:0051438:regulation of ubiquitin-protein transferase activity (qval6.17E-2)', 'GO:0046390:ribose phosphate biosynthetic process (qval6.21E-2)', 'GO:0033047:regulation of mitotic sister chromatid segregation (qval6.47E-2)', 'GO:0009206:purine ribonucleoside triphosphate biosynthetic process (qval6.43E-2)', 'GO:0033045:regulation of sister chromatid segregation (qval6.44E-2)', 'GO:0009112:nucleobase metabolic process (qval6.5E-2)', 'GO:0031344:regulation of cell projection organization (qval6.68E-2)', 'GO:0051173:positive regulation of nitrogen compound metabolic process (qval6.77E-2)', 'GO:0000082:G1/S transition of mitotic cell cycle (qval6.77E-2)', 'GO:0009145:purine nucleoside triphosphate biosynthetic process (qval7.02E-2)', 'GO:1904872:regulation of telomerase RNA localization to Cajal body (qval7.55E-2)', 'GO:2001251:negative regulation of chromosome organization (qval7.54E-2)', 'GO:0031055:chromatin remodeling at centromere (qval7.65E-2)', 'GO:1904707:positive regulation of vascular smooth muscle cell proliferation (qval7.61E-2)', 'GO:0006810:transport (qval7.57E-2)', 'GO:0006164:purine nucleotide biosynthetic process (qval7.67E-2)', 'GO:0050767:regulation of neurogenesis (qval7.93E-2)', 'GO:0009259:ribonucleotide metabolic process (qval7.89E-2)', 'GO:0010604:positive regulation of macromolecule metabolic process (qval7.9E-2)']</t>
        </is>
      </c>
      <c r="T2" s="3">
        <f>hyperlink("https://spiral.technion.ac.il/results/MTAwMDAwNA==/1/GOResultsFUNCTION","link")</f>
        <v/>
      </c>
      <c r="U2" t="inlineStr">
        <is>
          <t>['GO:0003735:structural constituent of ribosome (qval4.14E-29)', 'GO:0003723:RNA binding (qval1.94E-12)', 'GO:0097159:organic cyclic compound binding (qval1.69E-7)', 'GO:1901363:heterocyclic compound binding (qval5.68E-7)', 'GO:0005198:structural molecule activity (qval1.17E-6)', 'GO:0003676:nucleic acid binding (qval7.43E-6)', 'GO:0019843:rRNA binding (qval9.51E-5)', 'GO:0017076:purine nucleotide binding (qval3.88E-2)', 'GO:0003688:DNA replication origin binding (qval5.04E-2)', 'GO:0097367:carbohydrate derivative binding (qval4.54E-2)', 'GO:0032553:ribonucleotide binding (qval4.22E-2)', 'GO:0000166:nucleotide binding (qval4E-2)', 'GO:1901265:nucleoside phosphate binding (qval3.78E-2)', 'GO:0032555:purine ribonucleotide binding (qval3.67E-2)', 'GO:0070180:large ribosomal subunit rRNA binding (qval3.91E-2)', 'GO:0036094:small molecule binding (qval4.56E-2)', 'GO:0035639:purine ribonucleoside triphosphate binding (qval5.1E-2)', 'GO:0030515:snoRNA binding (qval9.74E-2)', 'GO:1990446:U1 snRNP binding (qval1.19E-1)', 'GO:1990948:ubiquitin ligase inhibitor activity (qval1.13E-1)', 'GO:0016874:ligase activity (qval2.07E-1)']</t>
        </is>
      </c>
      <c r="V2" s="3">
        <f>hyperlink("https://spiral.technion.ac.il/results/MTAwMDAwNA==/1/GOResultsCOMPONENT","link")</f>
        <v/>
      </c>
      <c r="W2" t="inlineStr">
        <is>
          <t>['GO:0044391:ribosomal subunit (qval7.46E-26)', 'GO:0044445:cytosolic part (qval1.13E-22)', 'GO:0022625:cytosolic large ribosomal subunit (qval8.89E-20)', 'GO:0015934:large ribosomal subunit (qval1.81E-15)', 'GO:1990904:ribonucleoprotein complex (qval2.36E-13)', 'GO:0022627:cytosolic small ribosomal subunit (qval1.42E-11)', 'GO:0015935:small ribosomal subunit (qval1.65E-10)', 'GO:0042788:polysomal ribosome (qval1.6E-10)', 'GO:0005840:ribosome (qval1.78E-10)', 'GO:0005730:nucleolus (qval2.21E-8)', 'GO:0043232:intracellular non-membrane-bounded organelle (qval1.26E-7)', 'GO:0043228:non-membrane-bounded organelle (qval1.56E-7)', 'GO:0032991:protein-containing complex (qval3.41E-7)', 'GO:0044428:nuclear part (qval3.27E-4)', 'GO:0043229:intracellular organelle (qval3.93E-4)', 'GO:0045202:synapse (qval4.02E-4)', 'GO:0044422:organelle part (qval5.91E-4)', 'GO:0044446:intracellular organelle part (qval1.33E-3)', 'GO:0044424:intracellular part (qval2.16E-3)', 'GO:0005829:cytosol (qval2.6E-3)', 'GO:0044454:nuclear chromosome part (qval2.96E-3)', 'GO:0097458:neuron part (qval3.19E-3)', 'GO:0044456:synapse part (qval3.64E-3)', 'GO:0043226:organelle (qval6.16E-3)', 'GO:0031966:mitochondrial membrane (qval6.52E-3)', 'GO:0098687:chromosomal region (qval9.02E-3)', 'GO:0044429:mitochondrial part (qval1.39E-2)', 'GO:0005654:nucleoplasm (qval1.87E-2)', 'GO:0000940:condensed chromosome outer kinetochore (qval2.02E-2)', 'GO:0044427:chromosomal part (qval2.12E-2)', 'GO:0044464:cell part (qval2.83E-2)', 'GO:0034706:sodium channel complex (qval2.83E-2)', 'GO:0000942:condensed nuclear chromosome outer kinetochore (qval2.93E-2)', 'GO:0014069:postsynaptic density (qval2.93E-2)', 'GO:0099572:postsynaptic specialization (qval3.04E-2)']</t>
        </is>
      </c>
      <c r="X2" t="inlineStr">
        <is>
          <t>[{8, 10, 12, 13, 14, 15, 16, 17, 18, 19, 20, 21, 22, 23, 24}, {0, 1, 3, 25, 26, 27, 28, 29, 30}]</t>
        </is>
      </c>
    </row>
    <row r="3">
      <c r="A3" s="1" t="n">
        <v>2</v>
      </c>
      <c r="B3" t="n">
        <v>32863</v>
      </c>
      <c r="C3" t="n">
        <v>31</v>
      </c>
      <c r="D3" t="n">
        <v>488</v>
      </c>
      <c r="E3" t="n">
        <v>21</v>
      </c>
      <c r="F3" t="n">
        <v>930</v>
      </c>
      <c r="G3" t="n">
        <v>100</v>
      </c>
      <c r="H3" s="2" t="n">
        <v>-1399.13599680035</v>
      </c>
      <c r="I3" t="n">
        <v>0.4445222154178574</v>
      </c>
      <c r="J3" t="inlineStr">
        <is>
          <t>ENSG00000003436,ENSG00000003756,ENSG00000004399,ENSG00000005001,ENSG00000005486,ENSG00000005884,ENSG00000005893,ENSG00000008513,ENSG00000008517,ENSG00000008952,ENSG00000010404,ENSG00000010803,ENSG00000011422,ENSG00000012822,ENSG00000013364,ENSG00000013588,ENSG00000015153,ENSG00000019549,ENSG00000023191,ENSG00000025708,ENSG00000026025,ENSG00000031081,ENSG00000035862,ENSG00000039523,ENSG00000040487,ENSG00000049239,ENSG00000049245,ENSG00000049249,ENSG00000049449,ENSG00000050820,ENSG00000052795,ENSG00000057252,ENSG00000057294,ENSG00000058085,ENSG00000058262,ENSG00000062725,ENSG00000064225,ENSG00000066084,ENSG00000067057,ENSG00000067208,ENSG00000067221,ENSG00000067955,ENSG00000068615,ENSG00000068724,ENSG00000068903,ENSG00000069011,ENSG00000069020,ENSG00000069974,ENSG00000070081,ENSG00000070404,ENSG00000070778,ENSG00000071282,ENSG00000071859,ENSG00000072422,ENSG00000072778,ENSG00000072786,ENSG00000073803,ENSG00000074416,ENSG00000075420,ENSG00000075426,ENSG00000075790,ENSG00000075945,ENSG00000076351,ENSG00000077044,ENSG00000077942,ENSG00000079385,ENSG00000080503,ENSG00000085063,ENSG00000085982,ENSG00000086062,ENSG00000087074,ENSG00000087245,ENSG00000088256,ENSG00000090975,ENSG00000091136,ENSG00000091317,ENSG00000095015,ENSG00000095739,ENSG00000095752,ENSG00000099250,ENSG00000099282,ENSG00000099331,ENSG00000099917,ENSG00000099960,ENSG00000100097,ENSG00000100221,ENSG00000100234,ENSG00000100242,ENSG00000100258,ENSG00000100284,ENSG00000100292,ENSG00000100345,ENSG00000100906,ENSG00000101096,ENSG00000101335,ENSG00000101439,ENSG00000101670,ENSG00000101680,ENSG00000101825,ENSG00000101846,ENSG00000101940,ENSG00000102034,ENSG00000102265,ENSG00000102316,ENSG00000102401,ENSG00000102471,ENSG00000102755,ENSG00000102871,ENSG00000103064,ENSG00000103196,ENSG00000103335,ENSG00000104368,ENSG00000104388,ENSG00000104783,ENSG00000105223,ENSG00000105329,ENSG00000105443,ENSG00000105499,ENSG00000105854,ENSG00000106004,ENSG00000106052,ENSG00000106080,ENSG00000106211,ENSG00000106366,ENSG00000106397,ENSG00000106868,ENSG00000106991,ENSG00000107819,ENSG00000107863,ENSG00000108691,ENSG00000108861,ENSG00000109079,ENSG00000109099,ENSG00000109320,ENSG00000109436,ENSG00000110047,ENSG00000110195,ENSG00000110237,ENSG00000110422,ENSG00000110492,ENSG00000110723,ENSG00000110841,ENSG00000111057,ENSG00000111145,ENSG00000111321,ENSG00000111859,ENSG00000111897,ENSG00000111913,ENSG00000112033,ENSG00000112078,ENSG00000112576,ENSG00000112851,ENSG00000112977,ENSG00000113504,ENSG00000113594,ENSG00000113648,ENSG00000113716,ENSG00000113721,ENSG00000113742,ENSG00000113916,ENSG00000114541,ENSG00000115310,ENSG00000115414,ENSG00000115561,ENSG00000115756,ENSG00000115935,ENSG00000116489,ENSG00000116574,ENSG00000116786,ENSG00000116871,ENSG00000116977,ENSG00000116991,ENSG00000117298,ENSG00000117308,ENSG00000117758,ENSG00000118004,ENSG00000118257,ENSG00000118503,ENSG00000118946,ENSG00000119242,ENSG00000119535,ENSG00000119681,ENSG00000120675,ENSG00000122218,ENSG00000122592,ENSG00000122786,ENSG00000123146,ENSG00000123159,ENSG00000123240,ENSG00000124145,ENSG00000124357,ENSG00000124466,ENSG00000124762,ENSG00000125170,ENSG00000125266,ENSG00000125520,ENSG00000125872,ENSG00000125875,ENSG00000126070,ENSG00000126458,ENSG00000126804,ENSG00000127124,ENSG00000128283,ENSG00000128285,ENSG00000128591,ENSG00000128595,ENSG00000129009,ENSG00000129116,ENSG00000130382,ENSG00000130635,ENSG00000130779,ENSG00000130827,ENSG00000131435,ENSG00000131584,ENSG00000131724,ENSG00000132635,ENSG00000132669,ENSG00000132824,ENSG00000133106,ENSG00000133131,ENSG00000133216,ENSG00000133466,ENSG00000133612,ENSG00000133816,ENSG00000134013,ENSG00000134046,ENSG00000134108,ENSG00000134318,ENSG00000134352,ENSG00000134910,ENSG00000135002,ENSG00000135046,ENSG00000135047,ENSG00000135299,ENSG00000135404,ENSG00000135480,ENSG00000135535,ENSG00000135631,ENSG00000135677,ENSG00000136295,ENSG00000136478,ENSG00000136574,ENSG00000136830,ENSG00000137076,ENSG00000137100,ENSG00000137507,ENSG00000137802,ENSG00000137831,ENSG00000138119,ENSG00000138131,ENSG00000138386,ENSG00000138434,ENSG00000138448,ENSG00000138650,ENSG00000138795,ENSG00000138835,ENSG00000139629,ENSG00000139644,ENSG00000139645,ENSG00000139793,ENSG00000140497,ENSG00000140526,ENSG00000140564,ENSG00000140575,ENSG00000140682,ENSG00000140836,ENSG00000140848,ENSG00000140937,ENSG00000141696,ENSG00000142227,ENSG00000142634,ENSG00000142669,ENSG00000142910,ENSG00000143153,ENSG00000143622,ENSG00000143669,ENSG00000143850,ENSG00000144746,ENSG00000144824,ENSG00000145632,ENSG00000145708,ENSG00000145730,ENSG00000145743,ENSG00000145860,ENSG00000146072,ENSG00000146477,ENSG00000146648,ENSG00000147041,ENSG00000147065,ENSG00000147883,ENSG00000148120,ENSG00000148180,ENSG00000148204,ENSG00000148344,ENSG00000149115,ENSG00000149591,ENSG00000150593,ENSG00000150938,ENSG00000150991,ENSG00000151116,ENSG00000151327,ENSG00000152217,ENSG00000153071,ENSG00000153113,ENSG00000153317,ENSG00000153707,ENSG00000154734,ENSG00000155363,ENSG00000156113,ENSG00000156466,ENSG00000156804,ENSG00000156860,ENSG00000156873,ENSG00000157191,ENSG00000157227,ENSG00000158286,ENSG00000159176,ENSG00000159348,ENSG00000160094,ENSG00000160789,ENSG00000161011,ENSG00000161013,ENSG00000161202,ENSG00000161638,ENSG00000161677,ENSG00000162231,ENSG00000162368,ENSG00000162407,ENSG00000162645,ENSG00000162734,ENSG00000162849,ENSG00000162909,ENSG00000163191,ENSG00000163359,ENSG00000163466,ENSG00000163513,ENSG00000163638,ENSG00000163823,ENSG00000163874,ENSG00000164023,ENSG00000164125,ENSG00000164292,ENSG00000164402,ENSG00000164733,ENSG00000164889,ENSG00000165102,ENSG00000165156,ENSG00000165410,ENSG00000165424,ENSG00000165655,ENSG00000165794,ENSG00000165801,ENSG00000165959,ENSG00000166016,ENSG00000166025,ENSG00000166130,ENSG00000166224,ENSG00000166311,ENSG00000166401,ENSG00000166592,ENSG00000166794,ENSG00000166888,ENSG00000166949,ENSG00000167123,ENSG00000167460,ENSG00000167601,ENSG00000167617,ENSG00000167874,ENSG00000168077,ENSG00000168283,ENSG00000168461,ENSG00000168487,ENSG00000168961,ENSG00000169583,ENSG00000169905,ENSG00000170421,ENSG00000170558,ENSG00000170689,ENSG00000171206,ENSG00000171223,ENSG00000171456,ENSG00000171621,ENSG00000171992,ENSG00000172216,ENSG00000172594,ENSG00000173156,ENSG00000173706,ENSG00000173801,ENSG00000174307,ENSG00000174640,ENSG00000175115,ENSG00000175315,ENSG00000175318,ENSG00000175348,ENSG00000175416,ENSG00000175662,ENSG00000175866,ENSG00000176014,ENSG00000176170,ENSG00000176658,ENSG00000176720,ENSG00000177697,ENSG00000177989,ENSG00000178719,ENSG00000179820,ENSG00000180340,ENSG00000180398,ENSG00000180891,ENSG00000181019,ENSG00000181789,ENSG00000181904,ENSG00000182158,ENSG00000182197,ENSG00000182534,ENSG00000182670,ENSG00000182718,ENSG00000182742,ENSG00000182782,ENSG00000182985,ENSG00000183255,ENSG00000183283,ENSG00000184232,ENSG00000184454,ENSG00000184557,ENSG00000184634,ENSG00000184828,ENSG00000185222,ENSG00000185624,ENSG00000185896,ENSG00000186174,ENSG00000186594,ENSG00000186654,ENSG00000187531,ENSG00000187792,ENSG00000188505,ENSG00000196182,ENSG00000196547,ENSG00000196549,ENSG00000196739,ENSG00000196776,ENSG00000197122,ENSG00000197324,ENSG00000197614,ENSG00000197702,ENSG00000197712,ENSG00000197746,ENSG00000197747,ENSG00000197956,ENSG00000197965,ENSG00000198833,ENSG00000198959,ENSG00000204054,ENSG00000204128,ENSG00000204217,ENSG00000204262,ENSG00000204386,ENSG00000204421,ENSG00000205730,ENSG00000205763,ENSG00000213064,ENSG00000213398,ENSG00000213614,ENSG00000213625,ENSG00000213699,ENSG00000213949,ENSG00000214049,ENSG00000214655,ENSG00000221978,ENSG00000221988,ENSG00000222009,ENSG00000224331,ENSG00000227500,ENSG00000231925,ENSG00000233622,ENSG00000239305,ENSG00000242086,ENSG00000242498,ENSG00000242802,ENSG00000243137,ENSG00000245532,ENSG00000253308,ENSG00000253669,ENSG00000257702,ENSG00000265107,ENSG00000266258,ENSG00000267280,ENSG00000272763,ENSG00000279591</t>
        </is>
      </c>
      <c r="K3" t="inlineStr">
        <is>
          <t>[(0, 12), (0, 14), (0, 15), (0, 16), (0, 17), (0, 18), (0, 19), (0, 20), (0, 21), (0, 22), (0, 23), (0, 24), (1, 12), (1, 14), (1, 15), (1, 16), (1, 17), (1, 18), (1, 19), (1, 20), (1, 21), (1, 22), (1, 23), (1, 24), (3, 14), (3, 15), (3, 16), (3, 17), (3, 18), (3, 19), (3, 20), (3, 21), (25, 12), (25, 14), (25, 15), (25, 16), (25, 17), (25, 18), (25, 19), (25, 20), (25, 21), (25, 22), (25, 23), (25, 24), (26, 12), (26, 14), (26, 15), (26, 16), (26, 17), (26, 18), (26, 19), (26, 20), (26, 21), (26, 22), (26, 23), (26, 24), (27, 12), (27, 14), (27, 15), (27, 16), (27, 17), (27, 18), (27, 19), (27, 20), (27, 21), (27, 22), (27, 23), (27, 24), (28, 12), (28, 14), (28, 15), (28, 16), (28, 17), (28, 18), (28, 19), (28, 20), (28, 21), (28, 22), (28, 23), (28, 24), (29, 12), (29, 14), (29, 16), (29, 17), (29, 18), (29, 19), (29, 20), (29, 23), (30, 12), (30, 14), (30, 15), (30, 16), (30, 17), (30, 18), (30, 19), (30, 20), (30, 21), (30, 22), (30, 23), (30, 24)]</t>
        </is>
      </c>
      <c r="L3" t="n">
        <v>1310</v>
      </c>
      <c r="M3" t="n">
        <v>0.75</v>
      </c>
      <c r="N3" t="n">
        <v>0.95</v>
      </c>
      <c r="O3" t="n">
        <v>3</v>
      </c>
      <c r="P3" t="n">
        <v>10000</v>
      </c>
      <c r="Q3" t="inlineStr">
        <is>
          <t>11/06/2023, 21:57:32</t>
        </is>
      </c>
      <c r="R3" s="3">
        <f>hyperlink("https://spiral.technion.ac.il/results/MTAwMDAwNA==/2/GOResultsPROCESS","link")</f>
        <v/>
      </c>
      <c r="S3" t="inlineStr">
        <is>
          <t>['GO:0007155:cell adhesion (qval1.07E-13)', 'GO:0022610:biological adhesion (qval6.96E-14)', 'GO:0050793:regulation of developmental process (qval2.44E-13)', 'GO:0051270:regulation of cellular component movement (qval5.22E-13)', 'GO:0022603:regulation of anatomical structure morphogenesis (qval4.66E-12)', 'GO:0030155:regulation of cell adhesion (qval6.09E-12)', 'GO:0030334:regulation of cell migration (qval6.09E-12)', 'GO:0016477:cell migration (qval2.52E-11)', 'GO:2000145:regulation of cell motility (qval3.2E-11)', 'GO:0040012:regulation of locomotion (qval3.14E-11)', 'GO:0051272:positive regulation of cellular component movement (qval1.61E-10)', 'GO:0030335:positive regulation of cell migration (qval1.6E-10)', 'GO:0040011:locomotion (qval1.81E-10)', 'GO:0016192:vesicle-mediated transport (qval4.74E-10)', 'GO:0043062:extracellular structure organization (qval4.96E-10)', 'GO:2000147:positive regulation of cell motility (qval5.13E-10)', 'GO:0045597:positive regulation of cell differentiation (qval5.17E-10)', 'GO:0048870:cell motility (qval6.34E-10)', 'GO:0051094:positive regulation of developmental process (qval9.93E-10)', 'GO:0032879:regulation of localization (qval1.03E-9)', 'GO:0007166:cell surface receptor signaling pathway (qval1.51E-9)', 'GO:0048522:positive regulation of cellular process (qval1.49E-9)', 'GO:0048518:positive regulation of biological process (qval1.91E-9)', 'GO:0045785:positive regulation of cell adhesion (qval2.21E-9)', 'GO:0040017:positive regulation of locomotion (qval2.26E-9)', 'GO:0045595:regulation of cell differentiation (qval3.09E-9)', 'GO:0023051:regulation of signaling (qval3.01E-9)', 'GO:0030198:extracellular matrix organization (qval3.44E-9)', 'GO:0009966:regulation of signal transduction (qval3.56E-9)', 'GO:0006928:movement of cell or subcellular component (qval3.55E-9)', 'GO:0051239:regulation of multicellular organismal process (qval5.52E-9)', 'GO:0048583:regulation of response to stimulus (qval7.45E-9)', 'GO:0048523:negative regulation of cellular process (qval8.3E-9)', 'GO:0010810:regulation of cell-substrate adhesion (qval1.19E-8)', 'GO:0010646:regulation of cell communication (qval1.9E-8)', 'GO:0007165:signal transduction (qval2.11E-8)', 'GO:0048519:negative regulation of biological process (qval3.9E-8)', 'GO:0001525:angiogenesis (qval6.04E-8)', 'GO:2000026:regulation of multicellular organismal development (qval6.17E-8)', 'GO:0048585:negative regulation of response to stimulus (qval1.08E-7)', 'GO:0009611:response to wounding (qval2.31E-7)', 'GO:1902531:regulation of intracellular signal transduction (qval2.59E-7)', 'GO:0002376:immune system process (qval2.9E-7)', 'GO:0098609:cell-cell adhesion (qval3.91E-7)', 'GO:0007229:integrin-mediated signaling pathway (qval4.43E-7)', 'GO:0010648:negative regulation of cell communication (qval5.78E-7)', 'GO:0023057:negative regulation of signaling (qval6.07E-7)', 'GO:0048646:anatomical structure formation involved in morphogenesis (qval6.51E-7)', 'GO:0043067:regulation of programmed cell death (qval6.72E-7)', 'GO:0010718:positive regulation of epithelial to mesenchymal transition (qval9.16E-7)', 'GO:0042127:regulation of cell proliferation (qval9.38E-7)', 'GO:0042981:regulation of apoptotic process (qval9.37E-7)', 'GO:0009968:negative regulation of signal transduction (qval1E-6)', 'GO:0032940:secretion by cell (qval1.42E-6)', 'GO:0009653:anatomical structure morphogenesis (qval1.56E-6)', 'GO:0045055:regulated exocytosis (qval1.65E-6)', 'GO:0032502:developmental process (qval1.92E-6)', 'GO:0034097:response to cytokine (qval2.33E-6)', 'GO:0065009:regulation of molecular function (qval2.8E-6)', 'GO:0010033:response to organic substance (qval3.03E-6)', 'GO:0046903:secretion (qval3.63E-6)', 'GO:0007162:negative regulation of cell adhesion (qval4.26E-6)', 'GO:0048869:cellular developmental process (qval4.32E-6)', 'GO:0006887:exocytosis (qval5.36E-6)', 'GO:0051241:negative regulation of multicellular organismal process (qval5.39E-6)', 'GO:0007167:enzyme linked receptor protein signaling pathway (qval5.57E-6)', 'GO:0022604:regulation of cell morphogenesis (qval5.83E-6)', 'GO:0010941:regulation of cell death (qval7.21E-6)', 'GO:0051093:negative regulation of developmental process (qval7.38E-6)', 'GO:0032268:regulation of cellular protein metabolic process (qval8.2E-6)', 'GO:0043069:negative regulation of programmed cell death (qval8.27E-6)', 'GO:0042221:response to chemical (qval8.15E-6)', 'GO:0001775:cell activation (qval9.93E-6)', 'GO:0051246:regulation of protein metabolic process (qval9.83E-6)', 'GO:0043066:negative regulation of apoptotic process (qval1.03E-5)', 'GO:0051179:localization (qval1.1E-5)', 'GO:0050794:regulation of cellular process (qval1.11E-5)', 'GO:0001952:regulation of cell-matrix adhesion (qval1.2E-5)', 'GO:0048513:animal organ development (qval1.19E-5)', 'GO:0001932:regulation of protein phosphorylation (qval1.58E-5)', 'GO:0071310:cellular response to organic substance (qval1.61E-5)', 'GO:0050790:regulation of catalytic activity (qval2.1E-5)', 'GO:0045321:leukocyte activation (qval2.09E-5)', 'GO:0010811:positive regulation of cell-substrate adhesion (qval2.1E-5)', 'GO:0051249:regulation of lymphocyte activation (qval2.22E-5)', 'GO:0070887:cellular response to chemical stimulus (qval2.51E-5)', 'GO:0032101:regulation of response to external stimulus (qval2.55E-5)', 'GO:0051130:positive regulation of cellular component organization (qval2.52E-5)', 'GO:0051128:regulation of cellular component organization (qval2.87E-5)', 'GO:0048584:positive regulation of response to stimulus (qval3.97E-5)', 'GO:0051240:positive regulation of multicellular organismal process (qval4.39E-5)', 'GO:0032970:regulation of actin filament-based process (qval4.59E-5)', 'GO:0051248:negative regulation of protein metabolic process (qval6.09E-5)', 'GO:0042060:wound healing (qval6.22E-5)', 'GO:0044092:negative regulation of molecular function (qval7.27E-5)', 'GO:0023056:positive regulation of signaling (qval8.48E-5)', 'GO:1901342:regulation of vasculature development (qval8.65E-5)', 'GO:0002694:regulation of leukocyte activation (qval9.16E-5)', 'GO:0022407:regulation of cell-cell adhesion (qval9.17E-5)', 'GO:0043086:negative regulation of catalytic activity (qval1.02E-4)', 'GO:0051336:regulation of hydrolase activity (qval1.06E-4)', 'GO:0060548:negative regulation of cell death (qval1.08E-4)', 'GO:0051234:establishment of localization (qval1.08E-4)', 'GO:0042325:regulation of phosphorylation (qval1.07E-4)', 'GO:0050863:regulation of T cell activation (qval1.25E-4)', 'GO:0032270:positive regulation of cellular protein metabolic process (qval1.24E-4)', 'GO:0052547:regulation of peptidase activity (qval1.26E-4)', 'GO:0045765:regulation of angiogenesis (qval1.26E-4)', 'GO:0031325:positive regulation of cellular metabolic process (qval1.39E-4)', 'GO:0010717:regulation of epithelial to mesenchymal transition (qval1.4E-4)', 'GO:0019221:cytokine-mediated signaling pathway (qval1.41E-4)', 'GO:0050865:regulation of cell activation (qval1.41E-4)', 'GO:0050789:regulation of biological process (qval1.61E-4)', 'GO:0035239:tube morphogenesis (qval1.64E-4)', 'GO:0050900:leukocyte migration (qval1.63E-4)', 'GO:0065007:biological regulation (qval1.63E-4)', 'GO:0048514:blood vessel morphogenesis (qval1.69E-4)', 'GO:0008285:negative regulation of cell proliferation (qval1.76E-4)', 'GO:0051250:negative regulation of lymphocyte activation (qval1.86E-4)', 'GO:0034330:cell junction organization (qval2.01E-4)', 'GO:0048856:anatomical structure development (qval2.03E-4)', 'GO:0010647:positive regulation of cell communication (qval2.17E-4)', 'GO:0009967:positive regulation of signal transduction (qval2.21E-4)', 'GO:0051716:cellular response to stimulus (qval2.43E-4)', 'GO:0050896:response to stimulus (qval2.56E-4)', 'GO:0032269:negative regulation of cellular protein metabolic process (qval2.67E-4)', 'GO:0010634:positive regulation of epithelial cell migration (qval2.78E-4)', 'GO:0080134:regulation of response to stress (qval2.77E-4)', 'GO:0051247:positive regulation of protein metabolic process (qval2.86E-4)', 'GO:0043312:neutrophil degranulation (qval2.91E-4)', 'GO:0030154:cell differentiation (qval2.91E-4)', 'GO:0002366:leukocyte activation involved in immune response (qval3.09E-4)', 'GO:0050868:negative regulation of T cell activation (qval3.15E-4)', 'GO:0044093:positive regulation of molecular function (qval3.19E-4)', 'GO:0006810:transport (qval3.2E-4)', 'GO:0043068:positive regulation of programmed cell death (qval3.19E-4)', 'GO:0002283:neutrophil activation involved in immune response (qval3.2E-4)', 'GO:0043408:regulation of MAPK cascade (qval3.34E-4)', 'GO:0002695:negative regulation of leukocyte activation (qval3.35E-4)', 'GO:0002263:cell activation involved in immune response (qval3.47E-4)', 'GO:0051174:regulation of phosphorus metabolic process (qval3.56E-4)', 'GO:0019220:regulation of phosphate metabolic process (qval3.54E-4)', 'GO:0010604:positive regulation of macromolecule metabolic process (qval3.52E-4)', 'GO:0097435:supramolecular fiber organization (qval3.88E-4)', 'GO:0009893:positive regulation of metabolic process (qval3.85E-4)', 'GO:0010632:regulation of epithelial cell migration (qval4.2E-4)', 'GO:0045937:positive regulation of phosphate metabolic process (qval4.24E-4)', 'GO:0010562:positive regulation of phosphorus metabolic process (qval4.22E-4)', 'GO:0042119:neutrophil activation (qval4.34E-4)', 'GO:0036230:granulocyte activation (qval4.74E-4)', 'GO:0072659:protein localization to plasma membrane (qval4.94E-4)', 'GO:0090109:regulation of cell-substrate junction assembly (qval5.37E-4)', 'GO:0051893:regulation of focal adhesion assembly (qval5.33E-4)', 'GO:0043299:leukocyte degranulation (qval5.31E-4)', 'GO:0016043:cellular component organization (qval5.57E-4)', 'GO:0031399:regulation of protein modification process (qval5.95E-4)', 'GO:0009612:response to mechanical stimulus (qval5.94E-4)', 'GO:1901888:regulation of cell junction assembly (qval6E-4)', 'GO:0043065:positive regulation of apoptotic process (qval5.96E-4)', 'GO:0071840:cellular component organization or biogenesis (qval6.18E-4)', 'GO:0042493:response to drug (qval6.29E-4)', 'GO:0010942:positive regulation of cell death (qval6.32E-4)', 'GO:0031589:cell-substrate adhesion (qval6.4E-4)', 'GO:0052548:regulation of endopeptidase activity (qval6.54E-4)', 'GO:0071345:cellular response to cytokine stimulus (qval6.65E-4)', 'GO:0048771:tissue remodeling (qval6.67E-4)', 'GO:1902532:negative regulation of intracellular signal transduction (qval6.88E-4)', 'GO:0008104:protein localization (qval6.89E-4)', 'GO:0009887:animal organ morphogenesis (qval8.43E-4)', 'GO:0048729:tissue morphogenesis (qval8.8E-4)', 'GO:1903037:regulation of leukocyte cell-cell adhesion (qval8.95E-4)', 'GO:0051251:positive regulation of lymphocyte activation (qval9.34E-4)', 'GO:0002275:myeloid cell activation involved in immune response (qval9.33E-4)', 'GO:0002274:myeloid leukocyte activation (qval9.65E-4)', 'GO:0051149:positive regulation of muscle cell differentiation (qval9.61E-4)', 'GO:1903038:negative regulation of leukocyte cell-cell adhesion (qval9.75E-4)', 'GO:0033036:macromolecule localization (qval9.99E-4)', 'GO:0050866:negative regulation of cell activation (qval1E-3)', 'GO:0051049:regulation of transport (qval1.04E-3)', 'GO:0090287:regulation of cellular response to growth factor stimulus (qval1.08E-3)', 'GO:0008219:cell death (qval1.13E-3)', 'GO:0030162:regulation of proteolysis (qval1.16E-3)', 'GO:0002252:immune effector process (qval1.19E-3)', 'GO:0042327:positive regulation of phosphorylation (qval1.25E-3)', 'GO:0051050:positive regulation of transport (qval1.28E-3)', 'GO:0001817:regulation of cytokine production (qval1.36E-3)', 'GO:0009888:tissue development (qval1.37E-3)', 'GO:1903391:regulation of adherens junction organization (qval1.37E-3)', 'GO:0070848:response to growth factor (qval1.37E-3)', 'GO:0010594:regulation of endothelial cell migration (qval1.38E-3)', 'GO:0008360:regulation of cell shape (qval1.46E-3)', 'GO:1902533:positive regulation of intracellular signal transduction (qval1.46E-3)', 'GO:0061041:regulation of wound healing (qval1.58E-3)', 'GO:0070555:response to interleukin-1 (qval1.57E-3)', 'GO:0090092:regulation of transmembrane receptor protein serine/threonine kinase signaling pathway (qval1.66E-3)', 'GO:0001934:positive regulation of protein phosphorylation (qval1.65E-3)', 'GO:0017015:regulation of transforming growth factor beta receptor signaling pathway (qval1.7E-3)', 'GO:0051345:positive regulation of hydrolase activity (qval1.78E-3)', 'GO:0022408:negative regulation of cell-cell adhesion (qval1.83E-3)', 'GO:1903844:regulation of cellular response to transforming growth factor beta stimulus (qval2.01E-3)', 'GO:1990778:protein localization to cell periphery (qval2.01E-3)', 'GO:1904018:positive regulation of vasculature development (qval2.16E-3)', 'GO:0002682:regulation of immune system process (qval2.22E-3)', 'GO:0031401:positive regulation of protein modification process (qval2.26E-3)', 'GO:1902105:regulation of leukocyte differentiation (qval2.29E-3)', 'GO:0022409:positive regulation of cell-cell adhesion (qval2.28E-3)', 'GO:0002576:platelet degranulation (qval2.29E-3)', 'GO:0051172:negative regulation of nitrogen compound metabolic process (qval2.41E-3)', 'GO:0048010:vascular endothelial growth factor receptor signaling pathway (qval2.41E-3)', 'GO:0034109:homotypic cell-cell adhesion (qval2.48E-3)', 'GO:0002064:epithelial cell development (qval2.47E-3)', 'GO:0010595:positive regulation of endothelial cell migration (qval2.46E-3)', 'GO:0014910:regulation of smooth muscle cell migration (qval2.72E-3)', 'GO:0032102:negative regulation of response to external stimulus (qval2.74E-3)', 'GO:0003148:outflow tract septum morphogenesis (qval2.75E-3)', 'GO:0097190:apoptotic signaling pathway (qval2.77E-3)', 'GO:0034329:cell junction assembly (qval2.84E-3)', 'GO:0009719:response to endogenous stimulus (qval2.88E-3)', 'GO:0014911:positive regulation of smooth muscle cell migration (qval2.88E-3)', 'GO:0050867:positive regulation of cell activation (qval3E-3)', 'GO:0000904:cell morphogenesis involved in differentiation (qval3.13E-3)', 'GO:0009628:response to abiotic stimulus (qval3.15E-3)', 'GO:0010951:negative regulation of endopeptidase activity (qval3.16E-3)', 'GO:1903034:regulation of response to wounding (qval3.17E-3)', 'GO:0051155:positive regulation of striated muscle cell differentiation (qval3.19E-3)', 'GO:0008284:positive regulation of cell proliferation (qval3.19E-3)', 'GO:0035987:endodermal cell differentiation (qval3.34E-3)', 'GO:0030199:collagen fibril organization (qval3.35E-3)', 'GO:0031324:negative regulation of cellular metabolic process (qval3.37E-3)', 'GO:0032501:multicellular organismal process (qval3.46E-3)', 'GO:0071219:cellular response to molecule of bacterial origin (qval3.47E-3)', 'GO:0051173:positive regulation of nitrogen compound metabolic process (qval3.53E-3)', 'GO:0045621:positive regulation of lymphocyte differentiation (qval3.74E-3)', 'GO:1900026:positive regulation of substrate adhesion-dependent cell spreading (qval3.94E-3)', 'GO:0051056:regulation of small GTPase mediated signal transduction (qval3.95E-3)', 'GO:0010831:positive regulation of myotube differentiation (qval4.08E-3)', 'GO:0009605:response to external stimulus (qval4.24E-3)', 'GO:0032956:regulation of actin cytoskeleton organization (qval4.3E-3)', 'GO:0007169:transmembrane receptor protein tyrosine kinase signaling pathway (qval4.35E-3)', 'GO:0043085:positive regulation of catalytic activity (qval4.58E-3)', 'GO:0002696:positive regulation of leukocyte activation (qval4.98E-3)', 'GO:0061036:positive regulation of cartilage development (qval5E-3)', 'GO:0009987:cellular process (qval5.12E-3)', 'GO:0010466:negative regulation of peptidase activity (qval5.17E-3)', 'GO:0001954:positive regulation of cell-matrix adhesion (qval5.29E-3)', 'GO:1900024:regulation of substrate adhesion-dependent cell spreading (qval5.27E-3)', 'GO:0034446:substrate adhesion-dependent cell spreading (qval5.25E-3)', 'GO:0007178:transmembrane receptor protein serine/threonine kinase signaling pathway (qval5.4E-3)', 'GO:0045596:negative regulation of cell differentiation (qval5.51E-3)', 'GO:0032963:collagen metabolic process (qval5.96E-3)', 'GO:0022617:extracellular matrix disassembly (qval5.94E-3)', 'GO:0045766:positive regulation of angiogenesis (qval6.11E-3)', 'GO:0002683:negative regulation of immune system process (qval6.45E-3)', 'GO:0071222:cellular response to lipopolysaccharide (qval6.49E-3)', 'GO:0071363:cellular response to growth factor stimulus (qval6.56E-3)', 'GO:0010812:negative regulation of cell-substrate adhesion (qval6.67E-3)', 'GO:0010605:negative regulation of macromolecule metabolic process (qval6.84E-3)', 'GO:0044419:interspecies interaction between organisms (qval7.06E-3)', 'GO:0001933:negative regulation of protein phosphorylation (qval7.13E-3)', 'GO:0009892:negative regulation of metabolic process (qval7.23E-3)', 'GO:1902107:positive regulation of leukocyte differentiation (qval7.42E-3)', 'GO:0001667:ameboidal-type cell migration (qval7.73E-3)', 'GO:0035024:negative regulation of Rho protein signal transduction (qval7.82E-3)', 'GO:0031347:regulation of defense response (qval7.85E-3)', 'GO:0000902:cell morphogenesis (qval7.82E-3)', 'GO:0030029:actin filament-based process (qval7.94E-3)', 'GO:0048146:positive regulation of fibroblast proliferation (qval8.02E-3)', 'GO:0043410:positive regulation of MAPK cascade (qval8.21E-3)', 'GO:0002009:morphogenesis of an epithelium (qval8.26E-3)', 'GO:0034113:heterotypic cell-cell adhesion (qval8.37E-3)', 'GO:0007507:heart development (qval8.66E-3)', 'GO:0030260:entry into host cell (qval8.98E-3)', 'GO:0051806:entry into cell of other organism involved in symbiotic interaction (qval8.95E-3)', 'GO:0051828:entry into other organism involved in symbiotic interaction (qval8.91E-3)', 'GO:0044409:entry into host (qval8.88E-3)', 'GO:0006935:chemotaxis (qval8.88E-3)', 'GO:0007044:cell-substrate junction assembly (qval9.01E-3)', 'GO:0071801:regulation of podosome assembly (qval9E-3)', 'GO:0042330:taxis (qval9.22E-3)', 'GO:0006469:negative regulation of protein kinase activity (qval9.22E-3)', 'GO:0050727:regulation of inflammatory response (qval9.27E-3)', 'GO:0001818:negative regulation of cytokine production (qval9.49E-3)', 'GO:0045589:regulation of regulatory T cell differentiation (qval9.47E-3)', 'GO:0060627:regulation of vesicle-mediated transport (qval9.62E-3)', 'GO:1903393:positive regulation of adherens junction organization (qval9.61E-3)', 'GO:1901700:response to oxygen-containing compound (qval9.66E-3)', 'GO:0045184:establishment of protein localization (qval9.65E-3)', 'GO:0071496:cellular response to external stimulus (qval9.84E-3)', 'GO:0061138:morphogenesis of a branching epithelium (qval9.88E-3)', 'GO:0046580:negative regulation of Ras protein signal transduction (qval9.99E-3)', 'GO:0038165:oncostatin-M-mediated signaling pathway (qval1.06E-2)', 'GO:1903224:regulation of endodermal cell differentiation (qval1.05E-2)', 'GO:0042326:negative regulation of phosphorylation (qval1.1E-2)', 'GO:0061045:negative regulation of wound healing (qval1.1E-2)', 'GO:0001953:negative regulation of cell-matrix adhesion (qval1.12E-2)', 'GO:0003179:heart valve morphogenesis (qval1.13E-2)', 'GO:1903035:negative regulation of response to wounding (qval1.15E-2)', 'GO:0030097:hemopoiesis (qval1.14E-2)', 'GO:0048598:embryonic morphogenesis (qval1.15E-2)', 'GO:0012501:programmed cell death (qval1.16E-2)', 'GO:0040013:negative regulation of locomotion (qval1.17E-2)', 'GO:0071216:cellular response to biotic stimulus (qval1.18E-2)', 'GO:0040007:growth (qval1.19E-2)', 'GO:0002684:positive regulation of immune system process (qval1.21E-2)', 'GO:0045861:negative regulation of proteolysis (qval1.23E-2)', 'GO:0006897:endocytosis (qval1.37E-2)', 'GO:0007179:transforming growth factor beta receptor signaling pathway (qval1.37E-2)', 'GO:0016486:peptide hormone processing (qval1.41E-2)', 'GO:0086004:regulation of cardiac muscle cell contraction (qval1.41E-2)', 'GO:0007264:small GTPase mediated signal transduction (qval1.41E-2)', 'GO:2000146:negative regulation of cell motility (qval1.41E-2)', 'GO:0032103:positive regulation of response to external stimulus (qval1.4E-2)', 'GO:0035306:positive regulation of dephosphorylation (qval1.41E-2)', 'GO:0007173:epidermal growth factor receptor signaling pathway (qval1.41E-2)', 'GO:2001233:regulation of apoptotic signaling pathway (qval1.42E-2)', 'GO:0050678:regulation of epithelial cell proliferation (qval1.44E-2)', 'GO:0010470:regulation of gastrulation (qval1.47E-2)', 'GO:0090257:regulation of muscle system process (qval1.55E-2)', 'GO:0090100:positive regulation of transmembrane receptor protein serine/threonine kinase signaling pathway (qval1.57E-2)', 'GO:0001763:morphogenesis of a branching structure (qval1.59E-2)', 'GO:1901741:positive regulation of myoblast fusion (qval1.62E-2)', 'GO:0060326:cell chemotaxis (qval1.63E-2)', 'GO:0045619:regulation of lymphocyte differentiation (qval1.69E-2)', 'GO:0046718:viral entry into host cell (qval1.72E-2)', 'GO:0034103:regulation of tissue remodeling (qval1.76E-2)', 'GO:0065008:regulation of biological quality (qval1.75E-2)', 'GO:0042177:negative regulation of protein catabolic process (qval1.78E-2)', 'GO:0051271:negative regulation of cellular component movement (qval1.8E-2)', 'GO:2001234:negative regulation of apoptotic signaling pathway (qval1.8E-2)', 'GO:1901166:neural crest cell migration involved in autonomic nervous system development (qval1.82E-2)', 'GO:0060312:regulation of blood vessel remodeling (qval1.82E-2)', 'GO:0010770:positive regulation of cell morphogenesis involved in differentiation (qval1.88E-2)', 'GO:1903708:positive regulation of hemopoiesis (qval1.91E-2)', 'GO:0071634:regulation of transforming growth factor beta production (qval1.93E-2)', 'GO:0006915:apoptotic process (qval1.99E-2)', 'GO:1903115:regulation of actin filament-based movement (qval1.99E-2)', 'GO:0051894:positive regulation of focal adhesion assembly (qval1.99E-2)', 'GO:0050870:positive regulation of T cell activation (qval2E-2)', 'GO:0097237:cellular response to toxic substance (qval2.06E-2)', 'GO:0038127:ERBB signaling pathway (qval2.07E-2)', 'GO:0060973:cell migration involved in heart development (qval2.08E-2)', 'GO:0070141:response to UV-A (qval2.08E-2)', 'GO:0051058:negative regulation of small GTPase mediated signal transduction (qval2.16E-2)', 'GO:0055117:regulation of cardiac muscle contraction (qval2.15E-2)', 'GO:0048844:artery morphogenesis (qval2.15E-2)', 'GO:0007266:Rho protein signal transduction (qval2.14E-2)', 'GO:0071495:cellular response to endogenous stimulus (qval2.14E-2)', 'GO:0048534:hematopoietic or lymphoid organ development (qval2.19E-2)', 'GO:0030336:negative regulation of cell migration (qval2.23E-2)', 'GO:0045995:regulation of embryonic development (qval2.23E-2)', 'GO:0045807:positive regulation of endocytosis (qval2.22E-2)', 'GO:0045582:positive regulation of T cell differentiation (qval2.22E-2)', 'GO:0033673:negative regulation of kinase activity (qval2.22E-2)', 'GO:0045859:regulation of protein kinase activity (qval2.23E-2)', 'GO:0030855:epithelial cell differentiation (qval2.24E-2)', 'GO:0051704:multi-organism process (qval2.25E-2)', 'GO:2000515:negative regulation of CD4-positive, alpha-beta T cell activation (qval2.29E-2)', 'GO:0048589:developmental growth (qval2.39E-2)', 'GO:0030111:regulation of Wnt signaling pathway (qval2.39E-2)', 'GO:0030048:actin filament-based movement (qval2.4E-2)', 'GO:0010712:regulation of collagen metabolic process (qval2.41E-2)', 'GO:1903827:regulation of cellular protein localization (qval2.42E-2)', 'GO:0045936:negative regulation of phosphate metabolic process (qval2.44E-2)', 'GO:0010563:negative regulation of phosphorus metabolic process (qval2.51E-2)', 'GO:0090066:regulation of anatomical structure size (qval2.54E-2)', 'GO:0051348:negative regulation of transferase activity (qval2.56E-2)', 'GO:0031323:regulation of cellular metabolic process (qval2.56E-2)', 'GO:1901739:regulation of myoblast fusion (qval2.57E-2)', 'GO:0086065:cell communication involved in cardiac conduction (qval2.57E-2)', 'GO:2001267:regulation of cysteine-type endopeptidase activity involved in apoptotic signaling pathway (qval2.56E-2)', 'GO:0060325:face morphogenesis (qval2.67E-2)', 'GO:0051346:negative regulation of hydrolase activity (qval2.67E-2)', 'GO:0045862:positive regulation of proteolysis (qval2.67E-2)', 'GO:0009991:response to extracellular stimulus (qval2.72E-2)', 'GO:0048754:branching morphogenesis of an epithelial tube (qval2.74E-2)', 'GO:0098657:import into cell (qval2.74E-2)', 'GO:0043301:negative regulation of leukocyte degranulation (qval2.74E-2)', 'GO:1905049:negative regulation of metallopeptidase activity (qval2.73E-2)', 'GO:0003334:keratinocyte development (qval2.72E-2)', 'GO:0048861:leukemia inhibitory factor signaling pathway (qval2.72E-2)', 'GO:0071900:regulation of protein serine/threonine kinase activity (qval2.75E-2)', 'GO:0043122:regulation of I-kappaB kinase/NF-kappaB signaling (qval2.88E-2)', 'GO:0010769:regulation of cell morphogenesis involved in differentiation (qval2.93E-2)', 'GO:1903921:regulation of protein processing in phagocytic vesicle (qval3.01E-2)', 'GO:1903923:positive regulation of protein processing in phagocytic vesicle (qval3.01E-2)', 'GO:0070433:negative regulation of nucleotide-binding oligomerization domain containing 2 signaling pathway (qval3E-2)', 'GO:0070425:negative regulation of nucleotide-binding oligomerization domain containing signaling pathway (qval2.99E-2)', 'GO:0032764:negative regulation of mast cell cytokine production (qval2.98E-2)', 'GO:0032804:negative regulation of low-density lipoprotein particle receptor catabolic process (qval2.98E-2)', 'GO:2000645:negative regulation of receptor catabolic process (qval2.97E-2)', 'GO:0071670:smooth muscle cell chemotaxis (qval2.96E-2)', 'GO:0071866:negative regulation of apoptotic process in bone marrow (qval2.95E-2)', 'GO:0007163:establishment or maintenance of cell polarity (qval3.01E-2)', 'GO:0050920:regulation of chemotaxis (qval3.04E-2)', 'GO:0007010:cytoskeleton organization (qval3.05E-2)', 'GO:0003013:circulatory system process (qval3.06E-2)', 'GO:1901184:regulation of ERBB signaling pathway (qval3.08E-2)', 'GO:0048468:cell development (qval3.08E-2)', 'GO:1904035:regulation of epithelial cell apoptotic process (qval3.19E-2)', 'GO:0001503:ossification (qval3.2E-2)', 'GO:0031667:response to nutrient levels (qval3.2E-2)', 'GO:0071260:cellular response to mechanical stimulus (qval3.28E-2)', 'GO:0071347:cellular response to interleukin-1 (qval3.27E-2)', 'GO:0071346:cellular response to interferon-gamma (qval3.26E-2)', 'GO:0032233:positive regulation of actin filament bundle assembly (qval3.25E-2)', 'GO:0051098:regulation of binding (qval3.33E-2)', 'GO:1903706:regulation of hemopoiesis (qval3.35E-2)', 'GO:0035023:regulation of Rho protein signal transduction (qval3.42E-2)', 'GO:0001569:branching involved in blood vessel morphogenesis (qval3.46E-2)', 'GO:0033993:response to lipid (qval3.46E-2)', 'GO:0046578:regulation of Ras protein signal transduction (qval3.48E-2)', 'GO:0051701:interaction with host (qval3.47E-2)', 'GO:0044706:multi-multicellular organism process (qval3.48E-2)', 'GO:0060284:regulation of cell development (qval3.51E-2)']</t>
        </is>
      </c>
      <c r="T3" s="3">
        <f>hyperlink("https://spiral.technion.ac.il/results/MTAwMDAwNA==/2/GOResultsFUNCTION","link")</f>
        <v/>
      </c>
      <c r="U3" t="inlineStr">
        <is>
          <t>['GO:0050839:cell adhesion molecule binding (qval1.16E-9)', 'GO:0045296:cadherin binding (qval7.39E-7)', 'GO:0019899:enzyme binding (qval6.79E-6)', 'GO:0005515:protein binding (qval6.58E-6)', 'GO:0098631:cell adhesion mediator activity (qval1.64E-4)', 'GO:0019900:kinase binding (qval1.55E-4)', 'GO:0005102:signaling receptor binding (qval1.96E-4)', 'GO:0019838:growth factor binding (qval1.92E-4)', 'GO:0098632:cell-cell adhesion mediator activity (qval2.09E-4)', 'GO:0044877:protein-containing complex binding (qval2.61E-4)', 'GO:0005178:integrin binding (qval2.41E-4)', 'GO:0019901:protein kinase binding (qval4.44E-4)', 'GO:0002020:protease binding (qval6.78E-4)', 'GO:0030234:enzyme regulator activity (qval1.27E-3)', 'GO:0098641:cadherin binding involved in cell-cell adhesion (qval1.89E-3)', 'GO:0005488:binding (qval1.85E-3)', 'GO:0019199:transmembrane receptor protein kinase activity (qval2.04E-3)', 'GO:0061134:peptidase regulator activity (qval2E-3)', 'GO:0004857:enzyme inhibitor activity (qval2.03E-3)', 'GO:0004866:endopeptidase inhibitor activity (qval3.86E-3)', 'GO:0008092:cytoskeletal protein binding (qval4.75E-3)', 'GO:0030414:peptidase inhibitor activity (qval5.83E-3)', 'GO:0019955:cytokine binding (qval6.21E-3)', 'GO:0061135:endopeptidase regulator activity (qval7.98E-3)', 'GO:0019904:protein domain specific binding (qval8.59E-3)', 'GO:0001968:fibronectin binding (qval8.8E-3)', 'GO:0003779:actin binding (qval1.14E-2)', 'GO:0019903:protein phosphatase binding (qval1.1E-2)', 'GO:0005509:calcium ion binding (qval1.34E-2)', 'GO:0019902:phosphatase binding (qval1.42E-2)', 'GO:0005198:structural molecule activity (qval1.86E-2)', 'GO:0004714:transmembrane receptor protein tyrosine kinase activity (qval2.69E-2)', 'GO:0005201:extracellular matrix structural constituent (qval2.65E-2)', 'GO:0004924:oncostatin-M receptor activity (qval2.73E-2)', 'GO:0004923:leukemia inhibitory factor receptor activity (qval2.65E-2)', 'GO:0005160:transforming growth factor beta receptor binding (qval2.88E-2)', 'GO:0044548:S100 protein binding (qval4.23E-2)', 'GO:0098772:molecular function regulator (qval4.45E-2)', 'GO:0070492:oligosaccharide binding (qval5.5E-2)', 'GO:0042802:identical protein binding (qval5.41E-2)', 'GO:0004897:ciliary neurotrophic factor receptor activity (qval7.6E-2)', 'GO:0005021:vascular endothelial growth factor-activated receptor activity (qval7.42E-2)', 'GO:0003674:molecular_function (qval7.93E-2)', 'GO:0046872:metal ion binding (qval8.65E-2)']</t>
        </is>
      </c>
      <c r="V3" s="3">
        <f>hyperlink("https://spiral.technion.ac.il/results/MTAwMDAwNA==/2/GOResultsCOMPONENT","link")</f>
        <v/>
      </c>
      <c r="W3" t="inlineStr">
        <is>
          <t>['GO:0070161:anchoring junction (qval9.63E-21)', 'GO:0005912:adherens junction (qval7.43E-21)', 'GO:0044421:extracellular region part (qval3.72E-19)', 'GO:0030054:cell junction (qval6.46E-19)', 'GO:0070062:extracellular exosome (qval6.74E-18)', 'GO:1903561:extracellular vesicle (qval2.01E-17)', 'GO:0043230:extracellular organelle (qval1.8E-17)', 'GO:0030055:cell-substrate junction (qval2.47E-17)', 'GO:0031982:vesicle (qval3.73E-17)', 'GO:0005925:focal adhesion (qval7.28E-17)', 'GO:0005924:cell-substrate adherens junction (qval8.29E-17)', 'GO:0062023:collagen-containing extracellular matrix (qval1.35E-12)', 'GO:0016020:membrane (qval3.42E-11)', 'GO:0031012:extracellular matrix (qval2.43E-10)', 'GO:0005886:plasma membrane (qval1.53E-9)', 'GO:0044433:cytoplasmic vesicle part (qval2.6E-9)', 'GO:0005615:extracellular space (qval1.41E-7)', 'GO:0098857:membrane microdomain (qval3.08E-6)', 'GO:0045121:membrane raft (qval2.92E-6)', 'GO:0005856:cytoskeleton (qval3.42E-6)', 'GO:0098589:membrane region (qval5.19E-6)', 'GO:0009986:cell surface (qval9.47E-6)', 'GO:0031410:cytoplasmic vesicle (qval9.31E-6)', 'GO:0097708:intracellular vesicle (qval1.07E-5)', 'GO:0044440:endosomal part (qval3.55E-5)', 'GO:0010008:endosome membrane (qval6.72E-5)', 'GO:0001726:ruffle (qval6.47E-5)', 'GO:0044459:plasma membrane part (qval8.03E-5)', 'GO:0044432:endoplasmic reticulum part (qval9.38E-5)', 'GO:0044444:cytoplasmic part (qval1.06E-4)', 'GO:0098588:bounding membrane of organelle (qval1.73E-4)', 'GO:0098805:whole membrane (qval2.57E-4)', 'GO:0005576:extracellular region (qval3.68E-4)', 'GO:0005604:basement membrane (qval3.83E-4)', 'GO:0044425:membrane part (qval6.3E-4)', 'GO:0009897:external side of plasma membrane (qval6.57E-4)', 'GO:0012506:vesicle membrane (qval7.89E-4)', 'GO:0043202:lysosomal lumen (qval1.04E-3)', 'GO:0031090:organelle membrane (qval1.2E-3)', 'GO:0044420:extracellular matrix component (qval1.68E-3)', 'GO:0030659:cytoplasmic vesicle membrane (qval1.9E-3)', 'GO:0055038:recycling endosome membrane (qval1.9E-3)', 'GO:0005768:endosome (qval1.93E-3)', 'GO:0030667:secretory granule membrane (qval2.28E-3)', 'GO:0031974:membrane-enclosed lumen (qval2.26E-3)', 'GO:0070013:intracellular organelle lumen (qval2.21E-3)', 'GO:0043233:organelle lumen (qval2.17E-3)', 'GO:0015629:actin cytoskeleton (qval2.17E-3)', 'GO:0005788:endoplasmic reticulum lumen (qval2.39E-3)', 'GO:0098552:side of membrane (qval2.4E-3)', 'GO:0043235:receptor complex (qval3.97E-3)', 'GO:0005789:endoplasmic reticulum membrane (qval6.2E-3)', 'GO:0044431:Golgi apparatus part (qval6.08E-3)', 'GO:0044853:plasma membrane raft (qval6.42E-3)', 'GO:0016323:basolateral plasma membrane (qval7.02E-3)', 'GO:0000139:Golgi membrane (qval7.01E-3)', 'GO:0098852:lytic vacuole membrane (qval8.36E-3)', 'GO:0005765:lysosomal membrane (qval8.21E-3)', 'GO:0042995:cell projection (qval8.97E-3)', 'GO:0035577:azurophil granule membrane (qval1.09E-2)', 'GO:0005767:secondary lysosome (qval1.1E-2)', 'GO:0044437:vacuolar part (qval1.09E-2)', 'GO:0098590:plasma membrane region (qval1.1E-2)', 'GO:0005901:caveola (qval1.42E-2)', 'GO:0031901:early endosome membrane (qval1.62E-2)', 'GO:0002102:podosome (qval1.6E-2)', 'GO:0005783:endoplasmic reticulum (qval1.84E-2)', 'GO:0005775:vacuolar lumen (qval1.87E-2)', 'GO:0005764:lysosome (qval1.92E-2)', 'GO:0000323:lytic vacuole (qval1.89E-2)', 'GO:0005607:laminin-2 complex (qval2.11E-2)', 'GO:1990665:AnxA2-p11 complex (qval2.08E-2)', 'GO:0043227:membrane-bounded organelle (qval2.39E-2)', 'GO:0005774:vacuolar membrane (qval2.61E-2)']</t>
        </is>
      </c>
      <c r="X3" t="inlineStr">
        <is>
          <t>[{0, 1, 3, 25, 26, 27, 28, 29, 30}, {12, 14, 15, 16, 17, 18, 19, 20, 21, 22, 23, 24}]</t>
        </is>
      </c>
    </row>
    <row r="4">
      <c r="A4" s="1" t="n">
        <v>3</v>
      </c>
      <c r="B4" t="n">
        <v>32863</v>
      </c>
      <c r="C4" t="n">
        <v>31</v>
      </c>
      <c r="D4" t="n">
        <v>576</v>
      </c>
      <c r="E4" t="n">
        <v>23</v>
      </c>
      <c r="F4" t="n">
        <v>930</v>
      </c>
      <c r="G4" t="n">
        <v>97</v>
      </c>
      <c r="H4" s="2" t="n">
        <v>-1957.553622577374</v>
      </c>
      <c r="I4" t="n">
        <v>0.4608143636830311</v>
      </c>
      <c r="J4" t="inlineStr">
        <is>
          <t>ENSG00000004139,ENSG00000005073,ENSG00000005486,ENSG00000006042,ENSG00000006576,ENSG00000008517,ENSG00000008952,ENSG00000011028,ENSG00000011422,ENSG00000013588,ENSG00000019549,ENSG00000019991,ENSG00000020181,ENSG00000023191,ENSG00000023445,ENSG00000023572,ENSG00000025708,ENSG00000026025,ENSG00000035862,ENSG00000038295,ENSG00000041982,ENSG00000049239,ENSG00000049245,ENSG00000049249,ENSG00000049449,ENSG00000049860,ENSG00000050438,ENSG00000057252,ENSG00000058085,ENSG00000058262,ENSG00000059915,ENSG00000061455,ENSG00000062598,ENSG00000062725,ENSG00000064601,ENSG00000064692,ENSG00000066468,ENSG00000067182,ENSG00000068024,ENSG00000068903,ENSG00000069011,ENSG00000069020,ENSG00000069399,ENSG00000069702,ENSG00000069974,ENSG00000070404,ENSG00000071246,ENSG00000071282,ENSG00000071859,ENSG00000071889,ENSG00000072422,ENSG00000073008,ENSG00000074603,ENSG00000075223,ENSG00000075651,ENSG00000076351,ENSG00000076356,ENSG00000076641,ENSG00000077616,ENSG00000077943,ENSG00000078808,ENSG00000079150,ENSG00000079308,ENSG00000079385,ENSG00000079931,ENSG00000082014,ENSG00000082438,ENSG00000085063,ENSG00000085662,ENSG00000087074,ENSG00000087303,ENSG00000087842,ENSG00000088256,ENSG00000090776,ENSG00000090975,ENSG00000091436,ENSG00000091986,ENSG00000092969,ENSG00000095015,ENSG00000095585,ENSG00000095739,ENSG00000095752,ENSG00000099250,ENSG00000099949,ENSG00000099957,ENSG00000100097,ENSG00000100196,ENSG00000100221,ENSG00000100234,ENSG00000100258,ENSG00000100284,ENSG00000100300,ENSG00000100739,ENSG00000100918,ENSG00000100979,ENSG00000101282,ENSG00000101335,ENSG00000101439,ENSG00000101670,ENSG00000101680,ENSG00000101825,ENSG00000101940,ENSG00000102181,ENSG00000102265,ENSG00000102316,ENSG00000102359,ENSG00000102755,ENSG00000102780,ENSG00000102931,ENSG00000103064,ENSG00000103196,ENSG00000103381,ENSG00000103742,ENSG00000104368,ENSG00000104415,ENSG00000104660,ENSG00000105223,ENSG00000105329,ENSG00000105464,ENSG00000105499,ENSG00000105854,ENSG00000105989,ENSG00000106031,ENSG00000106034,ENSG00000106052,ENSG00000106080,ENSG00000106211,ENSG00000106333,ENSG00000106366,ENSG00000106397,ENSG00000106631,ENSG00000106799,ENSG00000106992,ENSG00000107249,ENSG00000107731,ENSG00000107796,ENSG00000107819,ENSG00000108691,ENSG00000108821,ENSG00000108947,ENSG00000109072,ENSG00000109436,ENSG00000109610,ENSG00000109846,ENSG00000110047,ENSG00000110169,ENSG00000110171,ENSG00000110422,ENSG00000110693,ENSG00000111897,ENSG00000111913,ENSG00000112079,ENSG00000112149,ENSG00000112175,ENSG00000112419,ENSG00000112499,ENSG00000112576,ENSG00000112977,ENSG00000113083,ENSG00000113140,ENSG00000113441,ENSG00000113504,ENSG00000113580,ENSG00000113583,ENSG00000113648,ENSG00000114541,ENSG00000115234,ENSG00000115295,ENSG00000115414,ENSG00000115419,ENSG00000115561,ENSG00000116132,ENSG00000116337,ENSG00000116977,ENSG00000117152,ENSG00000117226,ENSG00000117298,ENSG00000117385,ENSG00000117758,ENSG00000117984,ENSG00000118004,ENSG00000118194,ENSG00000118200,ENSG00000118257,ENSG00000118495,ENSG00000118508,ENSG00000118946,ENSG00000119535,ENSG00000119681,ENSG00000119865,ENSG00000119917,ENSG00000120889,ENSG00000121039,ENSG00000121067,ENSG00000121068,ENSG00000121075,ENSG00000122420,ENSG00000122592,ENSG00000122642,ENSG00000122733,ENSG00000122756,ENSG00000123096,ENSG00000123739,ENSG00000123989,ENSG00000123999,ENSG00000124212,ENSG00000124731,ENSG00000124762,ENSG00000124788,ENSG00000124920,ENSG00000125520,ENSG00000125827,ENSG00000125875,ENSG00000126351,ENSG00000126709,ENSG00000127666,ENSG00000127838,ENSG00000128052,ENSG00000128283,ENSG00000128285,ENSG00000128595,ENSG00000128710,ENSG00000128713,ENSG00000128918,ENSG00000129009,ENSG00000129038,ENSG00000130176,ENSG00000130309,ENSG00000130635,ENSG00000131323,ENSG00000131378,ENSG00000131435,ENSG00000131507,ENSG00000131584,ENSG00000131724,ENSG00000132481,ENSG00000132561,ENSG00000132635,ENSG00000132824,ENSG00000133169,ENSG00000133216,ENSG00000133466,ENSG00000133872,ENSG00000134013,ENSG00000134046,ENSG00000134202,ENSG00000134352,ENSG00000134594,ENSG00000134762,ENSG00000134871,ENSG00000135047,ENSG00000135404,ENSG00000135409,ENSG00000135472,ENSG00000135535,ENSG00000135631,ENSG00000135677,ENSG00000135750,ENSG00000135919,ENSG00000136026,ENSG00000136240,ENSG00000136574,ENSG00000137166,ENSG00000137177,ENSG00000137802,ENSG00000137809,ENSG00000137831,ENSG00000137868,ENSG00000137872,ENSG00000138029,ENSG00000138496,ENSG00000138650,ENSG00000138760,ENSG00000138794,ENSG00000138835,ENSG00000139211,ENSG00000139508,ENSG00000139567,ENSG00000139793,ENSG00000139974,ENSG00000140391,ENSG00000140564,ENSG00000140600,ENSG00000140682,ENSG00000140937,ENSG00000141448,ENSG00000141696,ENSG00000141756,ENSG00000141905,ENSG00000142156,ENSG00000142166,ENSG00000142173,ENSG00000142186,ENSG00000142227,ENSG00000142303,ENSG00000142552,ENSG00000143198,ENSG00000143344,ENSG00000143641,ENSG00000143850,ENSG00000144642,ENSG00000144802,ENSG00000144824,ENSG00000145022,ENSG00000145284,ENSG00000145391,ENSG00000145632,ENSG00000145708,ENSG00000145730,ENSG00000145743,ENSG00000145860,ENSG00000146013,ENSG00000146250,ENSG00000146477,ENSG00000146674,ENSG00000147041,ENSG00000147655,ENSG00000147883,ENSG00000147889,ENSG00000148120,ENSG00000148180,ENSG00000148204,ENSG00000148444,ENSG00000148848,ENSG00000149257,ENSG00000149294,ENSG00000149295,ENSG00000149485,ENSG00000149591,ENSG00000150347,ENSG00000150593,ENSG00000150961,ENSG00000151067,ENSG00000151135,ENSG00000151327,ENSG00000152952,ENSG00000153071,ENSG00000153707,ENSG00000154553,ENSG00000154556,ENSG00000155254,ENSG00000155850,ENSG00000156113,ENSG00000156804,ENSG00000156873,ENSG00000157005,ENSG00000157227,ENSG00000157613,ENSG00000158186,ENSG00000158286,ENSG00000158786,ENSG00000159173,ENSG00000159176,ENSG00000159307,ENSG00000159348,ENSG00000159479,ENSG00000160712,ENSG00000160789,ENSG00000161011,ENSG00000161013,ENSG00000161533,ENSG00000161896,ENSG00000161905,ENSG00000162231,ENSG00000162368,ENSG00000162434,ENSG00000162645,ENSG00000162654,ENSG00000162733,ENSG00000162849,ENSG00000163110,ENSG00000163359,ENSG00000163520,ENSG00000163638,ENSG00000163947,ENSG00000164023,ENSG00000164093,ENSG00000164107,ENSG00000164294,ENSG00000164309,ENSG00000164318,ENSG00000164574,ENSG00000164692,ENSG00000164764,ENSG00000165102,ENSG00000165156,ENSG00000165194,ENSG00000165410,ENSG00000165424,ENSG00000165495,ENSG00000165655,ENSG00000165682,ENSG00000165794,ENSG00000165801,ENSG00000165915,ENSG00000165996,ENSG00000166016,ENSG00000166106,ENSG00000166130,ENSG00000166147,ENSG00000166275,ENSG00000166311,ENSG00000166341,ENSG00000166401,ENSG00000166710,ENSG00000166963,ENSG00000167460,ENSG00000167549,ENSG00000167566,ENSG00000167601,ENSG00000167617,ENSG00000167874,ENSG00000168056,ENSG00000168297,ENSG00000168487,ENSG00000168542,ENSG00000168734,ENSG00000168807,ENSG00000168938,ENSG00000168952,ENSG00000169218,ENSG00000169247,ENSG00000169554,ENSG00000169851,ENSG00000169871,ENSG00000169902,ENSG00000169908,ENSG00000169946,ENSG00000170017,ENSG00000170290,ENSG00000170558,ENSG00000170955,ENSG00000170989,ENSG00000171016,ENSG00000171206,ENSG00000171867,ENSG00000171992,ENSG00000172037,ENSG00000172346,ENSG00000172380,ENSG00000172638,ENSG00000173156,ENSG00000173391,ENSG00000173511,ENSG00000173706,ENSG00000173786,ENSG00000173918,ENSG00000174099,ENSG00000174307,ENSG00000174792,ENSG00000174804,ENSG00000174807,ENSG00000175040,ENSG00000175115,ENSG00000175183,ENSG00000175348,ENSG00000175414,ENSG00000175416,ENSG00000175662,ENSG00000176658,ENSG00000176973,ENSG00000176978,ENSG00000178057,ENSG00000178695,ENSG00000179528,ENSG00000179921,ENSG00000179981,ENSG00000180979,ENSG00000181019,ENSG00000181381,ENSG00000181904,ENSG00000182179,ENSG00000182197,ENSG00000182326,ENSG00000182636,ENSG00000182752,ENSG00000182809,ENSG00000182871,ENSG00000183741,ENSG00000183775,ENSG00000183971,ENSG00000184005,ENSG00000184232,ENSG00000184347,ENSG00000184454,ENSG00000184500,ENSG00000184937,ENSG00000185070,ENSG00000185201,ENSG00000185614,ENSG00000185624,ENSG00000185909,ENSG00000186469,ENSG00000186654,ENSG00000186866,ENSG00000187068,ENSG00000187498,ENSG00000188505,ENSG00000188636,ENSG00000188778,ENSG00000189056,ENSG00000196182,ENSG00000196405,ENSG00000196549,ENSG00000196814,ENSG00000197168,ENSG00000197296,ENSG00000197380,ENSG00000197635,ENSG00000197702,ENSG00000197712,ENSG00000197747,ENSG00000197757,ENSG00000197993,ENSG00000198467,ENSG00000198715,ENSG00000203727,ENSG00000203857,ENSG00000203859,ENSG00000203930,ENSG00000204054,ENSG00000204128,ENSG00000204217,ENSG00000204231,ENSG00000204262,ENSG00000204386,ENSG00000204421,ENSG00000204540,ENSG00000204941,ENSG00000205413,ENSG00000205763,ENSG00000211592,ENSG00000213614,ENSG00000213626,ENSG00000213949,ENSG00000213977,ENSG00000220205,ENSG00000221866,ENSG00000221869,ENSG00000221963,ENSG00000222009,ENSG00000223749,ENSG00000224186,ENSG00000224331,ENSG00000225614,ENSG00000227471,ENSG00000229809,ENSG00000231925,ENSG00000233622,ENSG00000234456,ENSG00000237125,ENSG00000237149,ENSG00000240583,ENSG00000240990,ENSG00000242221,ENSG00000244094,ENSG00000249669,ENSG00000250103,ENSG00000253187,ENSG00000253293,ENSG00000253669,ENSG00000255302,ENSG00000255394,ENSG00000257702,ENSG00000257704,ENSG00000260027,ENSG00000262655,ENSG00000266010,ENSG00000267042,ENSG00000267280,ENSG00000269113,ENSG00000272763,ENSG00000273066,ENSG00000273523,ENSG00000277443,ENSG00000278730</t>
        </is>
      </c>
      <c r="K4" t="inlineStr">
        <is>
          <t>[(0, 16), (0, 18), (0, 20), (0, 21), (0, 22), (0, 23), (0, 24), (1, 16), (1, 18), (1, 20), (1, 21), (1, 22), (1, 23), (1, 24), (2, 16), (2, 18), (2, 20), (2, 21), (2, 22), (2, 23), (2, 24), (3, 16), (3, 18), (3, 20), (3, 21), (3, 22), (3, 23), (3, 24), (4, 18), (4, 20), (4, 21), (4, 22), (4, 23), (4, 24), (5, 18), (5, 20), (5, 21), (5, 22), (5, 23), (5, 24), (6, 20), (6, 23), (7, 16), (7, 18), (7, 20), (7, 21), (7, 22), (7, 23), (7, 24), (8, 20), (8, 23), (9, 20), (9, 21), (9, 22), (9, 23), (25, 16), (25, 18), (25, 20), (25, 21), (25, 22), (25, 23), (25, 24), (26, 16), (26, 18), (26, 20), (26, 21), (26, 22), (26, 23), (26, 24), (27, 16), (27, 18), (27, 20), (27, 21), (27, 22), (27, 23), (27, 24), (28, 16), (28, 18), (28, 20), (28, 21), (28, 22), (28, 23), (28, 24), (29, 16), (29, 18), (29, 20), (29, 21), (29, 22), (29, 23), (29, 24), (30, 16), (30, 18), (30, 20), (30, 21), (30, 22), (30, 23), (30, 24)]</t>
        </is>
      </c>
      <c r="L4" t="n">
        <v>5488</v>
      </c>
      <c r="M4" t="n">
        <v>0.75</v>
      </c>
      <c r="N4" t="n">
        <v>0.95</v>
      </c>
      <c r="O4" t="n">
        <v>3</v>
      </c>
      <c r="P4" t="n">
        <v>10000</v>
      </c>
      <c r="Q4" t="inlineStr">
        <is>
          <t>11/06/2023, 21:58:03</t>
        </is>
      </c>
      <c r="R4" s="3">
        <f>hyperlink("https://spiral.technion.ac.il/results/MTAwMDAwNA==/3/GOResultsPROCESS","link")</f>
        <v/>
      </c>
      <c r="S4" t="inlineStr">
        <is>
          <t>['GO:0043062:extracellular structure organization (qval7.28E-20)', 'GO:0030198:extracellular matrix organization (qval1.68E-19)', 'GO:0048856:anatomical structure development (qval2.99E-15)', 'GO:0032502:developmental process (qval4.71E-14)', 'GO:2000026:regulation of multicellular organismal development (qval3.75E-10)', 'GO:0050793:regulation of developmental process (qval4.81E-10)', 'GO:0040011:locomotion (qval1.38E-9)', 'GO:0048513:animal organ development (qval1.84E-9)', 'GO:0009653:anatomical structure morphogenesis (qval1.72E-9)', 'GO:0051239:regulation of multicellular organismal process (qval7.69E-9)', 'GO:0016477:cell migration (qval9.7E-9)', 'GO:0007155:cell adhesion (qval1.23E-8)', 'GO:0032501:multicellular organismal process (qval1.31E-8)', 'GO:0022610:biological adhesion (qval1.31E-8)', 'GO:0048514:blood vessel morphogenesis (qval2.58E-8)', 'GO:0010033:response to organic substance (qval2.64E-8)', 'GO:0048870:cell motility (qval3.76E-8)', 'GO:0022603:regulation of anatomical structure morphogenesis (qval3.85E-8)', 'GO:0042221:response to chemical (qval6.27E-8)', 'GO:0006928:movement of cell or subcellular component (qval6.66E-8)', 'GO:0048869:cellular developmental process (qval9.22E-8)', 'GO:0048729:tissue morphogenesis (qval1.22E-7)', 'GO:0051094:positive regulation of developmental process (qval1.52E-7)', 'GO:0060411:cardiac septum morphogenesis (qval1.59E-7)', 'GO:0007166:cell surface receptor signaling pathway (qval2.96E-7)', 'GO:0030199:collagen fibril organization (qval3.6E-7)', 'GO:0051241:negative regulation of multicellular organismal process (qval5.12E-7)', 'GO:0035239:tube morphogenesis (qval5.55E-7)', 'GO:0003148:outflow tract septum morphogenesis (qval6.93E-7)', 'GO:0009887:animal organ morphogenesis (qval8.11E-7)', 'GO:0048731:system development (qval7.89E-7)', 'GO:0045595:regulation of cell differentiation (qval1.14E-6)', 'GO:0051240:positive regulation of multicellular organismal process (qval1.9E-6)', 'GO:0009888:tissue development (qval3.14E-6)', 'GO:0048646:anatomical structure formation involved in morphogenesis (qval3.29E-6)', 'GO:0030154:cell differentiation (qval4.25E-6)', 'GO:0001525:angiogenesis (qval6.28E-6)', 'GO:0007165:signal transduction (qval6.93E-6)', 'GO:0030155:regulation of cell adhesion (qval8.14E-6)', 'GO:0009987:cellular process (qval1.01E-5)', 'GO:0042127:regulation of cell proliferation (qval2.52E-5)', 'GO:0007507:heart development (qval2.56E-5)', 'GO:0001501:skeletal system development (qval2.59E-5)', 'GO:0046903:secretion (qval4.37E-5)', 'GO:0023051:regulation of signaling (qval6.19E-5)', 'GO:0002576:platelet degranulation (qval6.08E-5)', 'GO:0032940:secretion by cell (qval6.51E-5)', 'GO:0010646:regulation of cell communication (qval8.7E-5)', 'GO:0045055:regulated exocytosis (qval9.55E-5)', 'GO:0048523:negative regulation of cellular process (qval1.09E-4)', 'GO:0045597:positive regulation of cell differentiation (qval1.09E-4)', 'GO:0048589:developmental growth (qval1.1E-4)', 'GO:0050896:response to stimulus (qval1.17E-4)', 'GO:0008285:negative regulation of cell proliferation (qval1.18E-4)', 'GO:0048844:artery morphogenesis (qval1.31E-4)', 'GO:0040007:growth (qval1.38E-4)', 'GO:0060429:epithelium development (qval1.59E-4)', 'GO:0048518:positive regulation of biological process (qval1.86E-4)', 'GO:0030324:lung development (qval1.93E-4)', 'GO:0009611:response to wounding (qval2.09E-4)', 'GO:0048608:reproductive structure development (qval2.13E-4)', 'GO:0009966:regulation of signal transduction (qval2.6E-4)', 'GO:0048519:negative regulation of biological process (qval2.62E-4)', 'GO:0006887:exocytosis (qval2.75E-4)', 'GO:0002009:morphogenesis of an epithelium (qval2.84E-4)', 'GO:0030334:regulation of cell migration (qval3.55E-4)', 'GO:1901700:response to oxygen-containing compound (qval4.95E-4)', 'GO:0009719:response to endogenous stimulus (qval5.1E-4)', 'GO:0061061:muscle structure development (qval5.2E-4)', 'GO:0097435:supramolecular fiber organization (qval5.19E-4)', 'GO:0051093:negative regulation of developmental process (qval5.57E-4)', 'GO:0071310:cellular response to organic substance (qval5.61E-4)', 'GO:0001667:ameboidal-type cell migration (qval6.35E-4)', 'GO:0048522:positive regulation of cellular process (qval7.13E-4)', 'GO:0050789:regulation of biological process (qval7.05E-4)', 'GO:0060415:muscle tissue morphogenesis (qval7.92E-4)', 'GO:0043086:negative regulation of catalytic activity (qval8.62E-4)', 'GO:0023056:positive regulation of signaling (qval9.68E-4)', 'GO:0032963:collagen metabolic process (qval1.1E-3)', 'GO:0060560:developmental growth involved in morphogenesis (qval1.15E-3)', 'GO:0044092:negative regulation of molecular function (qval1.33E-3)', 'GO:1901342:regulation of vasculature development (qval1.32E-3)', 'GO:0048762:mesenchymal cell differentiation (qval1.32E-3)', 'GO:0033993:response to lipid (qval1.33E-3)', 'GO:0065007:biological regulation (qval1.33E-3)', 'GO:0070887:cellular response to chemical stimulus (qval1.35E-3)', 'GO:0051270:regulation of cellular component movement (qval1.47E-3)', 'GO:0001503:ossification (qval1.48E-3)', 'GO:2000145:regulation of cell motility (qval1.69E-3)', 'GO:0055008:cardiac muscle tissue morphogenesis (qval1.72E-3)', 'GO:0042060:wound healing (qval1.79E-3)', 'GO:0090100:positive regulation of transmembrane receptor protein serine/threonine kinase signaling pathway (qval1.82E-3)', 'GO:0052547:regulation of peptidase activity (qval2.07E-3)', 'GO:0071559:response to transforming growth factor beta (qval2.14E-3)', 'GO:0042493:response to drug (qval2.14E-3)', 'GO:0010647:positive regulation of cell communication (qval2.16E-3)', 'GO:0008347:glial cell migration (qval2.14E-3)', 'GO:0061384:heart trabecula morphogenesis (qval2.12E-3)', 'GO:0044057:regulation of system process (qval2.43E-3)', 'GO:0008584:male gonad development (qval2.67E-3)', 'GO:0003002:regionalization (qval2.71E-3)', 'GO:0010951:negative regulation of endopeptidase activity (qval3.04E-3)', 'GO:0008406:gonad development (qval3.17E-3)', 'GO:0001763:morphogenesis of a branching structure (qval3.31E-3)', 'GO:0001932:regulation of protein phosphorylation (qval3.35E-3)', 'GO:0048583:regulation of response to stimulus (qval3.42E-3)', 'GO:0061035:regulation of cartilage development (qval3.45E-3)', 'GO:0048771:tissue remodeling (qval3.42E-3)', 'GO:0071560:cellular response to transforming growth factor beta stimulus (qval3.48E-3)', 'GO:0010717:regulation of epithelial to mesenchymal transition (qval3.46E-3)', 'GO:0055010:ventricular cardiac muscle tissue morphogenesis (qval3.58E-3)', 'GO:0030335:positive regulation of cell migration (qval3.6E-3)', 'GO:0061383:trabecula morphogenesis (qval3.64E-3)', 'GO:0032879:regulation of localization (qval3.63E-3)', 'GO:0045765:regulation of angiogenesis (qval3.9E-3)', 'GO:0008284:positive regulation of cell proliferation (qval3.98E-3)', 'GO:0043615:astrocyte cell migration (qval4.16E-3)', 'GO:0032964:collagen biosynthetic process (qval4.25E-3)', 'GO:0009967:positive regulation of signal transduction (qval4.23E-3)', 'GO:0007162:negative regulation of cell adhesion (qval4.33E-3)', 'GO:0050794:regulation of cellular process (qval4.55E-3)', 'GO:2000738:positive regulation of stem cell differentiation (qval4.59E-3)', 'GO:0040012:regulation of locomotion (qval4.6E-3)', 'GO:0001822:kidney development (qval4.67E-3)', 'GO:0010862:positive regulation of pathway-restricted SMAD protein phosphorylation (qval4.67E-3)', 'GO:0034097:response to cytokine (qval4.69E-3)', 'GO:0010466:negative regulation of peptidase activity (qval4.68E-3)', 'GO:0000904:cell morphogenesis involved in differentiation (qval4.72E-3)', 'GO:1904018:positive regulation of vasculature development (qval5.09E-3)', 'GO:0006935:chemotaxis (qval5.13E-3)', 'GO:0070848:response to growth factor (qval5.1E-3)', 'GO:0048598:embryonic morphogenesis (qval5.26E-3)', 'GO:0061138:morphogenesis of a branching epithelium (qval5.22E-3)', 'GO:0042330:taxis (qval5.27E-3)', 'GO:0097305:response to alcohol (qval5.42E-3)', 'GO:0035113:embryonic appendage morphogenesis (qval5.43E-3)', 'GO:0030326:embryonic limb morphogenesis (qval5.39E-3)', 'GO:0051272:positive regulation of cellular component movement (qval5.39E-3)', 'GO:0060045:positive regulation of cardiac muscle cell proliferation (qval5.39E-3)', 'GO:0007275:multicellular organism development (qval5.39E-3)', 'GO:0016202:regulation of striated muscle tissue development (qval5.72E-3)', 'GO:0010648:negative regulation of cell communication (qval5.77E-3)', 'GO:0060420:regulation of heart growth (qval5.85E-3)', 'GO:0032268:regulation of cellular protein metabolic process (qval5.84E-3)', 'GO:0023057:negative regulation of signaling (qval5.93E-3)', 'GO:0048585:negative regulation of response to stimulus (qval5.97E-3)', 'GO:0000902:cell morphogenesis (qval5.95E-3)', 'GO:2000147:positive regulation of cell motility (qval6E-3)', 'GO:0055024:regulation of cardiac muscle tissue development (qval6.42E-3)', 'GO:1901861:regulation of muscle tissue development (qval6.49E-3)', 'GO:0048634:regulation of muscle organ development (qval6.45E-3)', 'GO:1902284:neuron projection extension involved in neuron projection guidance (qval6.44E-3)', 'GO:0048846:axon extension involved in axon guidance (qval6.39E-3)', 'GO:0007157:heterophilic cell-cell adhesion via plasma membrane cell adhesion molecules (qval6.46E-3)', 'GO:0001568:blood vessel development (qval6.47E-3)', 'GO:0060421:positive regulation of heart growth (qval6.53E-3)', 'GO:0052548:regulation of endopeptidase activity (qval6.92E-3)', 'GO:0014070:response to organic cyclic compound (qval6.96E-3)', 'GO:0071363:cellular response to growth factor stimulus (qval6.95E-3)', 'GO:0050680:negative regulation of epithelial cell proliferation (qval7.31E-3)', 'GO:0051246:regulation of protein metabolic process (qval7.3E-3)', 'GO:0003179:heart valve morphogenesis (qval7.27E-3)', 'GO:0042981:regulation of apoptotic process (qval7.92E-3)', 'GO:0010718:positive regulation of epithelial to mesenchymal transition (qval8.45E-3)', 'GO:0009628:response to abiotic stimulus (qval8.43E-3)', 'GO:0061045:negative regulation of wound healing (qval8.89E-3)', 'GO:0007517:muscle organ development (qval8.96E-3)', 'GO:2000826:regulation of heart morphogenesis (qval9.03E-3)', 'GO:0110110:positive regulation of animal organ morphogenesis (qval9.23E-3)', 'GO:1901654:response to ketone (qval9.36E-3)', 'GO:0050678:regulation of epithelial cell proliferation (qval9.42E-3)', 'GO:0032330:regulation of chondrocyte differentiation (qval9.44E-3)', 'GO:0021915:neural tube development (qval9.48E-3)', 'GO:0043067:regulation of programmed cell death (qval1.02E-2)', 'GO:0060043:regulation of cardiac muscle cell proliferation (qval1.05E-2)', 'GO:0098609:cell-cell adhesion (qval1.07E-2)', 'GO:0010716:negative regulation of extracellular matrix disassembly (qval1.07E-2)', 'GO:0002376:immune system process (qval1.09E-2)', 'GO:0048754:branching morphogenesis of an epithelial tube (qval1.1E-2)', 'GO:0009725:response to hormone (qval1.11E-2)', 'GO:0034110:regulation of homotypic cell-cell adhesion (qval1.15E-2)', 'GO:0090092:regulation of transmembrane receptor protein serine/threonine kinase signaling pathway (qval1.14E-2)', 'GO:0001101:response to acid chemical (qval1.18E-2)', 'GO:0030325:adrenal gland development (qval1.2E-2)', 'GO:0042325:regulation of phosphorylation (qval1.26E-2)', 'GO:0010810:regulation of cell-substrate adhesion (qval1.28E-2)', 'GO:0051128:regulation of cellular component organization (qval1.31E-2)', 'GO:0007167:enzyme linked receptor protein signaling pathway (qval1.31E-2)', 'GO:0001837:epithelial to mesenchymal transition (qval1.31E-2)', 'GO:0040017:positive regulation of locomotion (qval1.31E-2)', 'GO:0001649:osteoblast differentiation (qval1.3E-2)', 'GO:0001755:neural crest cell migration (qval1.33E-2)', 'GO:0055021:regulation of cardiac muscle tissue growth (qval1.32E-2)', 'GO:0032270:positive regulation of cellular protein metabolic process (qval1.33E-2)', 'GO:0061036:positive regulation of cartilage development (qval1.33E-2)', 'GO:0030195:negative regulation of blood coagulation (qval1.34E-2)', 'GO:0038065:collagen-activated signaling pathway (qval1.42E-2)', 'GO:0061299:retina vasculature morphogenesis in camera-type eye (qval1.41E-2)', 'GO:0045861:negative regulation of proteolysis (qval1.53E-2)', 'GO:0055025:positive regulation of cardiac muscle tissue development (qval1.55E-2)', 'GO:1900047:negative regulation of hemostasis (qval1.55E-2)', 'GO:0001936:regulation of endothelial cell proliferation (qval1.59E-2)', 'GO:0003012:muscle system process (qval1.59E-2)', 'GO:0030278:regulation of ossification (qval1.62E-2)', 'GO:0003008:system process (qval1.63E-2)', 'GO:0031399:regulation of protein modification process (qval1.64E-2)', 'GO:0034446:substrate adhesion-dependent cell spreading (qval1.63E-2)', 'GO:0035107:appendage morphogenesis (qval1.63E-2)', 'GO:0035108:limb morphogenesis (qval1.62E-2)', 'GO:0065009:regulation of molecular function (qval1.72E-2)', 'GO:1903053:regulation of extracellular matrix organization (qval1.74E-2)', 'GO:0010941:regulation of cell death (qval1.78E-2)', 'GO:0022617:extracellular matrix disassembly (qval1.82E-2)', 'GO:2000027:regulation of animal organ morphogenesis (qval1.81E-2)', 'GO:0019221:cytokine-mediated signaling pathway (qval1.83E-2)', 'GO:0055023:positive regulation of cardiac muscle tissue growth (qval1.83E-2)', 'GO:0048675:axon extension (qval1.82E-2)', 'GO:0090287:regulation of cellular response to growth factor stimulus (qval1.88E-2)', 'GO:0032102:negative regulation of response to external stimulus (qval1.87E-2)', 'GO:0009968:negative regulation of signal transduction (qval1.87E-2)', 'GO:0032101:regulation of response to external stimulus (qval1.9E-2)', 'GO:1902285:semaphorin-plexin signaling pathway involved in neuron projection guidance (qval1.92E-2)', 'GO:0050819:negative regulation of coagulation (qval1.93E-2)', 'GO:0001934:positive regulation of protein phosphorylation (qval1.93E-2)', 'GO:0016192:vesicle-mediated transport (qval1.93E-2)', 'GO:0045596:negative regulation of cell differentiation (qval1.93E-2)', 'GO:0060393:regulation of pathway-restricted SMAD protein phosphorylation (qval1.95E-2)', 'GO:0006952:defense response (qval1.99E-2)', 'GO:0061049:cell growth involved in cardiac muscle cell development (qval2.03E-2)', 'GO:1903224:regulation of endodermal cell differentiation (qval2.02E-2)', 'GO:0070120:ciliary neurotrophic factor-mediated signaling pathway (qval2.01E-2)', 'GO:0018057:peptidyl-lysine oxidation (qval2E-2)', 'GO:0048568:embryonic organ development (qval2E-2)', 'GO:0030308:negative regulation of cell growth (qval2.1E-2)', 'GO:0046622:positive regulation of organ growth (qval2.13E-2)', 'GO:0009952:anterior/posterior pattern specification (qval2.15E-2)', 'GO:1903055:positive regulation of extracellular matrix organization (qval2.16E-2)', 'GO:0060284:regulation of cell development (qval2.36E-2)', 'GO:0060412:ventricular septum morphogenesis (qval2.42E-2)', 'GO:0070252:actin-mediated cell contraction (qval2.43E-2)', 'GO:0030855:epithelial cell differentiation (qval2.52E-2)', 'GO:0051247:positive regulation of protein metabolic process (qval2.51E-2)', 'GO:0048588:developmental cell growth (qval2.57E-2)', 'GO:0001886:endothelial cell morphogenesis (qval2.56E-2)', 'GO:0060389:pathway-restricted SMAD protein phosphorylation (qval2.55E-2)', 'GO:0045785:positive regulation of cell adhesion (qval2.58E-2)', 'GO:0045766:positive regulation of angiogenesis (qval2.6E-2)', 'GO:0009612:response to mechanical stimulus (qval2.59E-2)', 'GO:0038084:vascular endothelial growth factor signaling pathway (qval2.62E-2)', 'GO:0042327:positive regulation of phosphorylation (qval2.73E-2)', 'GO:0022604:regulation of cell morphogenesis (qval2.75E-2)', 'GO:0007389:pattern specification process (qval2.76E-2)', 'GO:0031589:cell-substrate adhesion (qval2.87E-2)', 'GO:0009605:response to external stimulus (qval2.87E-2)', 'GO:0035295:tube development (qval2.87E-2)', 'GO:0016049:cell growth (qval3E-2)', 'GO:0030162:regulation of proteolysis (qval3.01E-2)', 'GO:1905207:regulation of cardiocyte differentiation (qval3.01E-2)', 'GO:0007568:aging (qval3.14E-2)', 'GO:0016486:peptide hormone processing (qval3.17E-2)', 'GO:1900273:positive regulation of long-term synaptic potentiation (qval3.16E-2)', 'GO:0071526:semaphorin-plexin signaling pathway (qval3.15E-2)', 'GO:0031401:positive regulation of protein modification process (qval3.18E-2)', 'GO:0045937:positive regulation of phosphate metabolic process (qval3.32E-2)', 'GO:0010562:positive regulation of phosphorus metabolic process (qval3.3E-2)', 'GO:0051174:regulation of phosphorus metabolic process (qval3.34E-2)', 'GO:0019220:regulation of phosphate metabolic process (qval3.32E-2)', 'GO:0007411:axon guidance (qval3.36E-2)', 'GO:0006689:ganglioside catabolic process (qval3.37E-2)', 'GO:1901166:neural crest cell migration involved in autonomic nervous system development (qval3.36E-2)', 'GO:0060312:regulation of blood vessel remodeling (qval3.34E-2)', 'GO:0051891:positive regulation of cardioblast differentiation (qval3.33E-2)', 'GO:0061304:retinal blood vessel morphogenesis (qval3.32E-2)', 'GO:0007610:behavior (qval3.34E-2)', 'GO:0050806:positive regulation of synaptic transmission (qval3.38E-2)', 'GO:0043408:regulation of MAPK cascade (qval3.38E-2)', 'GO:1903035:negative regulation of response to wounding (qval3.39E-2)', 'GO:0097485:neuron projection guidance (qval3.41E-2)', 'GO:0043491:protein kinase B signaling (qval3.5E-2)', 'GO:0010470:regulation of gastrulation (qval3.48E-2)', 'GO:0071495:cellular response to endogenous stimulus (qval3.63E-2)', 'GO:0045165:cell fate commitment (qval3.81E-2)', 'GO:0051960:regulation of nervous system development (qval4.01E-2)', 'GO:0045667:regulation of osteoblast differentiation (qval4.15E-2)', 'GO:0051346:negative regulation of hydrolase activity (qval4.19E-2)', 'GO:0060033:anatomical structure regression (qval4.2E-2)', 'GO:0060973:cell migration involved in heart development (qval4.18E-2)', 'GO:0006936:muscle contraction (qval4.18E-2)', 'GO:1902531:regulation of intracellular signal transduction (qval4.22E-2)', 'GO:0007179:transforming growth factor beta receptor signaling pathway (qval4.31E-2)', 'GO:0048584:positive regulation of response to stimulus (qval4.3E-2)', 'GO:0045446:endothelial cell differentiation (qval4.32E-2)', 'GO:0071711:basement membrane organization (qval4.3E-2)', 'GO:0001570:vasculogenesis (qval4.35E-2)', 'GO:0043010:camera-type eye development (qval4.47E-2)', 'GO:0031641:regulation of myelination (qval4.52E-2)', 'GO:0051098:regulation of binding (qval4.55E-2)', 'GO:0046620:regulation of organ growth (qval4.62E-2)', 'GO:0010594:regulation of endothelial cell migration (qval4.81E-2)', 'GO:0051336:regulation of hydrolase activity (qval4.84E-2)']</t>
        </is>
      </c>
      <c r="T4" s="3">
        <f>hyperlink("https://spiral.technion.ac.il/results/MTAwMDAwNA==/3/GOResultsFUNCTION","link")</f>
        <v/>
      </c>
      <c r="U4" t="inlineStr">
        <is>
          <t>['GO:0005201:extracellular matrix structural constituent (qval8.19E-7)', 'GO:0008201:heparin binding (qval6.27E-7)', 'GO:0005518:collagen binding (qval5E-7)', 'GO:0005539:glycosaminoglycan binding (qval9.92E-7)', 'GO:0019838:growth factor binding (qval2.14E-6)', 'GO:0019199:transmembrane receptor protein kinase activity (qval8.2E-5)', 'GO:0005509:calcium ion binding (qval8.54E-5)', 'GO:1901681:sulfur compound binding (qval7.63E-5)', 'GO:0005114:type II transforming growth factor beta receptor binding (qval8.51E-4)', 'GO:0019955:cytokine binding (qval2.51E-3)', 'GO:0030020:extracellular matrix structural constituent conferring tensile strength (qval4.67E-3)', 'GO:0004897:ciliary neurotrophic factor receptor activity (qval1.26E-2)', 'GO:0005021:vascular endothelial growth factor-activated receptor activity (qval1.16E-2)', 'GO:0005024:transforming growth factor beta-activated receptor activity (qval1.1E-2)', 'GO:0005102:signaling receptor binding (qval1.17E-2)', 'GO:0038023:signaling receptor activity (qval1.1E-2)', 'GO:0005488:binding (qval1.28E-2)', 'GO:0060089:molecular transducer activity (qval1.39E-2)', 'GO:0048185:activin binding (qval1.8E-2)', 'GO:0044877:protein-containing complex binding (qval1.75E-2)', 'GO:0004866:endopeptidase inhibitor activity (qval1.67E-2)', 'GO:0004857:enzyme inhibitor activity (qval1.65E-2)', 'GO:0043169:cation binding (qval1.68E-2)', 'GO:0004714:transmembrane receptor protein tyrosine kinase activity (qval1.62E-2)', 'GO:0046872:metal ion binding (qval1.85E-2)', 'GO:0008239:dipeptidyl-peptidase activity (qval1.99E-2)', 'GO:0030414:peptidase inhibitor activity (qval2.11E-2)', 'GO:0061134:peptidase regulator activity (qval2.58E-2)', 'GO:0005198:structural molecule activity (qval2.8E-2)', 'GO:0004222:metalloendopeptidase activity (qval2.76E-2)', 'GO:0061135:endopeptidase regulator activity (qval2.7E-2)', 'GO:0017154:semaphorin receptor activity (qval2.63E-2)', 'GO:0017002:activin-activated receptor activity (qval2.55E-2)', 'GO:0008237:metallopeptidase activity (qval2.57E-2)', 'GO:0004675:transmembrane receptor protein serine/threonine kinase activity (qval2.57E-2)', 'GO:0042277:peptide binding (qval3.03E-2)', 'GO:0003779:actin binding (qval2.98E-2)', 'GO:0004177:aminopeptidase activity (qval2.91E-2)', 'GO:0004720:protein-lysine 6-oxidase activity (qval3.59E-2)', 'GO:0043167:ion binding (qval4.06E-2)', 'GO:0005160:transforming growth factor beta receptor binding (qval4.81E-2)', 'GO:0008307:structural constituent of muscle (qval4.99E-2)', 'GO:0004713:protein tyrosine kinase activity (qval5.64E-2)', 'GO:0033218:amide binding (qval6.14E-2)', 'GO:0140096:catalytic activity, acting on a protein (qval6.79E-2)', 'GO:0008238:exopeptidase activity (qval8.91E-2)', 'GO:0046914:transition metal ion binding (qval8.86E-2)']</t>
        </is>
      </c>
      <c r="V4" s="3">
        <f>hyperlink("https://spiral.technion.ac.il/results/MTAwMDAwNA==/3/GOResultsCOMPONENT","link")</f>
        <v/>
      </c>
      <c r="W4" t="inlineStr">
        <is>
          <t>['GO:0062023:collagen-containing extracellular matrix (qval3.46E-17)', 'GO:0031012:extracellular matrix (qval5.92E-16)', 'GO:0044421:extracellular region part (qval1.16E-14)', 'GO:0005576:extracellular region (qval1.69E-14)', 'GO:0005615:extracellular space (qval6.28E-11)', 'GO:0031982:vesicle (qval2.62E-9)', 'GO:0005604:basement membrane (qval4.32E-8)', 'GO:0031974:membrane-enclosed lumen (qval1.3E-7)', 'GO:0070013:intracellular organelle lumen (qval1.15E-7)', 'GO:0043233:organelle lumen (qval1.04E-7)', 'GO:0005788:endoplasmic reticulum lumen (qval9.54E-8)', 'GO:0070161:anchoring junction (qval2.78E-7)', 'GO:0005912:adherens junction (qval3.85E-7)', 'GO:1903561:extracellular vesicle (qval4.22E-7)', 'GO:0043230:extracellular organelle (qval4.06E-7)', 'GO:0070062:extracellular exosome (qval1.38E-6)', 'GO:0043235:receptor complex (qval2.36E-6)', 'GO:0005925:focal adhesion (qval3.92E-6)', 'GO:0005924:cell-substrate adherens junction (qval4.24E-6)', 'GO:0030055:cell-substrate junction (qval4.59E-6)', 'GO:0044420:extracellular matrix component (qval1.43E-5)', 'GO:0030054:cell junction (qval2.51E-5)', 'GO:0044433:cytoplasmic vesicle part (qval2.89E-5)', 'GO:0044449:contractile fiber part (qval4.66E-5)', 'GO:0044459:plasma membrane part (qval5.32E-5)', 'GO:0005886:plasma membrane (qval5.75E-5)', 'GO:0009986:cell surface (qval7.49E-5)', 'GO:0031410:cytoplasmic vesicle (qval7.59E-5)', 'GO:0097708:intracellular vesicle (qval8.73E-5)', 'GO:0005581:collagen trimer (qval1.09E-4)', 'GO:0031093:platelet alpha granule lumen (qval1.4E-4)', 'GO:0044432:endoplasmic reticulum part (qval1.44E-4)', 'GO:0016020:membrane (qval1.44E-4)', 'GO:0098857:membrane microdomain (qval2.84E-4)', 'GO:0045121:membrane raft (qval2.76E-4)', 'GO:0098589:membrane region (qval4.73E-4)', 'GO:0060205:cytoplasmic vesicle lumen (qval8.37E-4)', 'GO:0031983:vesicle lumen (qval8.64E-4)', 'GO:0034774:secretory granule lumen (qval1.25E-3)', 'GO:0031905:early endosome lumen (qval1.57E-3)', 'GO:0070110:ciliary neurotrophic factor receptor complex (qval1.54E-3)', 'GO:0030018:Z disc (qval2.26E-3)', 'GO:0009897:external side of plasma membrane (qval3.66E-3)', 'GO:0005783:endoplasmic reticulum (qval4.66E-3)', 'GO:0002116:semaphorin receptor complex (qval4.93E-3)', 'GO:0005768:endosome (qval5.8E-3)', 'GO:0005887:integral component of plasma membrane (qval1.31E-2)', 'GO:0030141:secretory granule (qval1.31E-2)', 'GO:0043202:lysosomal lumen (qval1.34E-2)', 'GO:0044425:membrane part (qval1.38E-2)', 'GO:0031226:intrinsic component of plasma membrane (qval1.76E-2)', 'GO:0099503:secretory vesicle (qval1.88E-2)', 'GO:0098802:plasma membrane receptor complex (qval2.3E-2)']</t>
        </is>
      </c>
      <c r="X4" t="inlineStr">
        <is>
          <t>[{0, 1, 2, 3, 4, 5, 6, 7, 8, 9, 25, 26, 27, 28, 29, 30}, {16, 18, 20, 21, 22, 23, 24}]</t>
        </is>
      </c>
    </row>
    <row r="5">
      <c r="A5" s="1" t="n">
        <v>4</v>
      </c>
      <c r="B5" t="n">
        <v>32863</v>
      </c>
      <c r="C5" t="n">
        <v>31</v>
      </c>
      <c r="D5" t="n">
        <v>190</v>
      </c>
      <c r="E5" t="n">
        <v>19</v>
      </c>
      <c r="F5" t="n">
        <v>930</v>
      </c>
      <c r="G5" t="n">
        <v>77</v>
      </c>
      <c r="H5" s="2" t="n">
        <v>-362.0038237822919</v>
      </c>
      <c r="I5" t="n">
        <v>0.4817464153504262</v>
      </c>
      <c r="J5" t="inlineStr">
        <is>
          <t>ENSG00000005893,ENSG00000007866,ENSG00000008513,ENSG00000009830,ENSG00000010803,ENSG00000015153,ENSG00000018189,ENSG00000035862,ENSG00000039523,ENSG00000050820,ENSG00000052795,ENSG00000057294,ENSG00000064195,ENSG00000067057,ENSG00000067082,ENSG00000067955,ENSG00000068724,ENSG00000069329,ENSG00000072778,ENSG00000075420,ENSG00000075945,ENSG00000077044,ENSG00000077942,ENSG00000080503,ENSG00000086062,ENSG00000087245,ENSG00000087274,ENSG00000091136,ENSG00000091317,ENSG00000092841,ENSG00000095739,ENSG00000099282,ENSG00000099331,ENSG00000099917,ENSG00000099960,ENSG00000100139,ENSG00000100242,ENSG00000100258,ENSG00000100345,ENSG00000101158,ENSG00000101825,ENSG00000101846,ENSG00000102243,ENSG00000102871,ENSG00000103335,ENSG00000104388,ENSG00000105223,ENSG00000107485,ENSG00000107863,ENSG00000108219,ENSG00000109079,ENSG00000109323,ENSG00000110237,ENSG00000110492,ENSG00000110880,ENSG00000111057,ENSG00000111348,ENSG00000112078,ENSG00000112851,ENSG00000113196,ENSG00000115310,ENSG00000115935,ENSG00000115977,ENSG00000116574,ENSG00000116871,ENSG00000117308,ENSG00000119242,ENSG00000120675,ENSG00000122786,ENSG00000123159,ENSG00000123240,ENSG00000124357,ENSG00000124942,ENSG00000125170,ENSG00000125266,ENSG00000125872,ENSG00000126804,ENSG00000129625,ENSG00000130779,ENSG00000131236,ENSG00000132334,ENSG00000133106,ENSG00000133612,ENSG00000134369,ENSG00000135046,ENSG00000135269,ENSG00000135480,ENSG00000136478,ENSG00000137076,ENSG00000137507,ENSG00000137575,ENSG00000137710,ENSG00000138119,ENSG00000138448,ENSG00000139055,ENSG00000139629,ENSG00000139644,ENSG00000139793,ENSG00000140836,ENSG00000141449,ENSG00000143217,ENSG00000143382,ENSG00000143850,ENSG00000144824,ENSG00000145685,ENSG00000146072,ENSG00000146648,ENSG00000147144,ENSG00000147526,ENSG00000151693,ENSG00000152217,ENSG00000152229,ENSG00000153113,ENSG00000153317,ENSG00000156113,ENSG00000156860,ENSG00000157227,ENSG00000158270,ENSG00000159176,ENSG00000160094,ENSG00000161091,ENSG00000162576,ENSG00000162849,ENSG00000162909,ENSG00000163191,ENSG00000163466,ENSG00000163513,ENSG00000163638,ENSG00000164116,ENSG00000164171,ENSG00000164292,ENSG00000164402,ENSG00000164733,ENSG00000165102,ENSG00000166025,ENSG00000166272,ENSG00000166949,ENSG00000167123,ENSG00000167767,ENSG00000168461,ENSG00000168528,ENSG00000170421,ENSG00000171456,ENSG00000171617,ENSG00000171621,ENSG00000173559,ENSG00000173801,ENSG00000174498,ENSG00000174640,ENSG00000175318,ENSG00000175793,ENSG00000176014,ENSG00000176845,ENSG00000177697,ENSG00000178719,ENSG00000179820,ENSG00000182158,ENSG00000182534,ENSG00000182606,ENSG00000182670,ENSG00000182718,ENSG00000182985,ENSG00000183255,ENSG00000183696,ENSG00000184634,ENSG00000185222,ENSG00000185359,ENSG00000185551,ENSG00000188483,ENSG00000189143,ENSG00000196547,ENSG00000196776,ENSG00000197122,ENSG00000197324,ENSG00000197702,ENSG00000197746,ENSG00000197879,ENSG00000197965,ENSG00000198833,ENSG00000204217,ENSG00000204262,ENSG00000205336,ENSG00000213190,ENSG00000213853,ENSG00000214530,ENSG00000214655,ENSG00000223573,ENSG00000226742,ENSG00000241772,ENSG00000266258</t>
        </is>
      </c>
      <c r="K5" t="inlineStr">
        <is>
          <t>[(0, 6), (0, 8), (0, 10), (0, 12), (0, 13), (0, 14), (0, 15), (0, 16), (0, 17), (0, 18), (0, 19), (0, 20), (1, 6), (1, 8), (1, 10), (1, 12), (1, 13), (1, 14), (1, 15), (1, 16), (1, 17), (1, 18), (1, 19), (1, 20), (25, 6), (25, 8), (25, 10), (25, 12), (25, 13), (25, 14), (25, 15), (25, 16), (25, 17), (25, 18), (25, 19), (25, 20), (26, 6), (26, 8), (26, 10), (26, 12), (26, 13), (26, 14), (26, 15), (26, 16), (26, 17), (26, 18), (26, 19), (26, 20), (27, 6), (27, 8), (27, 10), (27, 12), (27, 13), (27, 14), (27, 15), (27, 16), (27, 17), (27, 18), (27, 19), (28, 6), (28, 8), (28, 10), (28, 12), (28, 13), (28, 14), (28, 15), (28, 16), (28, 17), (28, 18), (28, 19), (28, 20), (30, 10), (30, 12), (30, 14), (30, 15), (30, 16), (30, 17)]</t>
        </is>
      </c>
      <c r="L5" t="n">
        <v>4208</v>
      </c>
      <c r="M5" t="n">
        <v>1</v>
      </c>
      <c r="N5" t="n">
        <v>0.95</v>
      </c>
      <c r="O5" t="n">
        <v>3</v>
      </c>
      <c r="P5" t="n">
        <v>10000</v>
      </c>
      <c r="Q5" t="inlineStr">
        <is>
          <t>11/06/2023, 21:58:27</t>
        </is>
      </c>
      <c r="R5" s="3">
        <f>hyperlink("https://spiral.technion.ac.il/results/MTAwMDAwNA==/4/GOResultsPROCESS","link")</f>
        <v/>
      </c>
      <c r="S5" t="inlineStr">
        <is>
          <t>['GO:0051270:regulation of cellular component movement (qval2.17E-7)', 'GO:0040012:regulation of locomotion (qval1.16E-7)', 'GO:0030334:regulation of cell migration (qval1.42E-7)', 'GO:2000145:regulation of cell motility (qval1.37E-7)', 'GO:0030155:regulation of cell adhesion (qval6.55E-7)', 'GO:0030335:positive regulation of cell migration (qval7.89E-7)', 'GO:2000147:positive regulation of cell motility (qval1.54E-6)', 'GO:0051272:positive regulation of cellular component movement (qval2.73E-6)', 'GO:0040017:positive regulation of locomotion (qval3.61E-6)', 'GO:0045785:positive regulation of cell adhesion (qval4.49E-6)', 'GO:0001775:cell activation (qval6.07E-6)', 'GO:0016477:cell migration (qval7.87E-6)', 'GO:0006928:movement of cell or subcellular component (qval1.41E-5)', 'GO:0045321:leukocyte activation (qval1.84E-5)', 'GO:0048870:cell motility (qval2.17E-5)', 'GO:0007155:cell adhesion (qval2.13E-5)', 'GO:0022610:biological adhesion (qval2.23E-5)', 'GO:0016192:vesicle-mediated transport (qval5.87E-5)', 'GO:0032879:regulation of localization (qval8.7E-5)', 'GO:0040011:locomotion (qval1.19E-4)', 'GO:0051128:regulation of cellular component organization (qval1.5E-4)', 'GO:0048518:positive regulation of biological process (qval1.51E-4)', 'GO:0051130:positive regulation of cellular component organization (qval2.02E-4)', 'GO:0072659:protein localization to plasma membrane (qval2.96E-4)', 'GO:0050793:regulation of developmental process (qval2.93E-4)', 'GO:0030029:actin filament-based process (qval2.87E-4)', 'GO:0016043:cellular component organization (qval3.17E-4)', 'GO:0002366:leukocyte activation involved in immune response (qval3.67E-4)', 'GO:0002263:cell activation involved in immune response (qval4.02E-4)', 'GO:0098609:cell-cell adhesion (qval4E-4)', 'GO:0071840:cellular component organization or biogenesis (qval4.21E-4)', 'GO:0007010:cytoskeleton organization (qval4.36E-4)', 'GO:0048522:positive regulation of cellular process (qval4.4E-4)', 'GO:0010632:regulation of epithelial cell migration (qval6.2E-4)', 'GO:1990778:protein localization to cell periphery (qval7.86E-4)', 'GO:0051093:negative regulation of developmental process (qval8.82E-4)', 'GO:0002252:immune effector process (qval9.2E-4)', 'GO:1903392:negative regulation of adherens junction organization (qval9.15E-4)', 'GO:0043312:neutrophil degranulation (qval1.07E-3)', 'GO:0002283:neutrophil activation involved in immune response (qval1.15E-3)', 'GO:0007162:negative regulation of cell adhesion (qval1.34E-3)', 'GO:0042119:neutrophil activation (qval1.43E-3)', 'GO:0022603:regulation of anatomical structure morphogenesis (qval1.48E-3)', 'GO:0036230:granulocyte activation (qval1.45E-3)', 'GO:0048523:negative regulation of cellular process (qval1.54E-3)', 'GO:0043299:leukocyte degranulation (qval1.53E-3)', 'GO:0007229:integrin-mediated signaling pathway (qval1.63E-3)', 'GO:0045055:regulated exocytosis (qval1.78E-3)', 'GO:0072657:protein localization to membrane (qval1.79E-3)', 'GO:0002275:myeloid cell activation involved in immune response (qval2.25E-3)', 'GO:0002274:myeloid leukocyte activation (qval2.23E-3)', 'GO:0007015:actin filament organization (qval2.71E-3)', 'GO:0002376:immune system process (qval2.82E-3)', 'GO:0022604:regulation of cell morphogenesis (qval2.9E-3)', 'GO:0022407:regulation of cell-cell adhesion (qval2.89E-3)', 'GO:1903391:regulation of adherens junction organization (qval2.98E-3)', 'GO:0030048:actin filament-based movement (qval2.93E-3)', 'GO:0010810:regulation of cell-substrate adhesion (qval3.1E-3)', 'GO:0045595:regulation of cell differentiation (qval3.66E-3)', 'GO:0034113:heterotypic cell-cell adhesion (qval4.86E-3)', 'GO:0051239:regulation of multicellular organismal process (qval5.24E-3)', 'GO:0032940:secretion by cell (qval6E-3)', 'GO:0045621:positive regulation of lymphocyte differentiation (qval6.56E-3)', 'GO:0032970:regulation of actin filament-based process (qval6.96E-3)', 'GO:0097435:supramolecular fiber organization (qval7.2E-3)', 'GO:0022409:positive regulation of cell-cell adhesion (qval7.13E-3)', 'GO:0006887:exocytosis (qval7.12E-3)', 'GO:0032502:developmental process (qval7.1E-3)', 'GO:0051895:negative regulation of focal adhesion assembly (qval7.18E-3)', 'GO:0048519:negative regulation of biological process (qval9.47E-3)', 'GO:0030198:extracellular matrix organization (qval9.69E-3)', 'GO:1901888:regulation of cell junction assembly (qval1.35E-2)', 'GO:0010717:regulation of epithelial to mesenchymal transition (qval1.33E-2)', 'GO:0010033:response to organic substance (qval1.58E-2)', 'GO:0051094:positive regulation of developmental process (qval1.56E-2)', 'GO:0048646:anatomical structure formation involved in morphogenesis (qval1.78E-2)', 'GO:0022414:reproductive process (qval1.76E-2)', 'GO:0045582:positive regulation of T cell differentiation (qval2.04E-2)', 'GO:0051241:negative regulation of multicellular organismal process (qval2.03E-2)', 'GO:0048869:cellular developmental process (qval2.05E-2)', 'GO:0048583:regulation of response to stimulus (qval2.1E-2)', 'GO:1901889:negative regulation of cell junction assembly (qval2.13E-2)', 'GO:0008104:protein localization (qval2.11E-2)', 'GO:0030036:actin cytoskeleton organization (qval2.21E-2)', 'GO:0042127:regulation of cell proliferation (qval2.24E-2)', 'GO:0046903:secretion (qval2.55E-2)', 'GO:0033036:macromolecule localization (qval2.55E-2)', 'GO:0043062:extracellular structure organization (qval2.68E-2)', 'GO:0034109:homotypic cell-cell adhesion (qval2.73E-2)', 'GO:0010718:positive regulation of epithelial to mesenchymal transition (qval2.7E-2)', 'GO:0001525:angiogenesis (qval2.67E-2)', 'GO:0035987:endodermal cell differentiation (qval2.67E-2)', 'GO:0048856:anatomical structure development (qval2.67E-2)', 'GO:0045596:negative regulation of cell differentiation (qval2.85E-2)', 'GO:0007173:epidermal growth factor receptor signaling pathway (qval2.83E-2)', 'GO:0002064:epithelial cell development (qval2.88E-2)', 'GO:0060627:regulation of vesicle-mediated transport (qval3.04E-2)', 'GO:0007167:enzyme linked receptor protein signaling pathway (qval3.02E-2)', 'GO:2000026:regulation of multicellular organismal development (qval3E-2)', 'GO:0070848:response to growth factor (qval3.17E-2)', 'GO:0051179:localization (qval3.16E-2)', 'GO:0010634:positive regulation of epithelial cell migration (qval3.18E-2)', 'GO:0070365:hepatocyte differentiation (qval3.16E-2)', 'GO:0001952:regulation of cell-matrix adhesion (qval3.54E-2)', 'GO:0003006:developmental process involved in reproduction (qval3.61E-2)', 'GO:0032386:regulation of intracellular transport (qval3.65E-2)', 'GO:0007266:Rho protein signal transduction (qval3.71E-2)', 'GO:1900024:regulation of substrate adhesion-dependent cell spreading (qval4.03E-2)', 'GO:0045597:positive regulation of cell differentiation (qval4.07E-2)', 'GO:0031424:keratinization (qval4.13E-2)', 'GO:0030100:regulation of endocytosis (qval4.26E-2)', 'GO:0042177:negative regulation of protein catabolic process (qval4.56E-2)', 'GO:0051050:positive regulation of transport (qval4.55E-2)', 'GO:0032388:positive regulation of intracellular transport (qval4.52E-2)', 'GO:0010812:negative regulation of cell-substrate adhesion (qval4.53E-2)', 'GO:0009612:response to mechanical stimulus (qval4.63E-2)', 'GO:0050794:regulation of cellular process (qval4.76E-2)', 'GO:0008285:negative regulation of cell proliferation (qval4.72E-2)', 'GO:0044087:regulation of cellular component biogenesis (qval4.72E-2)', 'GO:0090038:negative regulation of protein kinase C signaling (qval4.7E-2)', 'GO:0002520:immune system development (qval4.66E-2)', 'GO:0014916:regulation of lung blood pressure (qval4.62E-2)', 'GO:0031347:regulation of defense response (qval4.62E-2)', 'GO:0071310:cellular response to organic substance (qval4.78E-2)', 'GO:0050870:positive regulation of T cell activation (qval4.89E-2)', 'GO:1902107:positive regulation of leukocyte differentiation (qval4.97E-2)', 'GO:0001953:negative regulation of cell-matrix adhesion (qval5.17E-2)', 'GO:0035239:tube morphogenesis (qval5.14E-2)', 'GO:0010638:positive regulation of organelle organization (qval5.15E-2)', 'GO:0051056:regulation of small GTPase mediated signal transduction (qval5.11E-2)', 'GO:0050789:regulation of biological process (qval5.22E-2)', 'GO:0030260:entry into host cell (qval5.39E-2)', 'GO:0051806:entry into cell of other organism involved in symbiotic interaction (qval5.35E-2)', 'GO:0051828:entry into other organism involved in symbiotic interaction (qval5.31E-2)', 'GO:0044409:entry into host (qval5.27E-2)', 'GO:0008593:regulation of Notch signaling pathway (qval5.56E-2)', 'GO:0051049:regulation of transport (qval5.68E-2)', 'GO:0090109:regulation of cell-substrate junction assembly (qval6.17E-2)', 'GO:0051893:regulation of focal adhesion assembly (qval6.12E-2)', 'GO:0034613:cellular protein localization (qval6.16E-2)', 'GO:0048585:negative regulation of response to stimulus (qval6.18E-2)', 'GO:0048584:positive regulation of response to stimulus (qval6.33E-2)', 'GO:0051234:establishment of localization (qval6.36E-2)', 'GO:0034330:cell junction organization (qval6.38E-2)', 'GO:0010594:regulation of endothelial cell migration (qval6.35E-2)', 'GO:0014911:positive regulation of smooth muscle cell migration (qval6.37E-2)', 'GO:0070727:cellular macromolecule localization (qval6.57E-2)', 'GO:1903037:regulation of leukocyte cell-cell adhesion (qval6.67E-2)', 'GO:0050863:regulation of T cell activation (qval6.83E-2)', 'GO:0032501:multicellular organismal process (qval6.88E-2)', 'GO:1903829:positive regulation of cellular protein localization (qval7.08E-2)', 'GO:0007041:lysosomal transport (qval7.03E-2)', 'GO:0009968:negative regulation of signal transduction (qval7.08E-2)', 'GO:0008360:regulation of cell shape (qval7.2E-2)', 'GO:0002159:desmosome assembly (qval7.22E-2)', 'GO:0032910:regulation of transforming growth factor beta3 production (qval7.17E-2)', 'GO:0003186:tricuspid valve morphogenesis (qval7.12E-2)', 'GO:0032487:regulation of Rap protein signal transduction (qval7.08E-2)', 'GO:0006996:organelle organization (qval7.13E-2)', 'GO:0048513:animal organ development (qval7.5E-2)', 'GO:0051251:positive regulation of lymphocyte activation (qval7.46E-2)', 'GO:1903039:positive regulation of leukocyte cell-cell adhesion (qval7.44E-2)', 'GO:0045619:regulation of lymphocyte differentiation (qval7.44E-2)', 'GO:0050727:regulation of inflammatory response (qval7.44E-2)', 'GO:0032956:regulation of actin cytoskeleton organization (qval7.79E-2)', 'GO:0038127:ERBB signaling pathway (qval7.95E-2)', 'GO:0030855:epithelial cell differentiation (qval8.4E-2)', 'GO:0031589:cell-substrate adhesion (qval8.58E-2)', 'GO:0090316:positive regulation of intracellular protein transport (qval8.53E-2)']</t>
        </is>
      </c>
      <c r="T5" s="3">
        <f>hyperlink("https://spiral.technion.ac.il/results/MTAwMDAwNA==/4/GOResultsFUNCTION","link")</f>
        <v/>
      </c>
      <c r="U5" t="inlineStr">
        <is>
          <t>['GO:0050839:cell adhesion molecule binding (qval5.81E-13)', 'GO:0045296:cadherin binding (qval1.14E-11)', 'GO:0098631:cell adhesion mediator activity (qval1.92E-4)', 'GO:0005178:integrin binding (qval2.59E-4)', 'GO:0098632:cell-cell adhesion mediator activity (qval6.85E-4)', 'GO:0008092:cytoskeletal protein binding (qval1.21E-3)', 'GO:0044877:protein-containing complex binding (qval3.1E-3)', 'GO:0003779:actin binding (qval3.75E-3)', 'GO:0005102:signaling receptor binding (qval4.2E-3)', 'GO:0098641:cadherin binding involved in cell-cell adhesion (qval1.91E-2)', 'GO:0005515:protein binding (qval2.59E-2)', 'GO:0019899:enzyme binding (qval3.18E-2)', 'GO:0086080:protein binding involved in heterotypic cell-cell adhesion (qval7.55E-2)', 'GO:0044548:S100 protein binding (qval1.2E-1)', 'GO:0001618:virus receptor activity (qval1.99E-1)', 'GO:0104005:hijacked molecular function (qval1.87E-1)', 'GO:0031267:small GTPase binding (qval1.98E-1)', 'GO:0051015:actin filament binding (qval2.18E-1)', 'GO:0042802:identical protein binding (qval2.17E-1)']</t>
        </is>
      </c>
      <c r="V5" s="3">
        <f>hyperlink("https://spiral.technion.ac.il/results/MTAwMDAwNA==/4/GOResultsCOMPONENT","link")</f>
        <v/>
      </c>
      <c r="W5" t="inlineStr">
        <is>
          <t>['GO:0030054:cell junction (qval2.24E-13)', 'GO:0070161:anchoring junction (qval2.04E-13)', 'GO:0005912:adherens junction (qval4.99E-13)', 'GO:0030055:cell-substrate junction (qval6.69E-12)', 'GO:0005925:focal adhesion (qval3.26E-11)', 'GO:0005924:cell-substrate adherens junction (qval3.08E-11)', 'GO:0005856:cytoskeleton (qval1.14E-7)', 'GO:0016020:membrane (qval7.47E-7)', 'GO:0070062:extracellular exosome (qval1.19E-6)', 'GO:1903561:extracellular vesicle (qval1.77E-6)', 'GO:0043230:extracellular organelle (qval1.64E-6)', 'GO:0031982:vesicle (qval3.64E-6)', 'GO:0098857:membrane microdomain (qval8.41E-6)', 'GO:0045121:membrane raft (qval7.81E-6)', 'GO:0044421:extracellular region part (qval9.92E-6)', 'GO:0098589:membrane region (qval1.08E-5)', 'GO:0031012:extracellular matrix (qval1.8E-4)', 'GO:0062023:collagen-containing extracellular matrix (qval2.8E-4)', 'GO:0044433:cytoplasmic vesicle part (qval2.9E-4)', 'GO:0005886:plasma membrane (qval3.91E-4)', 'GO:0031090:organelle membrane (qval4.11E-4)', 'GO:0044459:plasma membrane part (qval5.87E-4)', 'GO:0012506:vesicle membrane (qval7.16E-4)', 'GO:0044444:cytoplasmic part (qval7.28E-4)', 'GO:0015629:actin cytoskeleton (qval3.55E-3)', 'GO:0044425:membrane part (qval3.72E-3)', 'GO:0098588:bounding membrane of organelle (qval3.79E-3)', 'GO:0044430:cytoskeletal part (qval3.74E-3)', 'GO:0031410:cytoplasmic vesicle (qval3.72E-3)', 'GO:0030659:cytoplasmic vesicle membrane (qval3.71E-3)', 'GO:0097708:intracellular vesicle (qval3.8E-3)', 'GO:0098590:plasma membrane region (qval4.11E-3)', 'GO:0098852:lytic vacuole membrane (qval3.99E-3)', 'GO:0005765:lysosomal membrane (qval3.87E-3)', 'GO:0009986:cell surface (qval4.36E-3)', 'GO:0030667:secretory granule membrane (qval5.33E-3)', 'GO:0005768:endosome (qval5.79E-3)', 'GO:0098805:whole membrane (qval7.44E-3)', 'GO:0044437:vacuolar part (qval8.22E-3)', 'GO:0005774:vacuolar membrane (qval9.53E-3)', 'GO:0035577:azurophil granule membrane (qval9.38E-3)', 'GO:0005775:vacuolar lumen (qval9.99E-3)', 'GO:0010008:endosome membrane (qval1.39E-2)', 'GO:0044440:endosomal part (qval1.37E-2)', 'GO:0044448:cell cortex part (qval1.35E-2)', 'GO:0001726:ruffle (qval2E-2)', 'GO:0031974:membrane-enclosed lumen (qval2.29E-2)', 'GO:0070013:intracellular organelle lumen (qval2.24E-2)', 'GO:0043233:organelle lumen (qval2.2E-2)', 'GO:0005764:lysosome (qval2.19E-2)', 'GO:0000323:lytic vacuole (qval2.15E-2)', 'GO:0044422:organelle part (qval2.32E-2)', 'GO:0099080:supramolecular complex (qval2.88E-2)', 'GO:0099081:supramolecular polymer (qval2.83E-2)', 'GO:0099512:supramolecular fiber (qval2.78E-2)', 'GO:0005773:vacuole (qval2.89E-2)', 'GO:0005901:caveola (qval2.99E-2)']</t>
        </is>
      </c>
      <c r="X5" t="inlineStr">
        <is>
          <t>[{0, 1, 25, 26, 27, 28, 30}, {6, 8, 10, 12, 13, 14, 15, 16, 17, 18, 19, 20}]</t>
        </is>
      </c>
    </row>
    <row r="6">
      <c r="A6" s="1" t="n">
        <v>5</v>
      </c>
      <c r="B6" t="n">
        <v>32863</v>
      </c>
      <c r="C6" t="n">
        <v>31</v>
      </c>
      <c r="D6" t="n">
        <v>1093</v>
      </c>
      <c r="E6" t="n">
        <v>18</v>
      </c>
      <c r="F6" t="n">
        <v>930</v>
      </c>
      <c r="G6" t="n">
        <v>62</v>
      </c>
      <c r="H6" s="2" t="n">
        <v>-2532.579900415843</v>
      </c>
      <c r="I6" t="n">
        <v>0.4934535013154307</v>
      </c>
      <c r="J6" t="inlineStr">
        <is>
          <t>ENSG00000002330,ENSG00000003436,ENSG00000003756,ENSG00000004399,ENSG00000005001,ENSG00000005812,ENSG00000005884,ENSG00000005893,ENSG00000006007,ENSG00000006327,ENSG00000006712,ENSG00000006756,ENSG00000007866,ENSG00000008513,ENSG00000008517,ENSG00000008952,ENSG00000009830,ENSG00000010017,ENSG00000010270,ENSG00000010404,ENSG00000010803,ENSG00000011422,ENSG00000013288,ENSG00000013364,ENSG00000013588,ENSG00000015153,ENSG00000017427,ENSG00000018189,ENSG00000019549,ENSG00000023191,ENSG00000023330,ENSG00000023572,ENSG00000023909,ENSG00000024422,ENSG00000025708,ENSG00000026025,ENSG00000031081,ENSG00000035862,ENSG00000038382,ENSG00000039523,ENSG00000039560,ENSG00000040487,ENSG00000041982,ENSG00000048405,ENSG00000049239,ENSG00000049245,ENSG00000049449,ENSG00000050820,ENSG00000051108,ENSG00000051128,ENSG00000051523,ENSG00000052795,ENSG00000054793,ENSG00000057252,ENSG00000057294,ENSG00000058085,ENSG00000058262,ENSG00000059728,ENSG00000060971,ENSG00000061273,ENSG00000061676,ENSG00000064195,ENSG00000064651,ENSG00000065308,ENSG00000065809,ENSG00000066084,ENSG00000066322,ENSG00000067057,ENSG00000067082,ENSG00000067221,ENSG00000067955,ENSG00000068615,ENSG00000068724,ENSG00000068903,ENSG00000069020,ENSG00000069329,ENSG00000069974,ENSG00000070010,ENSG00000070081,ENSG00000070540,ENSG00000070778,ENSG00000070808,ENSG00000070961,ENSG00000071205,ENSG00000071282,ENSG00000071537,ENSG00000071553,ENSG00000071859,ENSG00000072062,ENSG00000072364,ENSG00000072422,ENSG00000072778,ENSG00000072786,ENSG00000074416,ENSG00000074755,ENSG00000075223,ENSG00000075420,ENSG00000075426,ENSG00000075790,ENSG00000075945,ENSG00000076043,ENSG00000076356,ENSG00000076770,ENSG00000077044,ENSG00000077147,ENSG00000077380,ENSG00000077721,ENSG00000077942,ENSG00000078124,ENSG00000078246,ENSG00000078269,ENSG00000078399,ENSG00000078902,ENSG00000079102,ENSG00000079332,ENSG00000079385,ENSG00000080503,ENSG00000080845,ENSG00000081479,ENSG00000082074,ENSG00000082438,ENSG00000084112,ENSG00000084652,ENSG00000085063,ENSG00000085276,ENSG00000085662,ENSG00000085733,ENSG00000085871,ENSG00000085982,ENSG00000086062,ENSG00000086544,ENSG00000086598,ENSG00000087086,ENSG00000087245,ENSG00000087253,ENSG00000087274,ENSG00000087303,ENSG00000087460,ENSG00000087502,ENSG00000088256,ENSG00000088387,ENSG00000088726,ENSG00000089057,ENSG00000090020,ENSG00000090581,ENSG00000091136,ENSG00000091317,ENSG00000091436,ENSG00000092820,ENSG00000092841,ENSG00000093000,ENSG00000095015,ENSG00000095383,ENSG00000095739,ENSG00000095752,ENSG00000095787,ENSG00000096968,ENSG00000097033,ENSG00000099246,ENSG00000099250,ENSG00000099282,ENSG00000099331,ENSG00000099385,ENSG00000099869,ENSG00000099910,ENSG00000099917,ENSG00000099960,ENSG00000100106,ENSG00000100139,ENSG00000100219,ENSG00000100221,ENSG00000100234,ENSG00000100242,ENSG00000100258,ENSG00000100266,ENSG00000100284,ENSG00000100288,ENSG00000100292,ENSG00000100345,ENSG00000100364,ENSG00000100368,ENSG00000100417,ENSG00000100441,ENSG00000100485,ENSG00000100558,ENSG00000100593,ENSG00000100599,ENSG00000100906,ENSG00000101096,ENSG00000101152,ENSG00000101158,ENSG00000101160,ENSG00000101197,ENSG00000101230,ENSG00000101335,ENSG00000101346,ENSG00000101439,ENSG00000101558,ENSG00000101670,ENSG00000101680,ENSG00000101782,ENSG00000101825,ENSG00000101846,ENSG00000101940,ENSG00000102034,ENSG00000102038,ENSG00000102218,ENSG00000102243,ENSG00000102265,ENSG00000102316,ENSG00000102359,ENSG00000102393,ENSG00000102401,ENSG00000102471,ENSG00000102531,ENSG00000102547,ENSG00000102805,ENSG00000102871,ENSG00000103064,ENSG00000103066,ENSG00000103196,ENSG00000103249,ENSG00000103335,ENSG00000103496,ENSG00000103855,ENSG00000103978,ENSG00000104154,ENSG00000104368,ENSG00000104388,ENSG00000104419,ENSG00000104611,ENSG00000104783,ENSG00000104881,ENSG00000104957,ENSG00000105223,ENSG00000105329,ENSG00000105398,ENSG00000105443,ENSG00000105499,ENSG00000105825,ENSG00000105854,ENSG00000105887,ENSG00000105928,ENSG00000106052,ENSG00000106080,ENSG00000106211,ENSG00000106366,ENSG00000106397,ENSG00000106631,ENSG00000106868,ENSG00000106991,ENSG00000107036,ENSG00000107485,ENSG00000107796,ENSG00000107819,ENSG00000107863,ENSG00000107882,ENSG00000107954,ENSG00000108219,ENSG00000108244,ENSG00000108510,ENSG00000108691,ENSG00000108774,ENSG00000108786,ENSG00000108819,ENSG00000108861,ENSG00000109079,ENSG00000109099,ENSG00000109320,ENSG00000109323,ENSG00000109436,ENSG00000109501,ENSG00000110047,ENSG00000110108,ENSG00000110169,ENSG00000110195,ENSG00000110237,ENSG00000110422,ENSG00000110492,ENSG00000110723,ENSG00000110880,ENSG00000111057,ENSG00000111145,ENSG00000111321,ENSG00000111339,ENSG00000111348,ENSG00000111405,ENSG00000111642,ENSG00000111676,ENSG00000111727,ENSG00000111790,ENSG00000111859,ENSG00000111885,ENSG00000111897,ENSG00000111912,ENSG00000111913,ENSG00000112033,ENSG00000112078,ENSG00000112079,ENSG00000112182,ENSG00000112186,ENSG00000112576,ENSG00000112773,ENSG00000112851,ENSG00000112977,ENSG00000113068,ENSG00000113196,ENSG00000113430,ENSG00000113504,ENSG00000113594,ENSG00000113645,ENSG00000113648,ENSG00000113721,ENSG00000113742,ENSG00000113916,ENSG00000114030,ENSG00000114354,ENSG00000114423,ENSG00000114450,ENSG00000114529,ENSG00000114541,ENSG00000115084,ENSG00000115091,ENSG00000115183,ENSG00000115221,ENSG00000115295,ENSG00000115306,ENSG00000115310,ENSG00000115414,ENSG00000115561,ENSG00000115594,ENSG00000115641,ENSG00000115756,ENSG00000115935,ENSG00000115977,ENSG00000116016,ENSG00000116017,ENSG00000116285,ENSG00000116406,ENSG00000116489,ENSG00000116574,ENSG00000116786,ENSG00000116871,ENSG00000116977,ENSG00000116991,ENSG00000117020,ENSG00000117298,ENSG00000117308,ENSG00000117758,ENSG00000117859,ENSG00000118194,ENSG00000118217,ENSG00000118257,ENSG00000118503,ENSG00000118508,ENSG00000118680,ENSG00000118946,ENSG00000119048,ENSG00000119242,ENSG00000119408,ENSG00000119535,ENSG00000119537,ENSG00000119655,ENSG00000119681,ENSG00000119682,ENSG00000119801,ENSG00000120093,ENSG00000120156,ENSG00000120675,ENSG00000121039,ENSG00000121068,ENSG00000121073,ENSG00000121577,ENSG00000122218,ENSG00000122557,ENSG00000122592,ENSG00000122642,ENSG00000122786,ENSG00000122958,ENSG00000123146,ENSG00000123159,ENSG00000123178,ENSG00000123240,ENSG00000123353,ENSG00000123374,ENSG00000123562,ENSG00000123572,ENSG00000123933,ENSG00000123989,ENSG00000123999,ENSG00000124140,ENSG00000124145,ENSG00000124151,ENSG00000124172,ENSG00000124212,ENSG00000124357,ENSG00000124466,ENSG00000124731,ENSG00000124762,ENSG00000124783,ENSG00000124786,ENSG00000124831,ENSG00000124942,ENSG00000125170,ENSG00000125266,ENSG00000125347,ENSG00000125520,ENSG00000125534,ENSG00000125637,ENSG00000125734,ENSG00000125826,ENSG00000125872,ENSG00000125875,ENSG00000126016,ENSG00000126070,ENSG00000126353,ENSG00000126458,ENSG00000126709,ENSG00000126804,ENSG00000126821,ENSG00000127526,ENSG00000127666,ENSG00000128016,ENSG00000128268,ENSG00000128283,ENSG00000128285,ENSG00000128591,ENSG00000128641,ENSG00000128791,ENSG00000129083,ENSG00000129116,ENSG00000129292,ENSG00000129625,ENSG00000129636,ENSG00000129925,ENSG00000130222,ENSG00000130309,ENSG00000130311,ENSG00000130382,ENSG00000130396,ENSG00000130429,ENSG00000130522,ENSG00000130635,ENSG00000130779,ENSG00000130827,ENSG00000131370,ENSG00000131435,ENSG00000131446,ENSG00000131584,ENSG00000131724,ENSG00000131943,ENSG00000131981,ENSG00000132205,ENSG00000132329,ENSG00000132334,ENSG00000132470,ENSG00000132635,ENSG00000132669,ENSG00000132746,ENSG00000133106,ENSG00000133131,ENSG00000133216,ENSG00000133466,ENSG00000133612,ENSG00000133816,ENSG00000134013,ENSG00000134046,ENSG00000134108,ENSG00000134138,ENSG00000134202,ENSG00000134291,ENSG00000134318,ENSG00000134352,ENSG00000134369,ENSG00000134686,ENSG00000134755,ENSG00000134910,ENSG00000134970,ENSG00000135002,ENSG00000135046,ENSG00000135047,ENSG00000135048,ENSG00000135074,ENSG00000135111,ENSG00000135272,ENSG00000135299,ENSG00000135317,ENSG00000135404,ENSG00000135480,ENSG00000135535,ENSG00000135631,ENSG00000135636,ENSG00000135677,ENSG00000135678,ENSG00000135720,ENSG00000135750,ENSG00000135899,ENSG00000135924,ENSG00000135926,ENSG00000136048,ENSG00000136052,ENSG00000136068,ENSG00000136167,ENSG00000136205,ENSG00000136240,ENSG00000136478,ENSG00000136695,ENSG00000136770,ENSG00000136811,ENSG00000136830,ENSG00000136848,ENSG00000136869,ENSG00000137076,ENSG00000137100,ENSG00000137269,ENSG00000137507,ENSG00000137563,ENSG00000137575,ENSG00000137710,ENSG00000137802,ENSG00000137831,ENSG00000137868,ENSG00000137869,ENSG00000138029,ENSG00000138069,ENSG00000138119,ENSG00000138271,ENSG00000138386,ENSG00000138434,ENSG00000138448,ENSG00000138449,ENSG00000138463,ENSG00000138496,ENSG00000138623,ENSG00000138674,ENSG00000138795,ENSG00000139055,ENSG00000139329,ENSG00000139629,ENSG00000139644,ENSG00000139645,ENSG00000139793,ENSG00000139880,ENSG00000139926,ENSG00000140455,ENSG00000140459,ENSG00000140497,ENSG00000140526,ENSG00000140564,ENSG00000140575,ENSG00000140682,ENSG00000140829,ENSG00000140836,ENSG00000140848,ENSG00000140859,ENSG00000140931,ENSG00000140937,ENSG00000140941,ENSG00000140950,ENSG00000140992,ENSG00000141002,ENSG00000141068,ENSG00000141279,ENSG00000141448,ENSG00000141644,ENSG00000141696,ENSG00000141867,ENSG00000142186,ENSG00000142208,ENSG00000142227,ENSG00000142634,ENSG00000142669,ENSG00000142798,ENSG00000142910,ENSG00000143153,ENSG00000143162,ENSG00000143164,ENSG00000143183,ENSG00000143198,ENSG00000143217,ENSG00000143344,ENSG00000143367,ENSG00000143369,ENSG00000143382,ENSG00000143595,ENSG00000143622,ENSG00000143669,ENSG00000143753,ENSG00000143797,ENSG00000143850,ENSG00000143867,ENSG00000143995,ENSG00000144118,ENSG00000144320,ENSG00000144455,ENSG00000144648,ENSG00000144746,ENSG00000144802,ENSG00000144824,ENSG00000145012,ENSG00000145391,ENSG00000145632,ENSG00000145685,ENSG00000145708,ENSG00000145721,ENSG00000145730,ENSG00000145743,ENSG00000145817,ENSG00000145860,ENSG00000146072,ENSG00000146373,ENSG00000146535,ENSG00000146592,ENSG00000146648,ENSG00000146674,ENSG00000147041,ENSG00000147144,ENSG00000147408,ENSG00000147526,ENSG00000147533,ENSG00000147872,ENSG00000147883,ENSG00000148120,ENSG00000148180,ENSG00000148204,ENSG00000148248,ENSG00000148344,ENSG00000148358,ENSG00000148362,ENSG00000148396,ENSG00000148426,ENSG00000148444,ENSG00000148516,ENSG00000148677,ENSG00000149115,ENSG00000149218,ENSG00000149257,ENSG00000149262,ENSG00000149541,ENSG00000149591,ENSG00000149658,ENSG00000150093,ENSG00000150347,ENSG00000150593,ENSG00000150867,ENSG00000150938,ENSG00000150991,ENSG00000151116,ENSG00000151208,ENSG00000151233,ENSG00000151327,ENSG00000151468,ENSG00000151474,ENSG00000151651,ENSG00000151690,ENSG00000151693,ENSG00000151694,ENSG00000151726,ENSG00000152137,ENSG00000152217,ENSG00000152229,ENSG00000152242,ENSG00000152700,ENSG00000153029,ENSG00000153071,ENSG00000153113,ENSG00000153250,ENSG00000153317,ENSG00000153707,ENSG00000153823,ENSG00000153827,ENSG00000154447,ENSG00000154734,ENSG00000155363,ENSG00000155366,ENSG00000155974,ENSG00000156113,ENSG00000156466,ENSG00000156804,ENSG00000156860,ENSG00000156873,ENSG00000157107,ENSG00000157191,ENSG00000157227,ENSG00000157625,ENSG00000157800,ENSG00000157837,ENSG00000157916,ENSG00000158270,ENSG00000158604,ENSG00000158710,ENSG00000158863,ENSG00000159176,ENSG00000159216,ENSG00000159348,ENSG00000159579,ENSG00000159720,ENSG00000160094,ENSG00000160216,ENSG00000160271,ENSG00000160789,ENSG00000160948,ENSG00000160991,ENSG00000161011,ENSG00000161013,ENSG00000161091,ENSG00000161202,ENSG00000161533,ENSG00000161638,ENSG00000161677,ENSG00000161714,ENSG00000161896,ENSG00000162066,ENSG00000162231,ENSG00000162368,ENSG00000162407,ENSG00000162576,ENSG00000162734,ENSG00000162772,ENSG00000162817,ENSG00000162849,ENSG00000162909,ENSG00000162923,ENSG00000163121,ENSG00000163191,ENSG00000163218,ENSG00000163220,ENSG00000163466,ENSG00000163472,ENSG00000163513,ENSG00000163527,ENSG00000163545,ENSG00000163637,ENSG00000163638,ENSG00000163687,ENSG00000163701,ENSG00000163874,ENSG00000163947,ENSG00000163956,ENSG00000163975,ENSG00000163993,ENSG00000164023,ENSG00000164116,ENSG00000164125,ENSG00000164171,ENSG00000164292,ENSG00000164402,ENSG00000164442,ENSG00000164465,ENSG00000164574,ENSG00000164609,ENSG00000164610,ENSG00000164684,ENSG00000164733,ENSG00000164744,ENSG00000164889,ENSG00000164930,ENSG00000164938,ENSG00000165102,ENSG00000165156,ENSG00000165410,ENSG00000165458,ENSG00000165507,ENSG00000165626,ENSG00000165655,ENSG00000165685,ENSG00000165757,ENSG00000165794,ENSG00000165795,ENSG00000165959,ENSG00000166016,ENSG00000166025,ENSG00000166130,ENSG00000166173,ENSG00000166250,ENSG00000166272,ENSG00000166275,ENSG00000166311,ENSG00000166317,ENSG00000166401,ENSG00000166454,ENSG00000166479,ENSG00000166557,ENSG00000166794,ENSG00000166888,ENSG00000166900,ENSG00000166908,ENSG00000166920,ENSG00000166949,ENSG00000166963,ENSG00000167110,ENSG00000167123,ENSG00000167244,ENSG00000167460,ENSG00000167528,ENSG00000167595,ENSG00000167601,ENSG00000167617,ENSG00000167657,ENSG00000167703,ENSG00000167755,ENSG00000167766,ENSG00000167767,ENSG00000167772,ENSG00000167874,ENSG00000167996,ENSG00000168065,ENSG00000168077,ENSG00000168374,ENSG00000168461,ENSG00000168487,ENSG00000168528,ENSG00000168675,ENSG00000168758,ENSG00000168884,ENSG00000168961,ENSG00000168994,ENSG00000169019,ENSG00000169129,ENSG00000169231,ENSG00000169242,ENSG00000169247,ENSG00000169550,ENSG00000169583,ENSG00000169594,ENSG00000169733,ENSG00000169871,ENSG00000169895,ENSG00000169905,ENSG00000169908,ENSG00000170242,ENSG00000170290,ENSG00000170421,ENSG00000170581,ENSG00000170677,ENSG00000170689,ENSG00000171016,ENSG00000171055,ENSG00000171132,ENSG00000171206,ENSG00000171223,ENSG00000171295,ENSG00000171302,ENSG00000171456,ENSG00000171617,ENSG00000171621,ENSG00000171843,ENSG00000171867,ENSG00000172081,ENSG00000172216,ENSG00000172339,ENSG00000172380,ENSG00000172594,ENSG00000172638,ENSG00000172965,ENSG00000173156,ENSG00000173230,ENSG00000173442,ENSG00000173511,ENSG00000173530,ENSG00000173559,ENSG00000173641,ENSG00000173706,ENSG00000173801,ENSG00000173846,ENSG00000173918,ENSG00000174165,ENSG00000174307,ENSG00000174498,ENSG00000174640,ENSG00000174792,ENSG00000175115,ENSG00000175315,ENSG00000175318,ENSG00000175348,ENSG00000175416,ENSG00000175505,ENSG00000175662,ENSG00000175866,ENSG00000176014,ENSG00000176092,ENSG00000176170,ENSG00000176438,ENSG00000176658,ENSG00000176720,ENSG00000176788,ENSG00000176845,ENSG00000176907,ENSG00000176973,ENSG00000177106,ENSG00000177169,ENSG00000177189,ENSG00000177469,ENSG00000177697,ENSG00000177963,ENSG00000177989,ENSG00000178104,ENSG00000178163,ENSG00000178719,ENSG00000178951,ENSG00000179222,ENSG00000179820,ENSG00000179832,ENSG00000180185,ENSG00000180340,ENSG00000180398,ENSG00000180806,ENSG00000180891,ENSG00000181019,ENSG00000181788,ENSG00000181904,ENSG00000182095,ENSG00000182118,ENSG00000182158,ENSG00000182197,ENSG00000182492,ENSG00000182534,ENSG00000182578,ENSG00000182580,ENSG00000182606,ENSG00000182636,ENSG00000182670,ENSG00000182704,ENSG00000182718,ENSG00000182742,ENSG00000182749,ENSG00000182782,ENSG00000182827,ENSG00000182871,ENSG00000182916,ENSG00000182985,ENSG00000183160,ENSG00000183255,ENSG00000183283,ENSG00000183696,ENSG00000183722,ENSG00000183779,ENSG00000183876,ENSG00000184292,ENSG00000184371,ENSG00000184432,ENSG00000184454,ENSG00000184557,ENSG00000184634,ENSG00000184828,ENSG00000184840,ENSG00000185022,ENSG00000185043,ENSG00000185215,ENSG00000185222,ENSG00000185236,ENSG00000185359,ENSG00000185551,ENSG00000185624,ENSG00000185650,ENSG00000185896,ENSG00000186174,ENSG00000186350,ENSG00000186417,ENSG00000186594,ENSG00000186654,ENSG00000186834,ENSG00000187079,ENSG00000187531,ENSG00000188483,ENSG00000188643,ENSG00000188994,ENSG00000189120,ENSG00000189143,ENSG00000189171,ENSG00000196182,ENSG00000196188,ENSG00000196352,ENSG00000196396,ENSG00000196547,ENSG00000196549,ENSG00000196739,ENSG00000196776,ENSG00000196814,ENSG00000196914,ENSG00000196975,ENSG00000197063,ENSG00000197122,ENSG00000197217,ENSG00000197321,ENSG00000197324,ENSG00000197448,ENSG00000197614,ENSG00000197635,ENSG00000197702,ENSG00000197724,ENSG00000197746,ENSG00000197747,ENSG00000197780,ENSG00000197879,ENSG00000197956,ENSG00000197965,ENSG00000198336,ENSG00000198431,ENSG00000198604,ENSG00000198646,ENSG00000198663,ENSG00000198668,ENSG00000198691,ENSG00000198743,ENSG00000198796,ENSG00000198833,ENSG00000198843,ENSG00000198873,ENSG00000198892,ENSG00000198959,ENSG00000200834,ENSG00000203783,ENSG00000203857,ENSG00000204070,ENSG00000204128,ENSG00000204217,ENSG00000204262,ENSG00000204386,ENSG00000204421,ENSG00000204540,ENSG00000204580,ENSG00000205336,ENSG00000205730,ENSG00000205763,ENSG00000211592,ENSG00000213190,ENSG00000213614,ENSG00000213625,ENSG00000213639,ENSG00000213694,ENSG00000213699,ENSG00000213722,ENSG00000213853,ENSG00000213930,ENSG00000213977,ENSG00000214049,ENSG00000214530,ENSG00000214655,ENSG00000215717,ENSG00000218416,ENSG00000221869,ENSG00000221963,ENSG00000221988,ENSG00000222009,ENSG00000222041,ENSG00000223573,ENSG00000223861,ENSG00000224186,ENSG00000226479,ENSG00000226742,ENSG00000227500,ENSG00000228474,ENSG00000228794,ENSG00000231925,ENSG00000233521,ENSG00000234456,ENSG00000236830,ENSG00000237149,ENSG00000237819,ENSG00000239305,ENSG00000241772,ENSG00000242498,ENSG00000242802,ENSG00000242950,ENSG00000243137,ENSG00000243449,ENSG00000244476,ENSG00000245532,ENSG00000246705,ENSG00000248323,ENSG00000253669,ENSG00000256940,ENSG00000257704,ENSG00000260244,ENSG00000261759,ENSG00000263465,ENSG00000263528,ENSG00000265107,ENSG00000266258,ENSG00000267280,ENSG00000267519,ENSG00000267534,ENSG00000271614,ENSG00000273066,ENSG00000273559,ENSG00000275620,ENSG00000276023,ENSG00000276517,ENSG00000278291,ENSG00000278396,ENSG00000279591,ENSG00000280152</t>
        </is>
      </c>
      <c r="K6" t="inlineStr">
        <is>
          <t>[(0, 10), (0, 12), (0, 14), (0, 16), (0, 18), (0, 20), (0, 23), (1, 10), (1, 12), (1, 14), (1, 15), (1, 16), (1, 17), (1, 18), (1, 20), (1, 21), (1, 23), (3, 10), (3, 12), (3, 14), (3, 16), (25, 10), (25, 12), (25, 14), (25, 16), (25, 18), (25, 20), (25, 23), (26, 10), (26, 12), (26, 14), (26, 15), (26, 16), (26, 17), (26, 18), (26, 20), (26, 21), (26, 23), (27, 10), (27, 12), (27, 14), (27, 16), (27, 18), (27, 20), (27, 23), (28, 10), (28, 12), (28, 14), (28, 15), (28, 16), (28, 17), (28, 18), (28, 20), (28, 21), (28, 23), (30, 10), (30, 12), (30, 14), (30, 16), (30, 17), (30, 18), (30, 20)]</t>
        </is>
      </c>
      <c r="L6" t="n">
        <v>2847</v>
      </c>
      <c r="M6" t="n">
        <v>0.5</v>
      </c>
      <c r="N6" t="n">
        <v>0.95</v>
      </c>
      <c r="O6" t="n">
        <v>3</v>
      </c>
      <c r="P6" t="n">
        <v>10000</v>
      </c>
      <c r="Q6" t="inlineStr">
        <is>
          <t>11/06/2023, 21:59:07</t>
        </is>
      </c>
      <c r="R6" s="3">
        <f>hyperlink("https://spiral.technion.ac.il/results/MTAwMDAwNA==/5/GOResultsPROCESS","link")</f>
        <v/>
      </c>
      <c r="S6" t="inlineStr">
        <is>
          <t>['GO:0050793:regulation of developmental process (qval2.64E-18)', 'GO:0048518:positive regulation of biological process (qval1.03E-17)', 'GO:0016192:vesicle-mediated transport (qval2.49E-17)', 'GO:0030334:regulation of cell migration (qval2.15E-17)', 'GO:0030155:regulation of cell adhesion (qval1.13E-16)', 'GO:0051270:regulation of cellular component movement (qval1.67E-16)', 'GO:0009966:regulation of signal transduction (qval2.42E-16)', 'GO:2000145:regulation of cell motility (qval3.21E-16)', 'GO:0040012:regulation of locomotion (qval3.76E-16)', 'GO:0023051:regulation of signaling (qval4.07E-15)', 'GO:0048522:positive regulation of cellular process (qval4.17E-15)', 'GO:0048583:regulation of response to stimulus (qval6.25E-15)', 'GO:0010646:regulation of cell communication (qval1.61E-14)', 'GO:0048523:negative regulation of cellular process (qval3.13E-14)', 'GO:0030335:positive regulation of cell migration (qval4.04E-14)', 'GO:0051239:regulation of multicellular organismal process (qval1.28E-13)', 'GO:2000147:positive regulation of cell motility (qval1.22E-13)', 'GO:0051272:positive regulation of cellular component movement (qval2.86E-13)', 'GO:0040017:positive regulation of locomotion (qval2.82E-13)', 'GO:0032879:regulation of localization (qval3.64E-13)', 'GO:0022603:regulation of anatomical structure morphogenesis (qval6.04E-13)', 'GO:0048646:anatomical structure formation involved in morphogenesis (qval6.03E-13)', 'GO:1902531:regulation of intracellular signal transduction (qval2.27E-12)', 'GO:0032502:developmental process (qval2.55E-12)', 'GO:0001525:angiogenesis (qval3.21E-12)', 'GO:0007165:signal transduction (qval5.49E-12)', 'GO:0051094:positive regulation of developmental process (qval6.24E-12)', 'GO:0010941:regulation of cell death (qval8.92E-12)', 'GO:0048519:negative regulation of biological process (qval1.24E-11)', 'GO:0043067:regulation of programmed cell death (qval1.47E-11)', 'GO:0045595:regulation of cell differentiation (qval2.07E-11)', 'GO:0045785:positive regulation of cell adhesion (qval2.69E-11)', 'GO:0002376:immune system process (qval4.29E-11)', 'GO:0048585:negative regulation of response to stimulus (qval5.29E-11)', 'GO:0042981:regulation of apoptotic process (qval5.14E-11)', 'GO:2000026:regulation of multicellular organismal development (qval5.25E-11)', 'GO:0001775:cell activation (qval5.62E-11)', 'GO:0042127:regulation of cell proliferation (qval6.1E-11)', 'GO:0042221:response to chemical (qval9.5E-11)', 'GO:0007166:cell surface receptor signaling pathway (qval1.75E-10)', 'GO:0043069:negative regulation of programmed cell death (qval1.76E-10)', 'GO:0016477:cell migration (qval2.39E-10)', 'GO:0060548:negative regulation of cell death (qval3.92E-10)', 'GO:0048869:cellular developmental process (qval4E-10)', 'GO:0010033:response to organic substance (qval5.85E-10)', 'GO:0050896:response to stimulus (qval6.36E-10)', 'GO:0045321:leukocyte activation (qval8E-10)', 'GO:0043066:negative regulation of apoptotic process (qval1.34E-9)', 'GO:0048856:anatomical structure development (qval1.37E-9)', 'GO:0040011:locomotion (qval1.35E-9)', 'GO:0050789:regulation of biological process (qval1.43E-9)', 'GO:0032268:regulation of cellular protein metabolic process (qval1.54E-9)', 'GO:0050794:regulation of cellular process (qval1.77E-9)', 'GO:0048870:cell motility (qval3E-9)', 'GO:0009968:negative regulation of signal transduction (qval4.24E-9)', 'GO:0045597:positive regulation of cell differentiation (qval4.26E-9)', 'GO:0009967:positive regulation of signal transduction (qval4.58E-9)', 'GO:0007155:cell adhesion (qval5.47E-9)', 'GO:0048584:positive regulation of response to stimulus (qval5.67E-9)', 'GO:0065009:regulation of molecular function (qval5.8E-9)', 'GO:0023056:positive regulation of signaling (qval6.18E-9)', 'GO:0022610:biological adhesion (qval6.83E-9)', 'GO:0051246:regulation of protein metabolic process (qval8.88E-9)', 'GO:0045055:regulated exocytosis (qval8.84E-9)', 'GO:0010648:negative regulation of cell communication (qval1.18E-8)', 'GO:0023057:negative regulation of signaling (qval1.3E-8)', 'GO:0006887:exocytosis (qval1.35E-8)', 'GO:0010647:positive regulation of cell communication (qval1.34E-8)', 'GO:0032940:secretion by cell (qval1.72E-8)', 'GO:0051249:regulation of lymphocyte activation (qval1.88E-8)', 'GO:0065007:biological regulation (qval1.93E-8)', 'GO:0010810:regulation of cell-substrate adhesion (qval3.48E-8)', 'GO:0006928:movement of cell or subcellular component (qval4.75E-8)', 'GO:0051240:positive regulation of multicellular organismal process (qval5.38E-8)', 'GO:0051093:negative regulation of developmental process (qval7.52E-8)', 'GO:0050790:regulation of catalytic activity (qval7.96E-8)', 'GO:0051179:localization (qval9.77E-8)', 'GO:0051241:negative regulation of multicellular organismal process (qval1.15E-7)', 'GO:0002274:myeloid leukocyte activation (qval1.16E-7)', 'GO:0006950:response to stress (qval1.17E-7)', 'GO:0009653:anatomical structure morphogenesis (qval1.21E-7)', 'GO:0051234:establishment of localization (qval1.22E-7)', 'GO:0048513:animal organ development (qval1.54E-7)', 'GO:0002263:cell activation involved in immune response (qval1.89E-7)', 'GO:1902533:positive regulation of intracellular signal transduction (qval1.92E-7)', 'GO:0007162:negative regulation of cell adhesion (qval1.95E-7)', 'GO:0051716:cellular response to stimulus (qval2.17E-7)', 'GO:0032270:positive regulation of cellular protein metabolic process (qval2.44E-7)', 'GO:0022407:regulation of cell-cell adhesion (qval2.44E-7)', 'GO:0001932:regulation of protein phosphorylation (qval2.85E-7)', 'GO:0051247:positive regulation of protein metabolic process (qval2.84E-7)', 'GO:1903827:regulation of cellular protein localization (qval2.82E-7)', 'GO:0051128:regulation of cellular component organization (qval2.97E-7)', 'GO:0002366:leukocyte activation involved in immune response (qval3.01E-7)', 'GO:0046903:secretion (qval3.34E-7)', 'GO:0050863:regulation of T cell activation (qval3.55E-7)', 'GO:1903829:positive regulation of cellular protein localization (qval3.78E-7)', 'GO:0031399:regulation of protein modification process (qval4.02E-7)', 'GO:0043062:extracellular structure organization (qval4.11E-7)', 'GO:0002275:myeloid cell activation involved in immune response (qval4.08E-7)', 'GO:0030198:extracellular matrix organization (qval4.05E-7)', 'GO:0009893:positive regulation of metabolic process (qval4.02E-7)', 'GO:0009628:response to abiotic stimulus (qval4.16E-7)', 'GO:0006810:transport (qval4.38E-7)', 'GO:0008104:protein localization (qval4.46E-7)', 'GO:0031325:positive regulation of cellular metabolic process (qval5.15E-7)', 'GO:0042325:regulation of phosphorylation (qval5.48E-7)', 'GO:0008219:cell death (qval5.77E-7)', 'GO:0002694:regulation of leukocyte activation (qval5.96E-7)', 'GO:0010604:positive regulation of macromolecule metabolic process (qval6.04E-7)', 'GO:0030029:actin filament-based process (qval6.06E-7)', 'GO:0050865:regulation of cell activation (qval6.38E-7)', 'GO:0051248:negative regulation of protein metabolic process (qval7.47E-7)', 'GO:0051130:positive regulation of cellular component organization (qval8.64E-7)', 'GO:0033036:macromolecule localization (qval9.48E-7)', 'GO:0045765:regulation of angiogenesis (qval9.93E-7)', 'GO:0044092:negative regulation of molecular function (qval1.01E-6)', 'GO:1901342:regulation of vasculature development (qval1.25E-6)', 'GO:0002283:neutrophil activation involved in immune response (qval1.25E-6)', 'GO:0002252:immune effector process (qval1.27E-6)', 'GO:0010632:regulation of epithelial cell migration (qval1.27E-6)', 'GO:0002682:regulation of immune system process (qval1.53E-6)', 'GO:0044093:positive regulation of molecular function (qval2.08E-6)', 'GO:0043312:neutrophil degranulation (qval2.35E-6)', 'GO:0042119:neutrophil activation (qval2.4E-6)', 'GO:0036230:granulocyte activation (qval2.83E-6)', 'GO:0032269:negative regulation of cellular protein metabolic process (qval2.92E-6)', 'GO:0008284:positive regulation of cell proliferation (qval3.08E-6)', 'GO:0006888:ER to Golgi vesicle-mediated transport (qval3.33E-6)', 'GO:0010811:positive regulation of cell-substrate adhesion (qval3.3E-6)', 'GO:0043299:leukocyte degranulation (qval3.51E-6)', 'GO:0001817:regulation of cytokine production (qval3.74E-6)', 'GO:0032101:regulation of response to external stimulus (qval3.87E-6)', 'GO:0007229:integrin-mediated signaling pathway (qval3.89E-6)', 'GO:0031401:positive regulation of protein modification process (qval4.33E-6)', 'GO:0072659:protein localization to plasma membrane (qval5.01E-6)', 'GO:0051173:positive regulation of nitrogen compound metabolic process (qval5.01E-6)', 'GO:0034097:response to cytokine (qval5.14E-6)', 'GO:0010634:positive regulation of epithelial cell migration (qval5.16E-6)', 'GO:0001952:regulation of cell-matrix adhesion (qval5.38E-6)', 'GO:0035556:intracellular signal transduction (qval5.58E-6)', 'GO:0048193:Golgi vesicle transport (qval6.77E-6)', 'GO:0071310:cellular response to organic substance (qval7.05E-6)', 'GO:0019221:cytokine-mediated signaling pathway (qval7.33E-6)', 'GO:0009719:response to endogenous stimulus (qval7.44E-6)', 'GO:0051174:regulation of phosphorus metabolic process (qval7.48E-6)', 'GO:0019220:regulation of phosphate metabolic process (qval7.43E-6)', 'GO:0009987:cellular process (qval7.94E-6)', 'GO:0043086:negative regulation of catalytic activity (qval8.44E-6)', 'GO:0009611:response to wounding (qval1.04E-5)', 'GO:0010594:regulation of endothelial cell migration (qval1.2E-5)', 'GO:0045937:positive regulation of phosphate metabolic process (qval1.53E-5)', 'GO:0010562:positive regulation of phosphorus metabolic process (qval1.52E-5)', 'GO:0032970:regulation of actin filament-based process (qval1.58E-5)', 'GO:1903037:regulation of leukocyte cell-cell adhesion (qval1.65E-5)', 'GO:0043122:regulation of I-kappaB kinase/NF-kappaB signaling (qval1.85E-5)', 'GO:0071496:cellular response to external stimulus (qval1.98E-5)', 'GO:0032501:multicellular organismal process (qval2.3E-5)', 'GO:0001934:positive regulation of protein phosphorylation (qval2.45E-5)', 'GO:1904035:regulation of epithelial cell apoptotic process (qval2.54E-5)', 'GO:0070887:cellular response to chemical stimulus (qval2.75E-5)', 'GO:0042327:positive regulation of phosphorylation (qval3.07E-5)', 'GO:0045184:establishment of protein localization (qval3.08E-5)', 'GO:0012501:programmed cell death (qval3.25E-5)', 'GO:0019222:regulation of metabolic process (qval3.26E-5)', 'GO:0010595:positive regulation of endothelial cell migration (qval3.44E-5)', 'GO:0080134:regulation of response to stress (qval3.45E-5)', 'GO:1903076:regulation of protein localization to plasma membrane (qval3.48E-5)', 'GO:0010718:positive regulation of epithelial to mesenchymal transition (qval3.75E-5)', 'GO:0001818:negative regulation of cytokine production (qval3.86E-5)', 'GO:0001568:blood vessel development (qval4.12E-5)', 'GO:0051251:positive regulation of lymphocyte activation (qval4.67E-5)', 'GO:0097435:supramolecular fiber organization (qval4.78E-5)', 'GO:1903078:positive regulation of protein localization to plasma membrane (qval5.3E-5)', 'GO:0009888:tissue development (qval5.35E-5)', 'GO:0042326:negative regulation of phosphorylation (qval5.84E-5)', 'GO:0030154:cell differentiation (qval5.98E-5)', 'GO:0003148:outflow tract septum morphogenesis (qval6.01E-5)', 'GO:0031324:negative regulation of cellular metabolic process (qval6.13E-5)', 'GO:0022408:negative regulation of cell-cell adhesion (qval6.17E-5)', 'GO:0032880:regulation of protein localization (qval6.67E-5)', 'GO:1901700:response to oxygen-containing compound (qval6.83E-5)', 'GO:0043408:regulation of MAPK cascade (qval7.01E-5)', 'GO:1990778:protein localization to cell periphery (qval7.08E-5)', 'GO:1904018:positive regulation of vasculature development (qval8.09E-5)', 'GO:0007264:small GTPase mediated signal transduction (qval8.18E-5)', 'GO:0001933:negative regulation of protein phosphorylation (qval8.99E-5)', 'GO:0031589:cell-substrate adhesion (qval9.13E-5)', 'GO:0022604:regulation of cell morphogenesis (qval1.01E-4)', 'GO:0060341:regulation of cellular localization (qval1.04E-4)', 'GO:0065008:regulation of biological quality (qval1.11E-4)', 'GO:0031323:regulation of cellular metabolic process (qval1.14E-4)', 'GO:0051250:negative regulation of lymphocyte activation (qval1.16E-4)', 'GO:0009725:response to hormone (qval1.19E-4)', 'GO:0071345:cellular response to cytokine stimulus (qval1.28E-4)', 'GO:0050868:negative regulation of T cell activation (qval1.28E-4)', 'GO:1902532:negative regulation of intracellular signal transduction (qval1.28E-4)', 'GO:0051050:positive regulation of transport (qval1.27E-4)', 'GO:0007266:Rho protein signal transduction (qval1.28E-4)', 'GO:0010717:regulation of epithelial to mesenchymal transition (qval1.3E-4)', 'GO:0043085:positive regulation of catalytic activity (qval1.34E-4)', 'GO:0031347:regulation of defense response (qval1.34E-4)', 'GO:0032956:regulation of actin cytoskeleton organization (qval1.4E-4)', 'GO:0007167:enzyme linked receptor protein signaling pathway (qval1.51E-4)', 'GO:0050867:positive regulation of cell activation (qval1.53E-4)', 'GO:0040007:growth (qval1.59E-4)', 'GO:0001954:positive regulation of cell-matrix adhesion (qval1.59E-4)', 'GO:0051172:negative regulation of nitrogen compound metabolic process (qval1.62E-4)', 'GO:0002684:positive regulation of immune system process (qval1.68E-4)', 'GO:0051336:regulation of hydrolase activity (qval1.72E-4)', 'GO:0051098:regulation of binding (qval1.89E-4)', 'GO:0035239:tube morphogenesis (qval1.93E-4)', 'GO:0045766:positive regulation of angiogenesis (qval1.97E-4)', 'GO:0070848:response to growth factor (qval2.12E-4)', 'GO:0045596:negative regulation of cell differentiation (qval2.15E-4)', 'GO:0043123:positive regulation of I-kappaB kinase/NF-kappaB signaling (qval2.2E-4)', 'GO:1904377:positive regulation of protein localization to cell periphery (qval2.3E-4)', 'GO:1903038:negative regulation of leukocyte cell-cell adhesion (qval2.35E-4)', 'GO:0051049:regulation of transport (qval2.53E-4)', 'GO:0050727:regulation of inflammatory response (qval2.68E-4)', 'GO:0048589:developmental growth (qval2.69E-4)', 'GO:0002683:negative regulation of immune system process (qval3.24E-4)', 'GO:0033627:cell adhesion mediated by integrin (qval3.27E-4)', 'GO:0009887:animal organ morphogenesis (qval3.4E-4)', 'GO:0051641:cellular localization (qval3.53E-4)', 'GO:0030036:actin cytoskeleton organization (qval3.54E-4)', 'GO:0080090:regulation of primary metabolic process (qval3.66E-4)', 'GO:0006954:inflammatory response (qval3.72E-4)', 'GO:0071260:cellular response to mechanical stimulus (qval3.74E-4)', 'GO:0002696:positive regulation of leukocyte activation (qval3.73E-4)', 'GO:0006915:apoptotic process (qval3.78E-4)', 'GO:0007507:heart development (qval3.94E-4)', 'GO:0051271:negative regulation of cellular component movement (qval4E-4)', 'GO:0034976:response to endoplasmic reticulum stress (qval4E-4)', 'GO:0040013:negative regulation of locomotion (qval4.02E-4)', 'GO:1901184:regulation of ERBB signaling pathway (qval4.62E-4)', 'GO:0070663:regulation of leukocyte proliferation (qval4.78E-4)', 'GO:0046907:intracellular transport (qval4.76E-4)', 'GO:0070482:response to oxygen levels (qval4.82E-4)', 'GO:2001236:regulation of extrinsic apoptotic signaling pathway (qval5.53E-4)', 'GO:0022409:positive regulation of cell-cell adhesion (qval5.52E-4)', 'GO:0042060:wound healing (qval5.68E-4)', 'GO:0051056:regulation of small GTPase mediated signal transduction (qval5.78E-4)', 'GO:1904375:regulation of protein localization to cell periphery (qval5.77E-4)', 'GO:0017015:regulation of transforming growth factor beta receptor signaling pathway (qval5.75E-4)', 'GO:0050678:regulation of epithelial cell proliferation (qval6.2E-4)', 'GO:0002695:negative regulation of leukocyte activation (qval6.49E-4)', 'GO:0050776:regulation of immune response (qval6.6E-4)', 'GO:0042886:amide transport (qval6.65E-4)', 'GO:2001233:regulation of apoptotic signaling pathway (qval6.78E-4)', 'GO:0051222:positive regulation of protein transport (qval6.87E-4)', 'GO:1900024:regulation of substrate adhesion-dependent cell spreading (qval7.31E-4)', 'GO:1903844:regulation of cellular response to transforming growth factor beta stimulus (qval7.31E-4)', 'GO:0015031:protein transport (qval7.37E-4)', 'GO:0090287:regulation of cellular response to growth factor stimulus (qval7.36E-4)', 'GO:0032944:regulation of mononuclear cell proliferation (qval7.46E-4)', 'GO:0042058:regulation of epidermal growth factor receptor signaling pathway (qval7.5E-4)', 'GO:1903391:regulation of adherens junction organization (qval8.09E-4)', 'GO:0030048:actin filament-based movement (qval8.05E-4)', 'GO:1905475:regulation of protein localization to membrane (qval8.19E-4)', 'GO:0000902:cell morphogenesis (qval8.18E-4)', 'GO:0034330:cell junction organization (qval8.46E-4)', 'GO:0048468:cell development (qval8.78E-4)', 'GO:0060255:regulation of macromolecule metabolic process (qval9.16E-4)', 'GO:0045861:negative regulation of proteolysis (qval9.19E-4)', 'GO:1905477:positive regulation of protein localization to membrane (qval9.29E-4)', 'GO:0030162:regulation of proteolysis (qval9.26E-4)', 'GO:0071364:cellular response to epidermal growth factor stimulus (qval9.31E-4)', 'GO:0072657:protein localization to membrane (qval9.39E-4)', 'GO:0007265:Ras protein signal transduction (qval9.48E-4)', 'GO:0001666:response to hypoxia (qval9.84E-4)', 'GO:0033554:cellular response to stress (qval1E-3)', 'GO:0030968:endoplasmic reticulum unfolded protein response (qval1.03E-3)', 'GO:0007010:cytoskeleton organization (qval1.05E-3)', 'GO:0032496:response to lipopolysaccharide (qval1.06E-3)', 'GO:0044090:positive regulation of vacuole organization (qval1.08E-3)', 'GO:0036293:response to decreased oxygen levels (qval1.08E-3)', 'GO:2000146:negative regulation of cell motility (qval1.1E-3)', 'GO:0009892:negative regulation of metabolic process (qval1.12E-3)', 'GO:0045859:regulation of protein kinase activity (qval1.16E-3)', 'GO:0051099:positive regulation of binding (qval1.16E-3)', 'GO:0050866:negative regulation of cell activation (qval1.15E-3)', 'GO:0002237:response to molecule of bacterial origin (qval1.15E-3)', 'GO:0045682:regulation of epidermis development (qval1.2E-3)', 'GO:0007015:actin filament organization (qval1.29E-3)', 'GO:0043068:positive regulation of programmed cell death (qval1.31E-3)', 'GO:0045619:regulation of lymphocyte differentiation (qval1.31E-3)', 'GO:0032102:negative regulation of response to external stimulus (qval1.36E-3)', 'GO:0009612:response to mechanical stimulus (qval1.38E-3)', 'GO:0033993:response to lipid (qval1.41E-3)', 'GO:0015833:peptide transport (qval1.4E-3)', 'GO:0044087:regulation of cellular component biogenesis (qval1.42E-3)', 'GO:1901888:regulation of cell junction assembly (qval1.46E-3)', 'GO:0071495:cellular response to endogenous stimulus (qval1.45E-3)', 'GO:0045936:negative regulation of phosphate metabolic process (qval1.48E-3)', 'GO:0006886:intracellular protein transport (qval1.52E-3)', 'GO:0010563:negative regulation of phosphorus metabolic process (qval1.56E-3)', 'GO:0009605:response to external stimulus (qval1.56E-3)', 'GO:0090050:positive regulation of cell migration involved in sprouting angiogenesis (qval1.57E-3)', 'GO:0008285:negative regulation of cell proliferation (qval1.56E-3)', 'GO:0043549:regulation of kinase activity (qval1.6E-3)', 'GO:0007163:establishment or maintenance of cell polarity (qval1.63E-3)', 'GO:0050670:regulation of lymphocyte proliferation (qval1.64E-3)', 'GO:2001237:negative regulation of extrinsic apoptotic signaling pathway (qval1.63E-3)', 'GO:0071219:cellular response to molecule of bacterial origin (qval1.68E-3)', 'GO:0014911:positive regulation of smooth muscle cell migration (qval1.75E-3)', 'GO:0030856:regulation of epithelial cell differentiation (qval1.74E-3)', 'GO:1904036:negative regulation of epithelial cell apoptotic process (qval1.74E-3)', 'GO:0071222:cellular response to lipopolysaccharide (qval1.76E-3)', 'GO:0071216:cellular response to biotic stimulus (qval1.77E-3)', 'GO:0050870:positive regulation of T cell activation (qval1.78E-3)', 'GO:0050920:regulation of chemotaxis (qval1.85E-3)', 'GO:0043065:positive regulation of apoptotic process (qval1.85E-3)', 'GO:0071702:organic substance transport (qval1.84E-3)', 'GO:0032386:regulation of intracellular transport (qval1.85E-3)', 'GO:0090066:regulation of anatomical structure size (qval1.85E-3)', 'GO:0010942:positive regulation of cell death (qval1.86E-3)', 'GO:0043410:positive regulation of MAPK cascade (qval1.87E-3)', 'GO:0001667:ameboidal-type cell migration (qval1.93E-3)', 'GO:0110053:regulation of actin filament organization (qval1.95E-3)', 'GO:0060411:cardiac septum morphogenesis (qval2.02E-3)', 'GO:0098609:cell-cell adhesion (qval2.07E-3)', 'GO:0070849:response to epidermal growth factor (qval2.11E-3)', 'GO:0007044:cell-substrate junction assembly (qval2.1E-3)', 'GO:0071634:regulation of transforming growth factor beta production (qval2.15E-3)', 'GO:0006897:endocytosis (qval2.38E-3)', 'GO:0052547:regulation of peptidase activity (qval2.4E-3)', 'GO:1901698:response to nitrogen compound (qval2.42E-3)', 'GO:0030336:negative regulation of cell migration (qval2.42E-3)', 'GO:0010605:negative regulation of macromolecule metabolic process (qval2.46E-3)', 'GO:0034113:heterotypic cell-cell adhesion (qval2.6E-3)', 'GO:1902105:regulation of leukocyte differentiation (qval2.71E-3)', 'GO:0051171:regulation of nitrogen compound metabolic process (qval2.74E-3)', 'GO:0032388:positive regulation of intracellular transport (qval2.76E-3)', 'GO:0071363:cellular response to growth factor stimulus (qval2.77E-3)', 'GO:0043536:positive regulation of blood vessel endothelial cell migration (qval2.78E-3)', 'GO:0034446:substrate adhesion-dependent cell spreading (qval2.77E-3)', 'GO:0090109:regulation of cell-substrate junction assembly (qval2.79E-3)', 'GO:0051893:regulation of focal adhesion assembly (qval2.79E-3)', 'GO:0014910:regulation of smooth muscle cell migration (qval2.78E-3)', 'GO:0006890:retrograde vesicle-mediated transport, Golgi to ER (qval2.88E-3)', 'GO:0016043:cellular component organization (qval2.87E-3)', 'GO:0002576:platelet degranulation (qval2.89E-3)', 'GO:0060216:definitive hemopoiesis (qval2.88E-3)', 'GO:0050679:positive regulation of epithelial cell proliferation (qval2.89E-3)', 'GO:0104004:cellular response to environmental stimulus (qval2.9E-3)', 'GO:0071214:cellular response to abiotic stimulus (qval2.89E-3)', 'GO:0042493:response to drug (qval2.93E-3)', 'GO:0061041:regulation of wound healing (qval2.95E-3)', 'GO:2000391:positive regulation of neutrophil extravasation (qval3E-3)', 'GO:0051649:establishment of localization in cell (qval3.04E-3)', 'GO:0045621:positive regulation of lymphocyte differentiation (qval3.26E-3)', 'GO:0044089:positive regulation of cellular component biogenesis (qval3.25E-3)', 'GO:0010712:regulation of collagen metabolic process (qval3.28E-3)', 'GO:0048729:tissue morphogenesis (qval3.35E-3)', 'GO:2001234:negative regulation of apoptotic signaling pathway (qval3.38E-3)', 'GO:0042177:negative regulation of protein catabolic process (qval3.81E-3)', 'GO:0050730:regulation of peptidyl-tyrosine phosphorylation (qval3.83E-3)', 'GO:0031400:negative regulation of protein modification process (qval3.86E-3)', 'GO:1901388:regulation of transforming growth factor beta activation (qval3.87E-3)', 'GO:2000786:positive regulation of autophagosome assembly (qval3.86E-3)', 'GO:0061024:membrane organization (qval3.89E-3)', 'GO:1902903:regulation of supramolecular fiber organization (qval4.01E-3)', 'GO:0007169:transmembrane receptor protein tyrosine kinase signaling pathway (qval4.04E-3)', 'GO:0045616:regulation of keratinocyte differentiation (qval4.04E-3)', 'GO:0060135:maternal process involved in female pregnancy (qval4.12E-3)', 'GO:0050778:positive regulation of immune response (qval4.38E-3)', 'GO:0051338:regulation of transferase activity (qval4.37E-3)', 'GO:0071840:cellular component organization or biogenesis (qval4.41E-3)', 'GO:0007173:epidermal growth factor receptor signaling pathway (qval4.44E-3)', 'GO:0032103:positive regulation of response to external stimulus (qval4.63E-3)', 'GO:0045927:positive regulation of growth (qval4.7E-3)', 'GO:0010466:negative regulation of peptidase activity (qval4.85E-3)', 'GO:0010243:response to organonitrogen compound (qval4.88E-3)', 'GO:0036075:replacement ossification (qval4.89E-3)', 'GO:0001958:endochondral ossification (qval4.87E-3)', 'GO:0050729:positive regulation of inflammatory response (qval4.92E-3)', 'GO:0033673:negative regulation of kinase activity (qval5.01E-3)', 'GO:0045860:positive regulation of protein kinase activity (qval5.01E-3)', 'GO:0045598:regulation of fat cell differentiation (qval5.08E-3)', 'GO:0010638:positive regulation of organelle organization (qval5.13E-3)', 'GO:0046578:regulation of Ras protein signal transduction (qval5.25E-3)', 'GO:0051155:positive regulation of striated muscle cell differentiation (qval5.25E-3)', 'GO:0006469:negative regulation of protein kinase activity (qval5.25E-3)', 'GO:0034329:cell junction assembly (qval5.41E-3)', 'GO:0010951:negative regulation of endopeptidase activity (qval5.41E-3)', 'GO:1904951:positive regulation of establishment of protein localization (qval5.47E-3)', 'GO:0045995:regulation of embryonic development (qval5.58E-3)', 'GO:1902107:positive regulation of leukocyte differentiation (qval5.56E-3)', 'GO:0033674:positive regulation of kinase activity (qval5.94E-3)', 'GO:0042176:regulation of protein catabolic process (qval6E-3)', 'GO:0090257:regulation of muscle system process (qval6.14E-3)', 'GO:0051129:negative regulation of cellular component organization (qval6.14E-3)', 'GO:0045746:negative regulation of Notch signaling pathway (qval6.4E-3)', 'GO:0051348:negative regulation of transferase activity (qval6.39E-3)', 'GO:0050860:negative regulation of T cell receptor signaling pathway (qval6.56E-3)', 'GO:0045580:regulation of T cell differentiation (qval6.66E-3)', 'GO:0008360:regulation of cell shape (qval6.81E-3)', 'GO:0032535:regulation of cellular component size (qval6.92E-3)', 'GO:0044057:regulation of system process (qval6.94E-3)', 'GO:0090092:regulation of transmembrane receptor protein serine/threonine kinase signaling pathway (qval6.97E-3)', 'GO:0032703:negative regulation of interleukin-2 production (qval6.96E-3)', 'GO:1903039:positive regulation of leukocyte cell-cell adhesion (qval7.15E-3)', 'GO:0031331:positive regulation of cellular catabolic process (qval7.38E-3)', 'GO:2000389:regulation of neutrophil extravasation (qval7.4E-3)', 'GO:0060312:regulation of blood vessel remodeling (qval7.38E-3)', 'GO:0097190:apoptotic signaling pathway (qval7.46E-3)', 'GO:0045582:positive regulation of T cell differentiation (qval7.59E-3)', 'GO:0052548:regulation of endopeptidase activity (qval7.62E-3)', 'GO:0060627:regulation of vesicle-mediated transport (qval7.64E-3)', 'GO:0071709:membrane assembly (qval7.94E-3)', 'GO:0002685:regulation of leukocyte migration (qval8.05E-3)', 'GO:0019216:regulation of lipid metabolic process (qval8.12E-3)', 'GO:0045604:regulation of epidermal cell differentiation (qval8.2E-3)', 'GO:0071705:nitrogen compound transport (qval8.29E-3)', 'GO:0071900:regulation of protein serine/threonine kinase activity (qval8.49E-3)', 'GO:0061951:establishment of protein localization to plasma membrane (qval8.51E-3)', 'GO:0031532:actin cytoskeleton reorganization (qval8.55E-3)', 'GO:0036498:IRE1-mediated unfolded protein response (qval8.53E-3)', 'GO:0002064:epithelial cell development (qval8.62E-3)', 'GO:0048514:blood vessel morphogenesis (qval8.71E-3)', 'GO:0048568:embryonic organ development (qval8.81E-3)', 'GO:0048660:regulation of smooth muscle cell proliferation (qval8.79E-3)', 'GO:0033043:regulation of organelle organization (qval9.26E-3)', 'GO:0032870:cellular response to hormone stimulus (qval1E-2)', 'GO:0071902:positive regulation of protein serine/threonine kinase activity (qval9.98E-3)', 'GO:0070884:regulation of calcineurin-NFAT signaling cascade (qval9.98E-3)', 'GO:0045428:regulation of nitric oxide biosynthetic process (qval1.01E-2)', 'GO:0030833:regulation of actin filament polymerization (qval1.02E-2)', 'GO:0034613:cellular protein localization (qval1.03E-2)', 'GO:0009896:positive regulation of catabolic process (qval1.06E-2)', 'GO:1901136:carbohydrate derivative catabolic process (qval1.06E-2)', 'GO:0042129:regulation of T cell proliferation (qval1.06E-2)', 'GO:0036010:protein localization to endosome (qval1.06E-2)', 'GO:0030260:entry into host cell (qval1.07E-2)', 'GO:0051806:entry into cell of other organism involved in symbiotic interaction (qval1.07E-2)', 'GO:0051828:entry into other organism involved in symbiotic interaction (qval1.07E-2)', 'GO:0044409:entry into host (qval1.06E-2)', 'GO:1903362:regulation of cellular protein catabolic process (qval1.07E-2)', 'GO:0051223:regulation of protein transport (qval1.07E-2)', 'GO:0006901:vesicle coating (qval1.07E-2)', 'GO:0031647:regulation of protein stability (qval1.08E-2)', 'GO:0051149:positive regulation of muscle cell differentiation (qval1.09E-2)', 'GO:2000379:positive regulation of reactive oxygen species metabolic process (qval1.09E-2)', 'GO:1903670:regulation of sprouting angiogenesis (qval1.09E-2)', 'GO:0090316:positive regulation of intracellular protein transport (qval1.11E-2)', 'GO:0031349:positive regulation of defense response (qval1.11E-2)', 'GO:0050731:positive regulation of peptidyl-tyrosine phosphorylation (qval1.12E-2)', 'GO:1900026:positive regulation of substrate adhesion-dependent cell spreading (qval1.13E-2)', 'GO:0032963:collagen metabolic process (qval1.13E-2)', 'GO:0001503:ossification (qval1.13E-2)', 'GO:0000904:cell morphogenesis involved in differentiation (qval1.13E-2)', 'GO:1903020:positive regulation of glycoprotein metabolic process (qval1.17E-2)', 'GO:0008593:regulation of Notch signaling pathway (qval1.17E-2)', 'GO:0090087:regulation of peptide transport (qval1.19E-2)', 'GO:0106056:regulation of calcineurin-mediated signaling (qval1.21E-2)', 'GO:0050856:regulation of T cell receptor signaling pathway (qval1.2E-2)', 'GO:2000106:regulation of leukocyte apoptotic process (qval1.2E-2)', 'GO:0048771:tissue remodeling (qval1.2E-2)', 'GO:0061097:regulation of protein tyrosine kinase activity (qval1.2E-2)', 'GO:0046718:viral entry into host cell (qval1.2E-2)', 'GO:0051701:interaction with host (qval1.22E-2)', 'GO:0070727:cellular macromolecule localization (qval1.25E-2)', 'GO:0003006:developmental process involved in reproduction (qval1.27E-2)', 'GO:0051346:negative regulation of hydrolase activity (qval1.27E-2)', 'GO:0051347:positive regulation of transferase activity (qval1.28E-2)', 'GO:0033157:regulation of intracellular protein transport (qval1.32E-2)', 'GO:1903672:positive regulation of sprouting angiogenesis (qval1.36E-2)', 'GO:0034109:homotypic cell-cell adhesion (qval1.36E-2)', 'GO:0043254:regulation of protein complex assembly (qval1.37E-2)', 'GO:0043542:endothelial cell migration (qval1.37E-2)', 'GO:1903034:regulation of response to wounding (qval1.38E-2)', 'GO:1902905:positive regulation of supramolecular fiber organization (qval1.38E-2)', 'GO:0032989:cellular component morphogenesis (qval1.38E-2)', 'GO:0061043:regulation of vascular wound healing (qval1.4E-2)', 'GO:0032964:collagen biosynthetic process (qval1.4E-2)', 'GO:0071396:cellular response to lipid (qval1.4E-2)', 'GO:0098657:import into cell (qval1.41E-2)', 'GO:0006665:sphingolipid metabolic process (qval1.44E-2)', 'GO:1903393:positive regulation of adherens junction organization (qval1.46E-2)', 'GO:0032689:negative regulation of interferon-gamma production (qval1.46E-2)', 'GO:0045992:negative regulation of embryonic development (qval1.47E-2)', 'GO:0035023:regulation of Rho protein signal transduction (qval1.54E-2)', 'GO:0032652:regulation of interleukin-1 production (qval1.54E-2)', 'GO:0034103:regulation of tissue remodeling (qval1.54E-2)', 'GO:0106058:positive regulation of calcineurin-mediated signaling (qval1.54E-2)', 'GO:0060996:dendritic spine development (qval1.54E-2)', 'GO:0070886:positive regulation of calcineurin-NFAT signaling cascade (qval1.53E-2)', 'GO:0043535:regulation of blood vessel endothelial cell migration (qval1.56E-2)', 'GO:0051017:actin filament bundle assembly (qval1.56E-2)', 'GO:0060759:regulation of response to cytokine stimulus (qval1.62E-2)', 'GO:0009894:regulation of catabolic process (qval1.63E-2)', 'GO:1903729:regulation of plasma membrane organization (qval1.66E-2)', 'GO:0051345:positive regulation of hydrolase activ</t>
        </is>
      </c>
      <c r="T6" s="3">
        <f>hyperlink("https://spiral.technion.ac.il/results/MTAwMDAwNA==/5/GOResultsFUNCTION","link")</f>
        <v/>
      </c>
      <c r="U6" t="inlineStr">
        <is>
          <t>['GO:0050839:cell adhesion molecule binding (qval3.27E-16)', 'GO:0045296:cadherin binding (qval8.33E-13)', 'GO:0005515:protein binding (qval7.28E-12)', 'GO:0019899:enzyme binding (qval2.03E-8)', 'GO:0005102:signaling receptor binding (qval6.08E-7)', 'GO:0005488:binding (qval9.65E-7)', 'GO:0005178:integrin binding (qval2.86E-6)', 'GO:0044877:protein-containing complex binding (qval3.96E-6)', 'GO:0003779:actin binding (qval1.3E-5)', 'GO:0019838:growth factor binding (qval6.21E-5)', 'GO:0002020:protease binding (qval3.09E-4)', 'GO:0071889:14-3-3 protein binding (qval3.43E-4)', 'GO:0098631:cell adhesion mediator activity (qval9.81E-4)', 'GO:0008092:cytoskeletal protein binding (qval1.98E-3)', 'GO:0005201:extracellular matrix structural constituent (qval2.53E-3)', 'GO:0051015:actin filament binding (qval3.26E-3)', 'GO:0019900:kinase binding (qval3.72E-3)', 'GO:0098632:cell-cell adhesion mediator activity (qval4.17E-3)', 'GO:0019955:cytokine binding (qval4.54E-3)', 'GO:0005518:collagen binding (qval1.18E-2)', 'GO:0044548:S100 protein binding (qval1.42E-2)', 'GO:0019901:protein kinase binding (qval1.81E-2)', 'GO:0005509:calcium ion binding (qval2.44E-2)', 'GO:0030234:enzyme regulator activity (qval3.6E-2)', 'GO:0048306:calcium-dependent protein binding (qval4.36E-2)', 'GO:0004857:enzyme inhibitor activity (qval5.1E-2)', 'GO:0019904:protein domain specific binding (qval5.14E-2)', 'GO:0086080:protein binding involved in heterotypic cell-cell adhesion (qval4.96E-2)', 'GO:0008022:protein C-terminus binding (qval4.92E-2)', 'GO:0005198:structural molecule activity (qval5.74E-2)', 'GO:0042802:identical protein binding (qval6.53E-2)', 'GO:0005126:cytokine receptor binding (qval7.41E-2)', 'GO:0098641:cadherin binding involved in cell-cell adhesion (qval7.5E-2)', 'GO:0016301:kinase activity (qval7.39E-2)', 'GO:1902936:phosphatidylinositol bisphosphate binding (qval7.57E-2)', 'GO:0016773:phosphotransferase activity, alcohol group as acceptor (qval7.56E-2)', 'GO:0001968:fibronectin binding (qval7.58E-2)', 'GO:0046982:protein heterodimerization activity (qval7.96E-2)', 'GO:0019199:transmembrane receptor protein kinase activity (qval8.6E-2)', 'GO:0043236:laminin binding (qval9.09E-2)', 'GO:0005127:ciliary neurotrophic factor receptor binding (qval9.3E-2)', 'GO:0004672:protein kinase activity (qval9.47E-2)', 'GO:0005534:galactose binding (qval9.56E-2)']</t>
        </is>
      </c>
      <c r="V6" s="3">
        <f>hyperlink("https://spiral.technion.ac.il/results/MTAwMDAwNA==/5/GOResultsCOMPONENT","link")</f>
        <v/>
      </c>
      <c r="W6" t="inlineStr">
        <is>
          <t>['GO:0031982:vesicle (qval3.98E-23)', 'GO:0005912:adherens junction (qval1.61E-22)', 'GO:0070161:anchoring junction (qval1.82E-22)', 'GO:0070062:extracellular exosome (qval2.69E-22)', 'GO:0016020:membrane (qval1.21E-21)', 'GO:1903561:extracellular vesicle (qval1.46E-21)', 'GO:0043230:extracellular organelle (qval1.35E-21)', 'GO:0030054:cell junction (qval8.4E-21)', 'GO:0030055:cell-substrate junction (qval1.9E-19)', 'GO:0044421:extracellular region part (qval1.89E-19)', 'GO:0005925:focal adhesion (qval3.32E-19)', 'GO:0005924:cell-substrate adherens junction (qval4.29E-19)', 'GO:0044444:cytoplasmic part (qval1.5E-15)', 'GO:0044433:cytoplasmic vesicle part (qval5.22E-15)', 'GO:0044432:endoplasmic reticulum part (qval2.16E-12)', 'GO:0005886:plasma membrane (qval5.14E-12)', 'GO:0098588:bounding membrane of organelle (qval1.98E-11)', 'GO:0044425:membrane part (qval3.18E-11)', 'GO:0062023:collagen-containing extracellular matrix (qval2.75E-10)', 'GO:0031410:cytoplasmic vesicle (qval2.83E-10)', 'GO:0097708:intracellular vesicle (qval3.85E-10)', 'GO:0098857:membrane microdomain (qval1.53E-9)', 'GO:0045121:membrane raft (qval1.47E-9)', 'GO:0031090:organelle membrane (qval2.23E-9)', 'GO:0098589:membrane region (qval4.54E-9)', 'GO:0098805:whole membrane (qval4.59E-9)', 'GO:0005783:endoplasmic reticulum (qval3.13E-8)', 'GO:0031012:extracellular matrix (qval1.62E-7)', 'GO:0044431:Golgi apparatus part (qval2.44E-7)', 'GO:0005856:cytoskeleton (qval1.06E-6)', 'GO:0044440:endosomal part (qval1.14E-6)', 'GO:0000139:Golgi membrane (qval1.27E-6)', 'GO:0044437:vacuolar part (qval1.24E-6)', 'GO:0009986:cell surface (qval1.43E-6)', 'GO:0005773:vacuole (qval2.07E-6)', 'GO:0010008:endosome membrane (qval2.96E-6)', 'GO:0005789:endoplasmic reticulum membrane (qval3.13E-6)', 'GO:0030027:lamellipodium (qval3.05E-6)', 'GO:0005768:endosome (qval4.13E-6)', 'GO:0098590:plasma membrane region (qval1.07E-5)', 'GO:0005764:lysosome (qval1.36E-5)', 'GO:0000323:lytic vacuole (qval1.33E-5)', 'GO:0012506:vesicle membrane (qval1.4E-5)', 'GO:0001726:ruffle (qval1.41E-5)', 'GO:0005829:cytosol (qval1.55E-5)', 'GO:0044459:plasma membrane part (qval1.85E-5)', 'GO:0044422:organelle part (qval2.77E-5)', 'GO:0005774:vacuolar membrane (qval2.8E-5)', 'GO:0005615:extracellular space (qval2.74E-5)', 'GO:0030659:cytoplasmic vesicle membrane (qval2.94E-5)', 'GO:0044446:intracellular organelle part (qval3.35E-5)', 'GO:0043227:membrane-bounded organelle (qval3.66E-5)', 'GO:0031253:cell projection membrane (qval3.92E-5)', 'GO:0098852:lytic vacuole membrane (qval4.56E-5)', 'GO:0005765:lysosomal membrane (qval4.47E-5)', 'GO:0031256:leading edge membrane (qval8.09E-5)', 'GO:0005604:basement membrane (qval8.61E-5)', 'GO:0005767:secondary lysosome (qval1.43E-4)', 'GO:0005576:extracellular region (qval1.65E-4)', 'GO:0032587:ruffle membrane (qval1.68E-4)', 'GO:0030139:endocytic vesicle (qval1.91E-4)', 'GO:0030667:secretory granule membrane (qval2.24E-4)', 'GO:0044424:intracellular part (qval2.52E-4)', 'GO:0002102:podosome (qval3.29E-4)', 'GO:0031224:intrinsic component of membrane (qval3.71E-4)', 'GO:0031974:membrane-enclosed lumen (qval5.32E-4)', 'GO:0070013:intracellular organelle lumen (qval5.24E-4)', 'GO:0043233:organelle lumen (qval5.17E-4)', 'GO:0005793:endoplasmic reticulum-Golgi intermediate compartment (qval5.65E-4)', 'GO:0015629:actin cytoskeleton (qval5.67E-4)', 'GO:0033116:endoplasmic reticulum-Golgi intermediate compartment membrane (qval6.44E-4)', 'GO:0005884:actin filament (qval6.48E-4)', 'GO:0030120:vesicle coat (qval9.46E-4)', 'GO:0016021:integral component of membrane (qval9.46E-4)', 'GO:0043202:lysosomal lumen (qval1.3E-3)', 'GO:0044464:cell part (qval1.31E-3)', 'GO:0005769:early endosome (qval1.56E-3)', 'GO:0005775:vacuolar lumen (qval1.73E-3)', 'GO:0043226:organelle (qval1.78E-3)', 'GO:0044420:extracellular matrix component (qval2.15E-3)', 'GO:0044853:plasma membrane raft (qval2.48E-3)', 'GO:0005788:endoplasmic reticulum lumen (qval2.86E-3)', 'GO:0035577:azurophil granule membrane (qval3.13E-3)', 'GO:0042995:cell projection (qval3.57E-3)', 'GO:0030134:COPII-coated ER to Golgi transport vesicle (qval3.83E-3)', 'GO:0005901:caveola (qval3.97E-3)', 'GO:0044754:autolysosome (qval3.93E-3)', 'GO:0055038:recycling endosome membrane (qval4.03E-3)', 'GO:0009897:external side of plasma membrane (qval4.76E-3)', 'GO:0031902:late endosome membrane (qval4.77E-3)', 'GO:0098862:cluster of actin-based cell projections (qval5.08E-3)', 'GO:0005794:Golgi apparatus (qval5.12E-3)', 'GO:0030135:coated vesicle (qval6.39E-3)', 'GO:0030126:COPI vesicle coat (qval6.33E-3)', 'GO:0048471:perinuclear region of cytoplasm (qval6.64E-3)', 'GO:0031227:intrinsic component of endoplasmic reticulum membrane (qval6.93E-3)', 'GO:0009925:basal plasma membrane (qval7.03E-3)', 'GO:0044449:contractile fiber part (qval7.41E-3)', 'GO:0005737:cytoplasm (qval7.91E-3)', 'GO:0005903:brush border (qval8.23E-3)', 'GO:0031983:vesicle lumen (qval8.33E-3)', 'GO:0042470:melanosome (qval9.67E-3)', 'GO:0048770:pigment granule (qval9.58E-3)', 'GO:0030117:membrane coat (qval9.5E-3)', 'GO:0098552:side of membrane (qval9.65E-3)', 'GO:0120025:plasma membrane bounded cell projection (qval9.67E-3)', 'GO:0035579:specific granule membrane (qval1.03E-2)', 'GO:0070971:endoplasmic reticulum exit site (qval1.11E-2)', 'GO:0016324:apical plasma membrane (qval1.12E-2)', 'GO:0005911:cell-cell junction (qval1.18E-2)', 'GO:0098858:actin-based cell projection (qval1.28E-2)', 'GO:0030175:filopodium (qval1.33E-2)', 'GO:0060205:cytoplasmic vesicle lumen (qval1.44E-2)', 'GO:0034774:secretory granule lumen (qval1.51E-2)']</t>
        </is>
      </c>
      <c r="X6" t="inlineStr">
        <is>
          <t>[{0, 1, 3, 25, 26, 27, 28, 30}, {10, 12, 14, 15, 16, 17, 18, 20, 21, 23}]</t>
        </is>
      </c>
    </row>
    <row r="7">
      <c r="A7" s="1" t="n">
        <v>6</v>
      </c>
      <c r="B7" t="n">
        <v>32863</v>
      </c>
      <c r="C7" t="n">
        <v>31</v>
      </c>
      <c r="D7" t="n">
        <v>796</v>
      </c>
      <c r="E7" t="n">
        <v>20</v>
      </c>
      <c r="F7" t="n">
        <v>930</v>
      </c>
      <c r="G7" t="n">
        <v>71</v>
      </c>
      <c r="H7" s="2" t="n">
        <v>-2394.411299082829</v>
      </c>
      <c r="I7" t="n">
        <v>0.4987586256232612</v>
      </c>
      <c r="J7" t="inlineStr">
        <is>
          <t>ENSG00000003096,ENSG00000003147,ENSG00000004779,ENSG00000005022,ENSG00000005249,ENSG00000005448,ENSG00000006047,ENSG00000006625,ENSG00000007255,ENSG00000007264,ENSG00000007402,ENSG00000008083,ENSG00000008300,ENSG00000008324,ENSG00000008394,ENSG00000008988,ENSG00000009950,ENSG00000010361,ENSG00000012171,ENSG00000018625,ENSG00000019505,ENSG00000025293,ENSG00000026297,ENSG00000029993,ENSG00000035928,ENSG00000040341,ENSG00000048028,ENSG00000051382,ENSG00000053254,ENSG00000055163,ENSG00000056487,ENSG00000057935,ENSG00000060138,ENSG00000063177,ENSG00000063241,ENSG00000064545,ENSG00000065057,ENSG00000065150,ENSG00000065268,ENSG00000065621,ENSG00000065978,ENSG00000066027,ENSG00000066279,ENSG00000067992,ENSG00000068078,ENSG00000069275,ENSG00000069667,ENSG00000069998,ENSG00000071082,ENSG00000072571,ENSG00000072832,ENSG00000073849,ENSG00000074071,ENSG00000074201,ENSG00000074211,ENSG00000074370,ENSG00000075043,ENSG00000075914,ENSG00000076248,ENSG00000076554,ENSG00000076716,ENSG00000077009,ENSG00000077279,ENSG00000077312,ENSG00000079156,ENSG00000082512,ENSG00000082898,ENSG00000083845,ENSG00000083857,ENSG00000084093,ENSG00000084444,ENSG00000086666,ENSG00000086712,ENSG00000088325,ENSG00000089009,ENSG00000089157,ENSG00000089220,ENSG00000089250,ENSG00000089685,ENSG00000089847,ENSG00000092140,ENSG00000092421,ENSG00000093072,ENSG00000095932,ENSG00000099330,ENSG00000099954,ENSG00000099994,ENSG00000100027,ENSG00000100226,ENSG00000100298,ENSG00000100316,ENSG00000100473,ENSG00000100714,ENSG00000100814,ENSG00000100938,ENSG00000101098,ENSG00000101220,ENSG00000101331,ENSG00000101336,ENSG00000101444,ENSG00000101489,ENSG00000101868,ENSG00000102119,ENSG00000102230,ENSG00000102290,ENSG00000103044,ENSG00000103089,ENSG00000103194,ENSG00000103316,ENSG00000103356,ENSG00000103429,ENSG00000103449,ENSG00000103460,ENSG00000103490,ENSG00000103550,ENSG00000103723,ENSG00000104112,ENSG00000104177,ENSG00000104290,ENSG00000104327,ENSG00000104413,ENSG00000104760,ENSG00000104833,ENSG00000104888,ENSG00000105193,ENSG00000105202,ENSG00000105255,ENSG00000105258,ENSG00000105278,ENSG00000105372,ENSG00000105373,ENSG00000105427,ENSG00000105640,ENSG00000105700,ENSG00000105701,ENSG00000105737,ENSG00000105866,ENSG00000106078,ENSG00000106268,ENSG00000106399,ENSG00000106538,ENSG00000106603,ENSG00000107562,ENSG00000107779,ENSG00000107833,ENSG00000107902,ENSG00000108107,ENSG00000108298,ENSG00000108984,ENSG00000109832,ENSG00000109956,ENSG00000110700,ENSG00000110958,ENSG00000111110,ENSG00000111144,ENSG00000111249,ENSG00000111269,ENSG00000111319,ENSG00000111670,ENSG00000111674,ENSG00000112118,ENSG00000112159,ENSG00000112280,ENSG00000112304,ENSG00000112306,ENSG00000112357,ENSG00000112394,ENSG00000112685,ENSG00000112699,ENSG00000112996,ENSG00000113296,ENSG00000113328,ENSG00000114054,ENSG00000114115,ENSG00000114120,ENSG00000114126,ENSG00000114346,ENSG00000114391,ENSG00000114416,ENSG00000114739,ENSG00000114812,ENSG00000114942,ENSG00000115241,ENSG00000115268,ENSG00000115484,ENSG00000115541,ENSG00000116251,ENSG00000116353,ENSG00000116478,ENSG00000116661,ENSG00000116670,ENSG00000116785,ENSG00000117505,ENSG00000117697,ENSG00000118263,ENSG00000118298,ENSG00000118707,ENSG00000119203,ENSG00000119335,ENSG00000119705,ENSG00000119711,ENSG00000119782,ENSG00000119969,ENSG00000120253,ENSG00000120756,ENSG00000120992,ENSG00000121211,ENSG00000121579,ENSG00000121741,ENSG00000121904,ENSG00000122406,ENSG00000122873,ENSG00000122966,ENSG00000123119,ENSG00000123124,ENSG00000123213,ENSG00000124243,ENSG00000124343,ENSG00000124406,ENSG00000124532,ENSG00000124557,ENSG00000124614,ENSG00000124767,ENSG00000124802,ENSG00000125246,ENSG00000125457,ENSG00000125691,ENSG00000125703,ENSG00000125743,ENSG00000125871,ENSG00000126249,ENSG00000126261,ENSG00000126602,ENSG00000126768,ENSG00000126787,ENSG00000126858,ENSG00000126950,ENSG00000127184,ENSG00000127561,ENSG00000127585,ENSG00000128050,ENSG00000128059,ENSG00000128242,ENSG00000128266,ENSG00000128298,ENSG00000128739,ENSG00000129682,ENSG00000129990,ENSG00000129991,ENSG00000130032,ENSG00000130182,ENSG00000130255,ENSG00000130294,ENSG00000130433,ENSG00000130558,ENSG00000130707,ENSG00000130720,ENSG00000130822,ENSG00000131188,ENSG00000131238,ENSG00000131264,ENSG00000131269,ENSG00000131373,ENSG00000131469,ENSG00000131653,ENSG00000131747,ENSG00000131771,ENSG00000131828,ENSG00000131914,ENSG00000131969,ENSG00000132026,ENSG00000132541,ENSG00000132692,ENSG00000132780,ENSG00000133083,ENSG00000133318,ENSG00000133488,ENSG00000133627,ENSG00000133706,ENSG00000133710,ENSG00000133835,ENSG00000134057,ENSG00000134146,ENSG00000134207,ENSG00000134323,ENSG00000134419,ENSG00000134717,ENSG00000134825,ENSG00000135045,ENSG00000135116,ENSG00000135144,ENSG00000135447,ENSG00000135643,ENSG00000135972,ENSG00000136231,ENSG00000136425,ENSG00000136504,ENSG00000136720,ENSG00000136942,ENSG00000136982,ENSG00000137154,ENSG00000137285,ENSG00000137288,ENSG00000137309,ENSG00000137513,ENSG00000137700,ENSG00000137804,ENSG00000137818,ENSG00000137992,ENSG00000138095,ENSG00000138101,ENSG00000138326,ENSG00000138336,ENSG00000138376,ENSG00000138382,ENSG00000138442,ENSG00000138443,ENSG00000138685,ENSG00000138771,ENSG00000138796,ENSG00000139146,ENSG00000139352,ENSG00000139737,ENSG00000139835,ENSG00000140043,ENSG00000140451,ENSG00000140876,ENSG00000140988,ENSG00000141096,ENSG00000141101,ENSG00000141425,ENSG00000141447,ENSG00000141480,ENSG00000141556,ENSG00000141968,ENSG00000142530,ENSG00000142534,ENSG00000142541,ENSG00000142619,ENSG00000142676,ENSG00000142687,ENSG00000142864,ENSG00000142937,ENSG00000142945,ENSG00000143190,ENSG00000143476,ENSG00000143674,ENSG00000143742,ENSG00000143771,ENSG00000143799,ENSG00000143947,ENSG00000144199,ENSG00000144381,ENSG00000144713,ENSG00000144730,ENSG00000145293,ENSG00000145386,ENSG00000145592,ENSG00000145626,ENSG00000145703,ENSG00000145741,ENSG00000145819,ENSG00000145907,ENSG00000145911,ENSG00000145912,ENSG00000146215,ENSG00000146530,ENSG00000146670,ENSG00000146701,ENSG00000146776,ENSG00000146938,ENSG00000147100,ENSG00000147119,ENSG00000147145,ENSG00000147202,ENSG00000147224,ENSG00000147255,ENSG00000147274,ENSG00000147324,ENSG00000147403,ENSG00000147676,ENSG00000147677,ENSG00000148200,ENSG00000148303,ENSG00000148798,ENSG00000149269,ENSG00000149273,ENSG00000149806,ENSG00000149927,ENSG00000151247,ENSG00000151276,ENSG00000151746,ENSG00000151748,ENSG00000152061,ENSG00000152208,ENSG00000152234,ENSG00000152661,ENSG00000152779,ENSG00000153044,ENSG00000154359,ENSG00000154639,ENSG00000155380,ENSG00000155463,ENSG00000155961,ENSG00000156261,ENSG00000156298,ENSG00000156482,ENSG00000156508,ENSG00000156959,ENSG00000156966,ENSG00000156970,ENSG00000156976,ENSG00000157214,ENSG00000157456,ENSG00000157992,ENSG00000158246,ENSG00000158457,ENSG00000158473,ENSG00000159055,ENSG00000159111,ENSG00000159214,ENSG00000159374,ENSG00000159753,ENSG00000160049,ENSG00000160973,ENSG00000161016,ENSG00000161082,ENSG00000161249,ENSG00000161652,ENSG00000161940,ENSG00000161970,ENSG00000162174,ENSG00000162244,ENSG00000162444,ENSG00000162490,ENSG00000162551,ENSG00000162688,ENSG00000162836,ENSG00000162949,ENSG00000163322,ENSG00000163467,ENSG00000163468,ENSG00000163530,ENSG00000163683,ENSG00000163704,ENSG00000163884,ENSG00000163923,ENSG00000163961,ENSG00000164024,ENSG00000164048,ENSG00000164062,ENSG00000164104,ENSG00000164109,ENSG00000164134,ENSG00000164167,ENSG00000164199,ENSG00000164265,ENSG00000164344,ENSG00000164362,ENSG00000164587,ENSG00000164611,ENSG00000164904,ENSG00000164919,ENSG00000164975,ENSG00000164985,ENSG00000165171,ENSG00000165185,ENSG00000165209,ENSG00000165238,ENSG00000165283,ENSG00000165349,ENSG00000165609,ENSG00000165704,ENSG00000165732,ENSG00000165898,ENSG00000166197,ENSG00000166405,ENSG00000166426,ENSG00000166816,ENSG00000166822,ENSG00000166828,ENSG00000166831,ENSG00000166869,ENSG00000166922,ENSG00000167085,ENSG00000167281,ENSG00000167513,ENSG00000167526,ENSG00000167600,ENSG00000167619,ENSG00000167645,ENSG00000167658,ENSG00000167670,ENSG00000167700,ENSG00000167815,ENSG00000167863,ENSG00000167972,ENSG00000168028,ENSG00000168214,ENSG00000168268,ENSG00000168280,ENSG00000168653,ENSG00000168671,ENSG00000168827,ENSG00000168843,ENSG00000168913,ENSG00000169083,ENSG00000169126,ENSG00000169139,ENSG00000169189,ENSG00000169213,ENSG00000169432,ENSG00000169618,ENSG00000169744,ENSG00000169764,ENSG00000169855,ENSG00000169877,ENSG00000170144,ENSG00000170608,ENSG00000170703,ENSG00000170837,ENSG00000170889,ENSG00000170906,ENSG00000171126,ENSG00000171425,ENSG00000171435,ENSG00000171517,ENSG00000171551,ENSG00000171552,ENSG00000171735,ENSG00000171757,ENSG00000171759,ENSG00000171858,ENSG00000171863,ENSG00000172053,ENSG00000172115,ENSG00000172461,ENSG00000172795,ENSG00000172809,ENSG00000172915,ENSG00000173258,ENSG00000173456,ENSG00000173473,ENSG00000173660,ENSG00000173726,ENSG00000173809,ENSG00000173894,ENSG00000174444,ENSG00000174446,ENSG00000174574,ENSG00000174672,ENSG00000174720,ENSG00000174748,ENSG00000175029,ENSG00000175063,ENSG00000175198,ENSG00000175216,ENSG00000175356,ENSG00000175567,ENSG00000175643,ENSG00000175766,ENSG00000175792,ENSG00000175832,ENSG00000175894,ENSG00000175928,ENSG00000176171,ENSG00000176485,ENSG00000176490,ENSG00000176533,ENSG00000176834,ENSG00000177410,ENSG00000177455,ENSG00000177468,ENSG00000177600,ENSG00000177674,ENSG00000178035,ENSG00000178074,ENSG00000178425,ENSG00000178741,ENSG00000178982,ENSG00000179023,ENSG00000179051,ENSG00000179299,ENSG00000179915,ENSG00000180071,ENSG00000180304,ENSG00000180694,ENSG00000180767,ENSG00000181007,ENSG00000181192,ENSG00000181274,ENSG00000181392,ENSG00000181450,ENSG00000181513,ENSG00000181666,ENSG00000181856,ENSG00000182899,ENSG00000182903,ENSG00000183196,ENSG00000183248,ENSG00000183715,ENSG00000183793,ENSG00000184117,ENSG00000184224,ENSG00000184254,ENSG00000184445,ENSG00000184508,ENSG00000184515,ENSG00000184661,ENSG00000184831,ENSG00000184867,ENSG00000184905,ENSG00000185274,ENSG00000185847,ENSG00000185869,ENSG00000185920,ENSG00000186193,ENSG00000186205,ENSG00000186298,ENSG00000186468,ENSG00000186648,ENSG00000186838,ENSG00000186907,ENSG00000187017,ENSG00000187109,ENSG00000187514,ENSG00000188177,ENSG00000188257,ENSG00000188322,ENSG00000188647,ENSG00000188846,ENSG00000188848,ENSG00000189043,ENSG00000189369,ENSG00000196126,ENSG00000196214,ENSG00000196218,ENSG00000196531,ENSG00000196591,ENSG00000196668,ENSG00000196683,ENSG00000196876,ENSG00000196967,ENSG00000197119,ENSG00000197415,ENSG00000197594,ENSG00000197721,ENSG00000197756,ENSG00000197894,ENSG00000197958,ENSG00000197961,ENSG00000198015,ENSG00000198034,ENSG00000198087,ENSG00000198242,ENSG00000198417,ENSG00000198554,ENSG00000198723,ENSG00000198755,ENSG00000198780,ENSG00000198794,ENSG00000198865,ENSG00000198915,ENSG00000198919,ENSG00000198931,ENSG00000201674,ENSG00000203326,ENSG00000203721,ENSG00000203995,ENSG00000204118,ENSG00000204121,ENSG00000204175,ENSG00000204237,ENSG00000204252,ENSG00000204257,ENSG00000204352,ENSG00000204392,ENSG00000204519,ENSG00000204531,ENSG00000204628,ENSG00000204789,ENSG00000204899,ENSG00000205339,ENSG00000206557,ENSG00000212802,ENSG00000213160,ENSG00000213420,ENSG00000213465,ENSG00000213468,ENSG00000213741,ENSG00000213860,ENSG00000213889,ENSG00000213988,ENSG00000215030,ENSG00000215218,ENSG00000215450,ENSG00000215845,ENSG00000219438,ENSG00000221887,ENSG00000221983,ENSG00000224032,ENSG00000224078,ENSG00000224557,ENSG00000225470,ENSG00000225475,ENSG00000226360,ENSG00000226792,ENSG00000226950,ENSG00000228929,ENSG00000229057,ENSG00000229891,ENSG00000230453,ENSG00000230623,ENSG00000230989,ENSG00000231500,ENSG00000231752,ENSG00000231789,ENSG00000232445,ENSG00000232573,ENSG00000233384,ENSG00000233762,ENSG00000233834,ENSG00000233922,ENSG00000234608,ENSG00000234741,ENSG00000235034,ENSG00000235590,ENSG00000235621,ENSG00000235688,ENSG00000236094,ENSG00000236106,ENSG00000236279,ENSG00000236989,ENSG00000237517,ENSG00000238142,ENSG00000238172,ENSG00000238178,ENSG00000240563,ENSG00000241837,ENSG00000242715,ENSG00000242794,ENSG00000243071,ENSG00000243181,ENSG00000244280,ENSG00000244313,ENSG00000244582,ENSG00000244879,ENSG00000245910,ENSG00000246465,ENSG00000247134,ENSG00000247556,ENSG00000248329,ENSG00000248750,ENSG00000250366,ENSG00000250420,ENSG00000254277,ENSG00000254297,ENSG00000255474,ENSG00000255717,ENSG00000256269,ENSG00000256288,ENSG00000256463,ENSG00000256969,ENSG00000257151,ENSG00000260265,ENSG00000260442,ENSG00000260469,ENSG00000260822,ENSG00000260834,ENSG00000261409,ENSG00000261949,ENSG00000262874,ENSG00000263266,ENSG00000263563,ENSG00000267260,ENSG00000268649,ENSG00000269416,ENSG00000269893,ENSG00000271888,ENSG00000272398,ENSG00000272473,ENSG00000272619,ENSG00000274605,ENSG00000274964,ENSG00000277013,ENSG00000277196,ENSG00000277200,ENSG00000278041,ENSG00000278535,ENSG00000278570,ENSG00000280058,ENSG00000280142,ENSG00000280237,ENSG00000282048,ENSG00000283638,ENSG00000284720</t>
        </is>
      </c>
      <c r="K7" t="inlineStr">
        <is>
          <t>[(10, 0), (10, 25), (10, 27), (12, 0), (12, 25), (12, 27), (13, 0), (13, 25), (13, 26), (13, 27), (14, 0), (14, 25), (14, 27), (15, 0), (15, 2), (15, 25), (15, 26), (15, 27), (16, 0), (16, 2), (16, 25), (16, 26), (16, 27), (16, 29), (17, 0), (17, 2), (17, 25), (17, 26), (17, 27), (18, 0), (18, 2), (18, 25), (18, 26), (18, 27), (18, 29), (19, 0), (19, 2), (19, 25), (19, 26), (19, 27), (19, 29), (20, 0), (20, 2), (20, 25), (20, 26), (20, 27), (20, 29), (21, 0), (21, 2), (21, 25), (21, 26), (21, 27), (21, 29), (22, 0), (22, 2), (22, 25), (22, 26), (22, 27), (22, 29), (23, 0), (23, 2), (23, 25), (23, 26), (23, 27), (23, 29), (24, 0), (24, 2), (24, 25), (24, 26), (24, 27), (24, 29)]</t>
        </is>
      </c>
      <c r="L7" t="n">
        <v>3327</v>
      </c>
      <c r="M7" t="n">
        <v>0.75</v>
      </c>
      <c r="N7" t="n">
        <v>0.95</v>
      </c>
      <c r="O7" t="n">
        <v>3</v>
      </c>
      <c r="P7" t="n">
        <v>10000</v>
      </c>
      <c r="Q7" t="inlineStr">
        <is>
          <t>11/06/2023, 21:59:49</t>
        </is>
      </c>
      <c r="R7" s="3">
        <f>hyperlink("https://spiral.technion.ac.il/results/MTAwMDAwNA==/6/GOResultsPROCESS","link")</f>
        <v/>
      </c>
      <c r="S7" t="inlineStr">
        <is>
          <t>['GO:0006614:SRP-dependent cotranslational protein targeting to membrane (qval5.75E-49)', 'GO:0006613:cotranslational protein targeting to membrane (qval3.25E-46)', 'GO:0045047:protein targeting to ER (qval1.27E-42)', 'GO:0072599:establishment of protein localization to endoplasmic reticulum (qval2.69E-41)', 'GO:0000184:nuclear-transcribed mRNA catabolic process, nonsense-mediated decay (qval2.03E-39)', 'GO:0019083:viral transcription (qval1.69E-39)', 'GO:0006413:translational initiation (qval6.1E-39)', 'GO:0070972:protein localization to endoplasmic reticulum (qval3.97E-38)', 'GO:0006612:protein targeting to membrane (qval5.47E-33)', 'GO:0000956:nuclear-transcribed mRNA catabolic process (qval3.81E-29)', 'GO:0006412:translation (qval6.46E-29)', 'GO:0006402:mRNA catabolic process (qval8.04E-28)', 'GO:0043043:peptide biosynthetic process (qval1.53E-27)', 'GO:0006401:RNA catabolic process (qval2.49E-26)', 'GO:0034655:nucleobase-containing compound catabolic process (qval8.41E-25)', 'GO:0046700:heterocycle catabolic process (qval2.54E-23)', 'GO:0044270:cellular nitrogen compound catabolic process (qval3.31E-23)', 'GO:0019439:aromatic compound catabolic process (qval5.16E-23)', 'GO:0034645:cellular macromolecule biosynthetic process (qval1.88E-22)', 'GO:0006518:peptide metabolic process (qval5.51E-22)', 'GO:1901361:organic cyclic compound catabolic process (qval5.7E-22)', 'GO:0043604:amide biosynthetic process (qval1.05E-21)', 'GO:0006605:protein targeting (qval1.46E-21)', 'GO:0090150:establishment of protein localization to membrane (qval2.86E-21)', 'GO:0009059:macromolecule biosynthetic process (qval3.21E-21)', 'GO:0002181:cytoplasmic translation (qval3.93E-20)', 'GO:0072594:establishment of protein localization to organelle (qval1.44E-18)', 'GO:0043603:cellular amide metabolic process (qval1.51E-16)', 'GO:0006139:nucleobase-containing compound metabolic process (qval1.65E-16)', 'GO:0044249:cellular biosynthetic process (qval2.4E-16)', 'GO:0034641:cellular nitrogen compound metabolic process (qval2.45E-16)', 'GO:0090304:nucleic acid metabolic process (qval5.41E-16)', 'GO:0044271:cellular nitrogen compound biosynthetic process (qval5.91E-16)', 'GO:0009058:biosynthetic process (qval3.71E-15)', 'GO:1901576:organic substance biosynthetic process (qval4.24E-15)', 'GO:0006725:cellular aromatic compound metabolic process (qval9.55E-15)', 'GO:0046483:heterocycle metabolic process (qval1.68E-14)', 'GO:0016032:viral process (qval1.93E-14)', 'GO:0044403:symbiont process (qval1.88E-14)', 'GO:0072657:protein localization to membrane (qval2.88E-14)', 'GO:1901566:organonitrogen compound biosynthetic process (qval6E-14)', 'GO:1901360:organic cyclic compound metabolic process (qval7.31E-13)', 'GO:0016070:RNA metabolic process (qval3.88E-12)', 'GO:0044419:interspecies interaction between organisms (qval4.95E-12)', 'GO:0016071:mRNA metabolic process (qval2.11E-11)', 'GO:0009057:macromolecule catabolic process (qval6.64E-11)', 'GO:0044265:cellular macromolecule catabolic process (qval8.06E-11)', 'GO:0033365:protein localization to organelle (qval1.9E-10)', 'GO:1901575:organic substance catabolic process (qval6.92E-10)', 'GO:0044237:cellular metabolic process (qval1.8E-9)', 'GO:0044248:cellular catabolic process (qval1.06E-8)', 'GO:0006886:intracellular protein transport (qval5.46E-8)', 'GO:0043170:macromolecule metabolic process (qval1.1E-7)', 'GO:0010629:negative regulation of gene expression (qval1.19E-7)', 'GO:0006807:nitrogen compound metabolic process (qval1.48E-7)', 'GO:0009056:catabolic process (qval1.65E-7)', 'GO:0008152:metabolic process (qval3.04E-7)', 'GO:0034613:cellular protein localization (qval6.76E-7)', 'GO:0044238:primary metabolic process (qval9.2E-7)', 'GO:0006364:rRNA processing (qval9.18E-7)', 'GO:0070727:cellular macromolecule localization (qval9.32E-7)', 'GO:0071704:organic substance metabolic process (qval1.08E-6)', 'GO:0010605:negative regulation of macromolecule metabolic process (qval3.86E-6)', 'GO:0051704:multi-organism process (qval3.83E-6)', 'GO:0022618:ribonucleoprotein complex assembly (qval8.84E-6)', 'GO:0009892:negative regulation of metabolic process (qval1.7E-5)', 'GO:0016072:rRNA metabolic process (qval1.74E-5)', 'GO:0071826:ribonucleoprotein complex subunit organization (qval2.78E-5)', 'GO:0044260:cellular macromolecule metabolic process (qval2.79E-5)', 'GO:0022613:ribonucleoprotein complex biogenesis (qval3.17E-5)', 'GO:0015833:peptide transport (qval7.64E-5)', 'GO:0034622:cellular protein-containing complex assembly (qval1.2E-4)', 'GO:0051649:establishment of localization in cell (qval1.2E-4)', 'GO:0071705:nitrogen compound transport (qval1.25E-4)', 'GO:0015031:protein transport (qval1.31E-4)', 'GO:0045184:establishment of protein localization (qval1.61E-4)', 'GO:0044085:cellular component biogenesis (qval1.7E-4)', 'GO:0000027:ribosomal large subunit assembly (qval1.81E-4)', 'GO:0042886:amide transport (qval1.9E-4)', 'GO:1901564:organonitrogen compound metabolic process (qval1.97E-4)', 'GO:0006396:RNA processing (qval3.71E-4)', 'GO:0006417:regulation of translation (qval4.51E-4)', 'GO:0065003:protein-containing complex assembly (qval5.35E-4)', 'GO:0034660:ncRNA metabolic process (qval6.33E-4)', 'GO:0010608:posttranscriptional regulation of gene expression (qval9.49E-4)', 'GO:1904667:negative regulation of ubiquitin protein ligase activity (qval9.87E-4)', 'GO:0034248:regulation of cellular amide metabolic process (qval1.16E-3)', 'GO:0046907:intracellular transport (qval2.03E-3)', 'GO:0043933:protein-containing complex subunit organization (qval2.16E-3)', 'GO:0071702:organic substance transport (qval2.83E-3)', 'GO:0033036:macromolecule localization (qval2.81E-3)', 'GO:0051234:establishment of localization (qval2.99E-3)', 'GO:0042274:ribosomal small subunit biogenesis (qval4.12E-3)', 'GO:1904872:regulation of telomerase RNA localization to Cajal body (qval4.08E-3)', 'GO:0051641:cellular localization (qval5.68E-3)', 'GO:0008104:protein localization (qval7.26E-3)', 'GO:0034470:ncRNA processing (qval7.2E-3)', 'GO:0051301:cell division (qval7.16E-3)', 'GO:0048519:negative regulation of biological process (qval7.52E-3)', 'GO:0043436:oxoacid metabolic process (qval8.27E-3)', 'GO:0051983:regulation of chromosome segregation (qval8.91E-3)', 'GO:0044267:cellular protein metabolic process (qval9.8E-3)', 'GO:0006259:DNA metabolic process (qval1.05E-2)', 'GO:0006810:transport (qval1.1E-2)', 'GO:0006082:organic acid metabolic process (qval1.27E-2)', 'GO:0051179:localization (qval1.41E-2)', 'GO:0042769:DNA damage response, detection of DNA damage (qval1.4E-2)', 'GO:0007059:chromosome segregation (qval1.42E-2)', 'GO:1904874:positive regulation of telomerase RNA localization to Cajal body (qval1.51E-2)', 'GO:0006301:postreplication repair (qval1.64E-2)', 'GO:0019538:protein metabolic process (qval2E-2)', 'GO:0060255:regulation of macromolecule metabolic process (qval2.16E-2)', 'GO:0000028:ribosomal small subunit assembly (qval2.19E-2)', 'GO:0051444:negative regulation of ubiquitin-protein transferase activity (qval2.17E-2)', 'GO:0019752:carboxylic acid metabolic process (qval2.17E-2)', 'GO:0009113:purine nucleobase biosynthetic process (qval2.19E-2)', 'GO:0006260:DNA replication (qval2.27E-2)', 'GO:1904666:regulation of ubiquitin protein ligase activity (qval2.45E-2)', 'GO:0010468:regulation of gene expression (qval2.46E-2)', 'GO:0006123:mitochondrial electron transport, cytochrome c to oxygen (qval2.99E-2)', 'GO:0019646:aerobic electron transport chain (qval2.96E-2)', 'GO:0071897:DNA biosynthetic process (qval3.19E-2)', 'GO:1904869:regulation of protein localization to Cajal body (qval3.59E-2)', 'GO:1904871:positive regulation of protein localization to Cajal body (qval3.57E-2)', 'GO:0009167:purine ribonucleoside monophosphate metabolic process (qval3.86E-2)', 'GO:0009126:purine nucleoside monophosphate metabolic process (qval4.16E-2)', 'GO:1900182:positive regulation of protein localization to nucleus (qval4.13E-2)', 'GO:0034654:nucleobase-containing compound biosynthetic process (qval4.25E-2)', 'GO:1903047:mitotic cell cycle process (qval4.33E-2)', 'GO:1900180:regulation of protein localization to nucleus (qval4.44E-2)', 'GO:0019222:regulation of metabolic process (qval4.79E-2)', 'GO:0033045:regulation of sister chromatid segregation (qval4.95E-2)', 'GO:0016054:organic acid catabolic process (qval4.97E-2)', 'GO:0046395:carboxylic acid catabolic process (qval4.93E-2)', 'GO:0006144:purine nucleobase metabolic process (qval5.11E-2)', 'GO:0009168:purine ribonucleoside monophosphate biosynthetic process (qval5.35E-2)', 'GO:1903311:regulation of mRNA metabolic process (qval5.44E-2)', 'GO:0009987:cellular process (qval5.73E-2)', 'GO:0009127:purine nucleoside monophosphate biosynthetic process (qval5.82E-2)', 'GO:0060043:regulation of cardiac muscle cell proliferation (qval5.83E-2)', 'GO:1990542:mitochondrial transmembrane transport (qval6.17E-2)', 'GO:0016202:regulation of striated muscle tissue development (qval6.25E-2)', 'GO:0072708:response to sorbitol (qval6.69E-2)', 'GO:0030174:regulation of DNA-dependent DNA replication initiation (qval6.64E-2)', 'GO:1902255:positive regulation of intrinsic apoptotic signaling pathway by p53 class mediator (qval6.59E-2)', 'GO:0042273:ribosomal large subunit biogenesis (qval6.61E-2)', 'GO:0009060:aerobic respiration (qval6.61E-2)', 'GO:1901861:regulation of muscle tissue development (qval7.12E-2)', 'GO:0048634:regulation of muscle organ development (qval7.07E-2)', 'GO:0000731:DNA synthesis involved in DNA repair (qval7.59E-2)', 'GO:0010965:regulation of mitotic sister chromatid separation (qval7.7E-2)', 'GO:0051276:chromosome organization (qval7.71E-2)', 'GO:0009161:ribonucleoside monophosphate metabolic process (qval7.97E-2)', 'GO:0022402:cell cycle process (qval8.18E-2)', 'GO:0055021:regulation of cardiac muscle tissue growth (qval8.44E-2)', 'GO:0065004:protein-DNA complex assembly (qval8.39E-2)']</t>
        </is>
      </c>
      <c r="T7" s="3">
        <f>hyperlink("https://spiral.technion.ac.il/results/MTAwMDAwNA==/6/GOResultsFUNCTION","link")</f>
        <v/>
      </c>
      <c r="U7" t="inlineStr">
        <is>
          <t>['GO:0003735:structural constituent of ribosome (qval5.18E-35)', 'GO:0003723:RNA binding (qval7.51E-18)', 'GO:0005198:structural molecule activity (qval1.43E-9)', 'GO:0003676:nucleic acid binding (qval1.39E-7)', 'GO:0097159:organic cyclic compound binding (qval7.75E-7)', 'GO:1901363:heterocyclic compound binding (qval1.67E-6)', 'GO:0019843:rRNA binding (qval5.74E-5)', 'GO:0051082:unfolded protein binding (qval1.08E-1)', 'GO:1990948:ubiquitin ligase inhibitor activity (qval1.32E-1)', 'GO:0045182:translation regulator activity (qval2.57E-1)', 'GO:0097100:supercoiled DNA binding (qval2.62E-1)', 'GO:0055105:ubiquitin-protein transferase inhibitor activity (qval2.4E-1)', 'GO:0030515:snoRNA binding (qval2.75E-1)', 'GO:0043021:ribonucleoprotein complex binding (qval3.16E-1)']</t>
        </is>
      </c>
      <c r="V7" s="3">
        <f>hyperlink("https://spiral.technion.ac.il/results/MTAwMDAwNA==/6/GOResultsCOMPONENT","link")</f>
        <v/>
      </c>
      <c r="W7" t="inlineStr">
        <is>
          <t>['GO:0044391:ribosomal subunit (qval1.08E-32)', 'GO:0044445:cytosolic part (qval2.11E-32)', 'GO:0022625:cytosolic large ribosomal subunit (qval9.23E-29)', 'GO:1990904:ribonucleoprotein complex (qval1.04E-19)', 'GO:0015934:large ribosomal subunit (qval1.92E-19)', 'GO:0042788:polysomal ribosome (qval2.3E-16)', 'GO:0022627:cytosolic small ribosomal subunit (qval4.19E-16)', 'GO:0005840:ribosome (qval1.29E-15)', 'GO:0005730:nucleolus (qval1.13E-14)', 'GO:0015935:small ribosomal subunit (qval1.25E-13)', 'GO:0043228:non-membrane-bounded organelle (qval4.29E-11)', 'GO:0043232:intracellular non-membrane-bounded organelle (qval5.78E-11)', 'GO:0043229:intracellular organelle (qval1.59E-7)', 'GO:0032991:protein-containing complex (qval1.6E-7)', 'GO:0005829:cytosol (qval1.42E-6)', 'GO:0044428:nuclear part (qval2.3E-6)', 'GO:0043226:organelle (qval1.34E-5)', 'GO:0044446:intracellular organelle part (qval2.88E-5)', 'GO:0044422:organelle part (qval4.01E-5)', 'GO:0044424:intracellular part (qval7.51E-5)', 'GO:0044429:mitochondrial part (qval7.35E-5)', 'GO:0005925:focal adhesion (qval1.25E-4)', 'GO:0005924:cell-substrate adherens junction (qval1.36E-4)', 'GO:0030055:cell-substrate junction (qval1.47E-4)', 'GO:0044444:cytoplasmic part (qval5.25E-4)', 'GO:0005912:adherens junction (qval1.01E-3)', 'GO:0070161:anchoring junction (qval1.71E-3)', 'GO:0031966:mitochondrial membrane (qval2.1E-3)', 'GO:0043231:intracellular membrane-bounded organelle (qval3.15E-3)', 'GO:0043227:membrane-bounded organelle (qval3.9E-3)', 'GO:0005739:mitochondrion (qval5.4E-3)', 'GO:0005743:mitochondrial inner membrane (qval1.76E-2)', 'GO:0030054:cell junction (qval1.9E-2)', 'GO:0019866:organelle inner membrane (qval2.02E-2)', 'GO:0098687:chromosomal region (qval1.99E-2)', 'GO:0005759:mitochondrial matrix (qval1.99E-2)', 'GO:0070062:extracellular exosome (qval2.07E-2)', 'GO:0005634:nucleus (qval2.19E-2)', 'GO:1903561:extracellular vesicle (qval3.36E-2)', 'GO:0043230:extracellular organelle (qval3.34E-2)', 'GO:0044464:cell part (qval3.93E-2)', 'GO:0000775:chromosome, centromeric region (qval4.04E-2)', 'GO:0036464:cytoplasmic ribonucleoprotein granule (qval4.31E-2)', 'GO:0000777:condensed chromosome kinetochore (qval4.31E-2)']</t>
        </is>
      </c>
      <c r="X7" t="inlineStr">
        <is>
          <t>[{10, 12, 13, 14, 15, 16, 17, 18, 19, 20, 21, 22, 23, 24}, {0, 2, 25, 26, 27, 29}]</t>
        </is>
      </c>
    </row>
    <row r="8">
      <c r="A8" s="1" t="n">
        <v>7</v>
      </c>
      <c r="B8" t="n">
        <v>32863</v>
      </c>
      <c r="C8" t="n">
        <v>31</v>
      </c>
      <c r="D8" t="n">
        <v>388</v>
      </c>
      <c r="E8" t="n">
        <v>22</v>
      </c>
      <c r="F8" t="n">
        <v>930</v>
      </c>
      <c r="G8" t="n">
        <v>79</v>
      </c>
      <c r="H8" s="2" t="n">
        <v>-928.0757553504591</v>
      </c>
      <c r="I8" t="n">
        <v>0.5085394791544474</v>
      </c>
      <c r="J8" t="inlineStr">
        <is>
          <t>ENSG00000000005,ENSG00000001497,ENSG00000003249,ENSG00000004478,ENSG00000006468,ENSG00000007062,ENSG00000007264,ENSG00000007402,ENSG00000008083,ENSG00000008300,ENSG00000011201,ENSG00000011485,ENSG00000013306,ENSG00000013810,ENSG00000026297,ENSG00000037280,ENSG00000043355,ENSG00000046889,ENSG00000053254,ENSG00000056487,ENSG00000058600,ENSG00000063046,ENSG00000063245,ENSG00000065150,ENSG00000065621,ENSG00000067992,ENSG00000069482,ENSG00000071794,ENSG00000072071,ENSG00000072210,ENSG00000072832,ENSG00000073111,ENSG00000073849,ENSG00000074071,ENSG00000074201,ENSG00000074370,ENSG00000075340,ENSG00000075388,ENSG00000076248,ENSG00000076716,ENSG00000077080,ENSG00000077782,ENSG00000078295,ENSG00000078725,ENSG00000079739,ENSG00000081913,ENSG00000083845,ENSG00000084774,ENSG00000093072,ENSG00000095002,ENSG00000095932,ENSG00000096384,ENSG00000099994,ENSG00000100226,ENSG00000100473,ENSG00000100714,ENSG00000101220,ENSG00000101331,ENSG00000101407,ENSG00000102096,ENSG00000102230,ENSG00000102572,ENSG00000102935,ENSG00000103356,ENSG00000103723,ENSG00000104327,ENSG00000104833,ENSG00000105131,ENSG00000105202,ENSG00000105255,ENSG00000105278,ENSG00000105341,ENSG00000105642,ENSG00000105732,ENSG00000105737,ENSG00000105866,ENSG00000106278,ENSG00000106603,ENSG00000108830,ENSG00000108852,ENSG00000109255,ENSG00000109475,ENSG00000109832,ENSG00000109956,ENSG00000110917,ENSG00000111087,ENSG00000111249,ENSG00000111319,ENSG00000111640,ENSG00000111674,ENSG00000112159,ENSG00000112379,ENSG00000112394,ENSG00000112759,ENSG00000114115,ENSG00000114353,ENSG00000114805,ENSG00000115241,ENSG00000115268,ENSG00000115816,ENSG00000116661,ENSG00000116670,ENSG00000116833,ENSG00000118162,ENSG00000119969,ENSG00000121211,ENSG00000122140,ENSG00000122873,ENSG00000123119,ENSG00000123213,ENSG00000123472,ENSG00000123560,ENSG00000124532,ENSG00000126215,ENSG00000126602,ENSG00000127561,ENSG00000128050,ENSG00000128059,ENSG00000128298,ENSG00000128739,ENSG00000129682,ENSG00000130182,ENSG00000130294,ENSG00000130312,ENSG00000130477,ENSG00000130558,ENSG00000130726,ENSG00000130826,ENSG00000131462,ENSG00000131844,ENSG00000131914,ENSG00000131969,ENSG00000132359,ENSG00000132563,ENSG00000132692,ENSG00000133083,ENSG00000133606,ENSG00000133687,ENSG00000133706,ENSG00000133835,ENSG00000133980,ENSG00000134207,ENSG00000134287,ENSG00000134717,ENSG00000134769,ENSG00000135424,ENSG00000135447,ENSG00000136110,ENSG00000136305,ENSG00000136425,ENSG00000136504,ENSG00000136720,ENSG00000136982,ENSG00000137124,ENSG00000137154,ENSG00000137225,ENSG00000137285,ENSG00000138101,ENSG00000138442,ENSG00000138668,ENSG00000140988,ENSG00000141349,ENSG00000141401,ENSG00000141425,ENSG00000141456,ENSG00000141480,ENSG00000142541,ENSG00000142657,ENSG00000143494,ENSG00000143799,ENSG00000144713,ENSG00000144730,ENSG00000145536,ENSG00000145555,ENSG00000145741,ENSG00000145907,ENSG00000145916,ENSG00000146083,ENSG00000146776,ENSG00000146938,ENSG00000147100,ENSG00000147255,ENSG00000147403,ENSG00000147596,ENSG00000148200,ENSG00000148798,ENSG00000149273,ENSG00000150510,ENSG00000151498,ENSG00000151650,ENSG00000151948,ENSG00000151952,ENSG00000152061,ENSG00000152661,ENSG00000153904,ENSG00000154639,ENSG00000155980,ENSG00000156049,ENSG00000156925,ENSG00000156990,ENSG00000157150,ENSG00000157214,ENSG00000157782,ENSG00000157870,ENSG00000158246,ENSG00000158321,ENSG00000158457,ENSG00000158764,ENSG00000159079,ENSG00000159753,ENSG00000160117,ENSG00000160783,ENSG00000160867,ENSG00000160973,ENSG00000162139,ENSG00000162490,ENSG00000162551,ENSG00000162729,ENSG00000162949,ENSG00000163032,ENSG00000163597,ENSG00000164048,ENSG00000164076,ENSG00000164109,ENSG00000164199,ENSG00000164649,ENSG00000165152,ENSG00000165175,ENSG00000165238,ENSG00000165323,ENSG00000165349,ENSG00000165731,ENSG00000165732,ENSG00000165821,ENSG00000165905,ENSG00000166165,ENSG00000166206,ENSG00000166426,ENSG00000166736,ENSG00000166816,ENSG00000166831,ENSG00000166851,ENSG00000167281,ENSG00000167600,ENSG00000167614,ENSG00000167680,ENSG00000167965,ENSG00000168280,ENSG00000168913,ENSG00000169083,ENSG00000169180,ENSG00000169258,ENSG00000169744,ENSG00000169764,ENSG00000169783,ENSG00000169877,ENSG00000170608,ENSG00000170684,ENSG00000170779,ENSG00000170855,ENSG00000171724,ENSG00000171863,ENSG00000172020,ENSG00000172053,ENSG00000172554,ENSG00000172819,ENSG00000173894,ENSG00000174444,ENSG00000174469,ENSG00000174748,ENSG00000175077,ENSG00000175356,ENSG00000175513,ENSG00000175792,ENSG00000175832,ENSG00000177455,ENSG00000177468,ENSG00000178035,ENSG00000178966,ENSG00000179242,ENSG00000179314,ENSG00000180767,ENSG00000181274,ENSG00000181392,ENSG00000181449,ENSG00000181666,ENSG00000182175,ENSG00000182287,ENSG00000182601,ENSG00000182645,ENSG00000182866,ENSG00000183049,ENSG00000183150,ENSG00000183248,ENSG00000183765,ENSG00000183943,ENSG00000184117,ENSG00000184160,ENSG00000184344,ENSG00000184507,ENSG00000185274,ENSG00000185818,ENSG00000185920,ENSG00000186193,ENSG00000186297,ENSG00000186468,ENSG00000186648,ENSG00000187735,ENSG00000188322,ENSG00000188647,ENSG00000188846,ENSG00000188848,ENSG00000188976,ENSG00000196189,ENSG00000196230,ENSG00000196262,ENSG00000197417,ENSG00000197721,ENSG00000197894,ENSG00000198146,ENSG00000198554,ENSG00000198825,ENSG00000198915,ENSG00000201674,ENSG00000204175,ENSG00000204237,ENSG00000204516,ENSG00000204531,ENSG00000204711,ENSG00000213672,ENSG00000213988,ENSG00000215021,ENSG00000215866,ENSG00000219438,ENSG00000221946,ENSG00000223026,ENSG00000224078,ENSG00000224109,ENSG00000226673,ENSG00000226792,ENSG00000231698,ENSG00000232677,ENSG00000234791,ENSG00000235688,ENSG00000238178,ENSG00000238266,ENSG00000241186,ENSG00000242715,ENSG00000244086,ENSG00000244280,ENSG00000244313,ENSG00000245526,ENSG00000247626,ENSG00000248329,ENSG00000248859,ENSG00000249532,ENSG00000249550,ENSG00000250366,ENSG00000254277,ENSG00000254297,ENSG00000254339,ENSG00000254365,ENSG00000256288,ENSG00000256364,ENSG00000256463,ENSG00000256969,ENSG00000257150,ENSG00000258986,ENSG00000260469,ENSG00000260814,ENSG00000260822,ENSG00000260834,ENSG00000261409,ENSG00000261949,ENSG00000263563,ENSG00000265992,ENSG00000267260,ENSG00000269416,ENSG00000274652,ENSG00000277258,ENSG00000280058,ENSG00000280142,ENSG00000280237,ENSG00000280511,ENSG00000280707,ENSG00000282012,ENSG00000282048,ENSG00000284720</t>
        </is>
      </c>
      <c r="K8" t="inlineStr">
        <is>
          <t>[(6, 1), (6, 3), (6, 26), (6, 28), (6, 30), (8, 1), (8, 3), (8, 26), (8, 28), (8, 30), (10, 1), (10, 3), (10, 26), (10, 28), (10, 30), (12, 1), (12, 3), (12, 26), (12, 28), (12, 30), (13, 1), (13, 26), (13, 28), (14, 1), (14, 3), (14, 26), (14, 28), (14, 30), (15, 1), (15, 3), (15, 26), (15, 28), (15, 30), (16, 1), (16, 3), (16, 26), (16, 28), (16, 30), (17, 1), (17, 3), (17, 26), (17, 28), (17, 30), (18, 1), (18, 3), (18, 26), (18, 28), (18, 30), (19, 1), (19, 3), (19, 26), (19, 28), (19, 30), (20, 0), (20, 1), (20, 3), (20, 26), (20, 28), (20, 30), (21, 1), (21, 3), (21, 26), (21, 28), (21, 30), (22, 1), (22, 3), (22, 26), (22, 28), (22, 30), (23, 1), (23, 3), (23, 26), (23, 28), (23, 30), (24, 1), (24, 3), (24, 26), (24, 28), (24, 30)]</t>
        </is>
      </c>
      <c r="L8" t="n">
        <v>991</v>
      </c>
      <c r="M8" t="n">
        <v>1</v>
      </c>
      <c r="N8" t="n">
        <v>0.95</v>
      </c>
      <c r="O8" t="n">
        <v>3</v>
      </c>
      <c r="P8" t="n">
        <v>10000</v>
      </c>
      <c r="Q8" t="inlineStr">
        <is>
          <t>11/06/2023, 22:00:12</t>
        </is>
      </c>
      <c r="R8" s="3">
        <f>hyperlink("https://spiral.technion.ac.il/results/MTAwMDAwNA==/7/GOResultsPROCESS","link")</f>
        <v/>
      </c>
      <c r="S8" t="inlineStr">
        <is>
          <t>['GO:0006614:SRP-dependent cotranslational protein targeting to membrane (qval7.82E-4)', 'GO:0006613:cotranslational protein targeting to membrane (qval1.01E-3)', 'GO:0045047:protein targeting to ER (qval2.35E-3)', 'GO:0072599:establishment of protein localization to endoplasmic reticulum (qval2.91E-3)', 'GO:0006413:translational initiation (qval4E-3)', 'GO:0000184:nuclear-transcribed mRNA catabolic process, nonsense-mediated decay (qval3.91E-3)', 'GO:0019083:viral transcription (qval3.35E-3)', 'GO:0070972:protein localization to endoplasmic reticulum (qval5.04E-3)', 'GO:0006412:translation (qval9.17E-3)', 'GO:0009059:macromolecule biosynthetic process (qval1.12E-2)', 'GO:0006612:protein targeting to membrane (qval1.2E-2)', 'GO:0043043:peptide biosynthetic process (qval2.24E-2)', 'GO:0034645:cellular macromolecule biosynthetic process (qval3.9E-2)', 'GO:0006401:RNA catabolic process (qval5.4E-2)', 'GO:1901566:organonitrogen compound biosynthetic process (qval7.93E-2)', 'GO:1901576:organic substance biosynthetic process (qval9.48E-2)', 'GO:0035019:somatic stem cell population maintenance (qval1.23E-1)', 'GO:0048856:anatomical structure development (qval1.2E-1)', 'GO:0006139:nucleobase-containing compound metabolic process (qval1.54E-1)', 'GO:2000026:regulation of multicellular organismal development (qval1.53E-1)', 'GO:0009058:biosynthetic process (qval1.48E-1)', 'GO:0007614:short-term memory (qval1.72E-1)', 'GO:0006518:peptide metabolic process (qval1.69E-1)', 'GO:0045664:regulation of neuron differentiation (qval1.79E-1)', 'GO:0000956:nuclear-transcribed mRNA catabolic process (qval1.75E-1)', 'GO:0044249:cellular biosynthetic process (qval1.91E-1)', 'GO:0006425:glutaminyl-tRNA aminoacylation (qval2.16E-1)', 'GO:1904667:negative regulation of ubiquitin protein ligase activity (qval2.13E-1)', 'GO:0048731:system development (qval2.14E-1)', 'GO:0034655:nucleobase-containing compound catabolic process (qval2.1E-1)', 'GO:0046483:heterocycle metabolic process (qval2.08E-1)', 'GO:0006725:cellular aromatic compound metabolic process (qval2.02E-1)', 'GO:0032502:developmental process (qval2.21E-1)', 'GO:0120035:regulation of plasma membrane bounded cell projection organization (qval2.17E-1)', 'GO:0019752:carboxylic acid metabolic process (qval2.28E-1)', 'GO:0090150:establishment of protein localization to membrane (qval2.4E-1)', 'GO:0031344:regulation of cell projection organization (qval2.47E-1)', 'GO:0010975:regulation of neuron projection development (qval2.73E-1)', 'GO:0006402:mRNA catabolic process (qval2.68E-1)', 'GO:0051960:regulation of nervous system development (qval2.64E-1)', 'GO:0007417:central nervous system development (qval2.75E-1)', 'GO:1904666:regulation of ubiquitin protein ligase activity (qval2.95E-1)', 'GO:0044271:cellular nitrogen compound biosynthetic process (qval3.09E-1)', 'GO:0043604:amide biosynthetic process (qval3.06E-1)', 'GO:0050793:regulation of developmental process (qval3.3E-1)']</t>
        </is>
      </c>
      <c r="T8" s="3">
        <f>hyperlink("https://spiral.technion.ac.il/results/MTAwMDAwNA==/7/GOResultsFUNCTION","link")</f>
        <v/>
      </c>
      <c r="U8" t="inlineStr">
        <is>
          <t>['GO:0003735:structural constituent of ribosome (qval1.9E-3)', 'GO:0004819:glutamine-tRNA ligase activity (qval8.81E-1)', 'GO:0036094:small molecule binding (qval6E-1)', 'GO:0000166:nucleotide binding (qval4.88E-1)', 'GO:1901265:nucleoside phosphate binding (qval3.96E-1)', 'GO:0035639:purine ribonucleoside triphosphate binding (qval3.53E-1)', 'GO:0005524:ATP binding (qval4.41E-1)']</t>
        </is>
      </c>
      <c r="V8" s="3">
        <f>hyperlink("https://spiral.technion.ac.il/results/MTAwMDAwNA==/7/GOResultsCOMPONENT","link")</f>
        <v/>
      </c>
      <c r="W8" t="inlineStr">
        <is>
          <t>['GO:0033267:axon part (qval3.49E-3)', 'GO:0044391:ribosomal subunit (qval2.38E-3)', 'GO:0044445:cytosolic part (qval1.39E-2)', 'GO:0015935:small ribosomal subunit (qval1.08E-2)', 'GO:0097458:neuron part (qval9.31E-3)', 'GO:0022627:cytosolic small ribosomal subunit (qval1.29E-2)', 'GO:0044297:cell body (qval7.67E-2)', 'GO:0005840:ribosome (qval8.41E-2)', 'GO:0030426:growth cone (qval1.4E-1)', 'GO:0045202:synapse (qval1.44E-1)', 'GO:0043025:neuronal cell body (qval1.48E-1)', 'GO:0030427:site of polarized growth (qval1.44E-1)']</t>
        </is>
      </c>
      <c r="X8" t="inlineStr">
        <is>
          <t>[{6, 8, 10, 12, 13, 14, 15, 16, 17, 18, 19, 20, 21, 22, 23, 24}, {0, 1, 3, 26, 28, 30}]</t>
        </is>
      </c>
    </row>
    <row r="9">
      <c r="A9" s="1" t="n">
        <v>8</v>
      </c>
      <c r="B9" t="n">
        <v>32863</v>
      </c>
      <c r="C9" t="n">
        <v>31</v>
      </c>
      <c r="D9" t="n">
        <v>589</v>
      </c>
      <c r="E9" t="n">
        <v>16</v>
      </c>
      <c r="F9" t="n">
        <v>930</v>
      </c>
      <c r="G9" t="n">
        <v>57</v>
      </c>
      <c r="H9" s="2" t="n">
        <v>-1241.671637812762</v>
      </c>
      <c r="I9" t="n">
        <v>0.5138883689781336</v>
      </c>
      <c r="J9" t="inlineStr">
        <is>
          <t>ENSG00000002330,ENSG00000003436,ENSG00000004399,ENSG00000005001,ENSG00000005884,ENSG00000005893,ENSG00000006327,ENSG00000006652,ENSG00000007866,ENSG00000008513,ENSG00000008517,ENSG00000009830,ENSG00000010404,ENSG00000010803,ENSG00000011422,ENSG00000013364,ENSG00000013588,ENSG00000015153,ENSG00000018189,ENSG00000019549,ENSG00000023909,ENSG00000025708,ENSG00000026025,ENSG00000027075,ENSG00000031081,ENSG00000033327,ENSG00000034510,ENSG00000035862,ENSG00000038382,ENSG00000039523,ENSG00000040487,ENSG00000049239,ENSG00000049245,ENSG00000049759,ENSG00000050820,ENSG00000052795,ENSG00000054277,ENSG00000057252,ENSG00000057294,ENSG00000058085,ENSG00000062716,ENSG00000062725,ENSG00000064195,ENSG00000066084,ENSG00000067057,ENSG00000067082,ENSG00000067955,ENSG00000068615,ENSG00000068724,ENSG00000068903,ENSG00000069011,ENSG00000070081,ENSG00000070190,ENSG00000072364,ENSG00000072778,ENSG00000072786,ENSG00000073803,ENSG00000074416,ENSG00000075420,ENSG00000075426,ENSG00000075945,ENSG00000076770,ENSG00000077044,ENSG00000077150,ENSG00000077721,ENSG00000077942,ENSG00000080503,ENSG00000082074,ENSG00000084112,ENSG00000085063,ENSG00000085276,ENSG00000085982,ENSG00000086062,ENSG00000086598,ENSG00000087074,ENSG00000087245,ENSG00000088256,ENSG00000089876,ENSG00000090020,ENSG00000091136,ENSG00000091317,ENSG00000092841,ENSG00000093000,ENSG00000095015,ENSG00000095739,ENSG00000097033,ENSG00000099250,ENSG00000099282,ENSG00000099331,ENSG00000099814,ENSG00000099917,ENSG00000099960,ENSG00000100139,ENSG00000100221,ENSG00000100234,ENSG00000100242,ENSG00000100258,ENSG00000100345,ENSG00000100593,ENSG00000100599,ENSG00000100906,ENSG00000100985,ENSG00000101197,ENSG00000101335,ENSG00000101439,ENSG00000101670,ENSG00000101680,ENSG00000101782,ENSG00000101825,ENSG00000101846,ENSG00000101940,ENSG00000102034,ENSG00000102243,ENSG00000102316,ENSG00000102401,ENSG00000102471,ENSG00000102871,ENSG00000103064,ENSG00000103196,ENSG00000103335,ENSG00000103855,ENSG00000104368,ENSG00000104388,ENSG00000104419,ENSG00000104611,ENSG00000104783,ENSG00000104881,ENSG00000105223,ENSG00000105329,ENSG00000105357,ENSG00000105443,ENSG00000105499,ENSG00000106004,ENSG00000106211,ENSG00000106366,ENSG00000106397,ENSG00000106868,ENSG00000107485,ENSG00000107738,ENSG00000107819,ENSG00000107863,ENSG00000108691,ENSG00000108861,ENSG00000109079,ENSG00000109099,ENSG00000109320,ENSG00000110047,ENSG00000110148,ENSG00000110195,ENSG00000110237,ENSG00000110422,ENSG00000110492,ENSG00000110660,ENSG00000110723,ENSG00000110880,ENSG00000110925,ENSG00000111057,ENSG00000111145,ENSG00000111321,ENSG00000111348,ENSG00000111799,ENSG00000111897,ENSG00000111913,ENSG00000112033,ENSG00000112078,ENSG00000112561,ENSG00000112576,ENSG00000112773,ENSG00000112851,ENSG00000112902,ENSG00000112977,ENSG00000113504,ENSG00000113645,ENSG00000113648,ENSG00000113732,ENSG00000113742,ENSG00000114423,ENSG00000114541,ENSG00000115091,ENSG00000115183,ENSG00000115221,ENSG00000115310,ENSG00000115414,ENSG00000115561,ENSG00000115641,ENSG00000115756,ENSG00000115935,ENSG00000115963,ENSG00000115977,ENSG00000116016,ENSG00000116017,ENSG00000116489,ENSG00000116574,ENSG00000116717,ENSG00000116786,ENSG00000116871,ENSG00000116885,ENSG00000116977,ENSG00000117298,ENSG00000117308,ENSG00000118257,ENSG00000118503,ENSG00000118946,ENSG00000119231,ENSG00000119242,ENSG00000119681,ENSG00000119682,ENSG00000120708,ENSG00000120963,ENSG00000122133,ENSG00000122218,ENSG00000122592,ENSG00000122786,ENSG00000123146,ENSG00000123159,ENSG00000123240,ENSG00000123342,ENSG00000123374,ENSG00000123562,ENSG00000124145,ENSG00000124357,ENSG00000124466,ENSG00000124762,ENSG00000125170,ENSG00000125266,ENSG00000125347,ENSG00000125872,ENSG00000125898,ENSG00000126458,ENSG00000126804,ENSG00000128283,ENSG00000128285,ENSG00000128591,ENSG00000129116,ENSG00000129625,ENSG00000130147,ENSG00000130222,ENSG00000130311,ENSG00000130340,ENSG00000130522,ENSG00000130590,ENSG00000130635,ENSG00000130779,ENSG00000130827,ENSG00000131236,ENSG00000131435,ENSG00000131584,ENSG00000131724,ENSG00000131981,ENSG00000132334,ENSG00000132470,ENSG00000132510,ENSG00000132613,ENSG00000133106,ENSG00000133131,ENSG00000133216,ENSG00000133466,ENSG00000133612,ENSG00000133816,ENSG00000134013,ENSG00000134046,ENSG00000134108,ENSG00000134317,ENSG00000134369,ENSG00000134531,ENSG00000134954,ENSG00000135002,ENSG00000135046,ENSG00000135047,ENSG00000135074,ENSG00000135111,ENSG00000135269,ENSG00000135272,ENSG00000135404,ENSG00000135480,ENSG00000135535,ENSG00000135636,ENSG00000135677,ENSG00000135899,ENSG00000136152,ENSG00000136167,ENSG00000136478,ENSG00000136830,ENSG00000137076,ENSG00000137507,ENSG00000137575,ENSG00000137710,ENSG00000137801,ENSG00000137831,ENSG00000137842,ENSG00000138119,ENSG00000138131,ENSG00000138166,ENSG00000138434,ENSG00000138448,ENSG00000138623,ENSG00000138795,ENSG00000138835,ENSG00000139629,ENSG00000139644,ENSG00000139645,ENSG00000139793,ENSG00000140497,ENSG00000140526,ENSG00000140564,ENSG00000140836,ENSG00000140848,ENSG00000140873,ENSG00000141696,ENSG00000141867,ENSG00000142227,ENSG00000142634,ENSG00000142669,ENSG00000142910,ENSG00000143153,ENSG00000143217,ENSG00000143318,ENSG00000143367,ENSG00000143369,ENSG00000143382,ENSG00000143622,ENSG00000143850,ENSG00000144118,ENSG00000144746,ENSG00000144824,ENSG00000145016,ENSG00000145632,ENSG00000145685,ENSG00000145708,ENSG00000145743,ENSG00000146072,ENSG00000146112,ENSG00000146535,ENSG00000146592,ENSG00000146648,ENSG00000147041,ENSG00000147065,ENSG00000147144,ENSG00000147526,ENSG00000147883,ENSG00000148120,ENSG00000148180,ENSG00000148204,ENSG00000148344,ENSG00000148677,ENSG00000149115,ENSG00000149418,ENSG00000149591,ENSG00000149658,ENSG00000150540,ENSG00000150593,ENSG00000150687,ENSG00000150938,ENSG00000150991,ENSG00000151116,ENSG00000151327,ENSG00000151474,ENSG00000151693,ENSG00000151929,ENSG00000152217,ENSG00000152229,ENSG00000153046,ENSG00000153113,ENSG00000153317,ENSG00000153707,ENSG00000153815,ENSG00000154127,ENSG00000154734,ENSG00000155324,ENSG00000156113,ENSG00000156860,ENSG00000157227,ENSG00000158286,ENSG00000158710,ENSG00000159176,ENSG00000159216,ENSG00000159251,ENSG00000160094,ENSG00000160613,ENSG00000160789,ENSG00000161011,ENSG00000161013,ENSG00000161091,ENSG00000161202,ENSG00000161638,ENSG00000161642,ENSG00000161677,ENSG00000162231,ENSG00000162407,ENSG00000162576,ENSG00000162645,ENSG00000162734,ENSG00000162772,ENSG00000162849,ENSG00000162909,ENSG00000163191,ENSG00000163466,ENSG00000163513,ENSG00000163545,ENSG00000163638,ENSG00000163874,ENSG00000163975,ENSG00000164023,ENSG00000164116,ENSG00000164171,ENSG00000164292,ENSG00000164402,ENSG00000164733,ENSG00000165102,ENSG00000165156,ENSG00000165655,ENSG00000165794,ENSG00000165801,ENSG00000165959,ENSG00000166016,ENSG00000166025,ENSG00000166224,ENSG00000166311,ENSG00000166794,ENSG00000166908,ENSG00000166920,ENSG00000166949,ENSG00000167123,ENSG00000167244,ENSG00000167460,ENSG00000167470,ENSG00000167601,ENSG00000167617,ENSG00000167755,ENSG00000167766,ENSG00000167767,ENSG00000167874,ENSG00000167996,ENSG00000168077,ENSG00000168461,ENSG00000168487,ENSG00000168528,ENSG00000168710,ENSG00000168884,ENSG00000168961,ENSG00000168994,ENSG00000169733,ENSG00000169895,ENSG00000169905,ENSG00000170421,ENSG00000170471,ENSG00000170677,ENSG00000170689,ENSG00000171206,ENSG00000171223,ENSG00000171456,ENSG00000171617,ENSG00000171621,ENSG00000172216,ENSG00000172818,ENSG00000172965,ENSG00000173156,ENSG00000173559,ENSG00000173706,ENSG00000173801,ENSG00000173846,ENSG00000174307,ENSG00000174640,ENSG00000175315,ENSG00000175318,ENSG00000175416,ENSG00000175662,ENSG00000175793,ENSG00000175866,ENSG00000176014,ENSG00000176092,ENSG00000176170,ENSG00000176658,ENSG00000176692,ENSG00000176720,ENSG00000176845,ENSG00000176907,ENSG00000177548,ENSG00000177697,ENSG00000179348,ENSG00000179403,ENSG00000179776,ENSG00000179820,ENSG00000180730,ENSG00000180875,ENSG00000181019,ENSG00000181649,ENSG00000181904,ENSG00000182158,ENSG00000182168,ENSG00000182492,ENSG00000182534,ENSG00000182606,ENSG00000182670,ENSG00000182718,ENSG00000182742,ENSG00000182985,ENSG00000183255,ENSG00000183696,ENSG00000184232,ENSG00000184292,ENSG00000184371,ENSG00000184557,ENSG00000184634,ENSG00000184828,ENSG00000185022,ENSG00000185112,ENSG00000185222,ENSG00000185359,ENSG00000185551,ENSG00000185624,ENSG00000185650,ENSG00000186174,ENSG00000186417,ENSG00000186594,ENSG00000186654,ENSG00000186834,ENSG00000187531,ENSG00000187688,ENSG00000187792,ENSG00000188483,ENSG00000188505,ENSG00000188643,ENSG00000189171,ENSG00000196154,ENSG00000196182,ENSG00000196428,ENSG00000196547,ENSG00000196776,ENSG00000196923,ENSG00000197019,ENSG00000197122,ENSG00000197217,ENSG00000197321,ENSG00000197324,ENSG00000197702,ENSG00000197712,ENSG00000197746,ENSG00000197747,ENSG00000197956,ENSG00000197965,ENSG00000198517,ENSG00000198604,ENSG00000198668,ENSG00000198833,ENSG00000198959,ENSG00000203783,ENSG00000204128,ENSG00000204217,ENSG00000204262,ENSG00000204386,ENSG00000205730,ENSG00000213064,ENSG00000213190,ENSG00000213639,ENSG00000213699,ENSG00000214049,ENSG00000214530,ENSG00000214655,ENSG00000218416,ENSG00000221988,ENSG00000222009,ENSG00000222041,ENSG00000223573,ENSG00000227500,ENSG00000228474,ENSG00000231925,ENSG00000233461,ENSG00000233622,ENSG00000236830,ENSG00000237819,ENSG00000239305,ENSG00000241772,ENSG00000242086,ENSG00000242802,ENSG00000243137,ENSG00000245848,ENSG00000253669,ENSG00000254087,ENSG00000260034,ENSG00000266258,ENSG00000267519,ENSG00000270722,ENSG00000273328,ENSG00000273559,ENSG00000275620,ENSG00000279133,ENSG00000279591,ENSG00000280407</t>
        </is>
      </c>
      <c r="K9" t="inlineStr">
        <is>
          <t>[(0, 12), (0, 14), (0, 15), (0, 16), (0, 17), (0, 19), (1, 12), (1, 13), (1, 14), (1, 15), (1, 16), (1, 17), (1, 19), (3, 12), (3, 14), (3, 15), (3, 16), (3, 17), (3, 19), (25, 12), (25, 14), (25, 15), (25, 16), (25, 17), (25, 19), (26, 12), (26, 13), (26, 14), (26, 15), (26, 16), (26, 17), (26, 19), (27, 12), (27, 14), (27, 15), (27, 16), (27, 17), (27, 19), (28, 12), (28, 13), (28, 14), (28, 15), (28, 16), (28, 17), (28, 19), (29, 12), (29, 14), (29, 15), (29, 16), (29, 17), (29, 19), (30, 12), (30, 14), (30, 15), (30, 16), (30, 17), (30, 19)]</t>
        </is>
      </c>
      <c r="L9" t="n">
        <v>6977</v>
      </c>
      <c r="M9" t="n">
        <v>0.75</v>
      </c>
      <c r="N9" t="n">
        <v>0.95</v>
      </c>
      <c r="O9" t="n">
        <v>3</v>
      </c>
      <c r="P9" t="n">
        <v>10000</v>
      </c>
      <c r="Q9" t="inlineStr">
        <is>
          <t>11/06/2023, 22:00:57</t>
        </is>
      </c>
      <c r="R9" s="3">
        <f>hyperlink("https://spiral.technion.ac.il/results/MTAwMDAwNA==/8/GOResultsPROCESS","link")</f>
        <v/>
      </c>
      <c r="S9" t="inlineStr">
        <is>
          <t>['GO:0030155:regulation of cell adhesion (qval5.06E-19)', 'GO:0048518:positive regulation of biological process (qval8.39E-19)', 'GO:0048522:positive regulation of cellular process (qval1.54E-17)', 'GO:0050793:regulation of developmental process (qval1.06E-16)', 'GO:0048523:negative regulation of cellular process (qval1.54E-16)', 'GO:0030334:regulation of cell migration (qval1.38E-16)', 'GO:0032502:developmental process (qval7.99E-16)', 'GO:0051270:regulation of cellular component movement (qval1.06E-15)', 'GO:0040012:regulation of locomotion (qval1.09E-15)', 'GO:2000145:regulation of cell motility (qval1.31E-15)', 'GO:0048583:regulation of response to stimulus (qval4.12E-14)', 'GO:0032879:regulation of localization (qval6.88E-14)', 'GO:0048519:negative regulation of biological process (qval1.6E-13)', 'GO:0030335:positive regulation of cell migration (qval3.82E-13)', 'GO:0045595:regulation of cell differentiation (qval4.59E-13)', 'GO:0043062:extracellular structure organization (qval9.02E-13)', 'GO:0030198:extracellular matrix organization (qval1.03E-12)', 'GO:0007162:negative regulation of cell adhesion (qval1.08E-12)', 'GO:2000147:positive regulation of cell motility (qval1.64E-12)', 'GO:0051272:positive regulation of cellular component movement (qval1.75E-12)', 'GO:0050794:regulation of cellular process (qval1.81E-12)', 'GO:0009966:regulation of signal transduction (qval1.84E-12)', 'GO:0006928:movement of cell or subcellular component (qval2.88E-12)', 'GO:0016477:cell migration (qval3.42E-12)', 'GO:0045597:positive regulation of cell differentiation (qval3.54E-12)', 'GO:0048869:cellular developmental process (qval4.51E-12)', 'GO:0023051:regulation of signaling (qval9.22E-12)', 'GO:0040017:positive regulation of locomotion (qval1.16E-11)', 'GO:0040011:locomotion (qval1.41E-11)', 'GO:0051094:positive regulation of developmental process (qval1.52E-11)', 'GO:0007155:cell adhesion (qval1.52E-11)', 'GO:0022610:biological adhesion (qval1.89E-11)', 'GO:0048870:cell motility (qval2.81E-11)', 'GO:0043067:regulation of programmed cell death (qval2.98E-11)', 'GO:0007165:signal transduction (qval3.16E-11)', 'GO:0022603:regulation of anatomical structure morphogenesis (qval4.83E-11)', 'GO:0050789:regulation of biological process (qval4.99E-11)', 'GO:0042127:regulation of cell proliferation (qval7.13E-11)', 'GO:0048856:anatomical structure development (qval7.66E-11)', 'GO:0042981:regulation of apoptotic process (qval8.98E-11)', 'GO:0051239:regulation of multicellular organismal process (qval9.29E-11)', 'GO:0048585:negative regulation of response to stimulus (qval1.24E-10)', 'GO:0065007:biological regulation (qval1.26E-10)', 'GO:0010646:regulation of cell communication (qval1.77E-10)', 'GO:0010941:regulation of cell death (qval2.05E-10)', 'GO:0045785:positive regulation of cell adhesion (qval2.22E-10)', 'GO:0065009:regulation of molecular function (qval2.66E-10)', 'GO:0043069:negative regulation of programmed cell death (qval8.12E-10)', 'GO:0051128:regulation of cellular component organization (qval9.43E-10)', 'GO:0051093:negative regulation of developmental process (qval1.48E-9)', 'GO:0009893:positive regulation of metabolic process (qval1.7E-9)', 'GO:0030154:cell differentiation (qval2.92E-9)', 'GO:0050790:regulation of catalytic activity (qval4.95E-9)', 'GO:0048646:anatomical structure formation involved in morphogenesis (qval5.16E-9)', 'GO:0043066:negative regulation of apoptotic process (qval6.78E-9)', 'GO:0051130:positive regulation of cellular component organization (qval6.76E-9)', 'GO:0051246:regulation of protein metabolic process (qval7.6E-9)', 'GO:0031325:positive regulation of cellular metabolic process (qval8.43E-9)', 'GO:0010604:positive regulation of macromolecule metabolic process (qval9.76E-9)', 'GO:0022407:regulation of cell-cell adhesion (qval1.06E-8)', 'GO:0032268:regulation of cellular protein metabolic process (qval1.16E-8)', 'GO:0032101:regulation of response to external stimulus (qval1.15E-8)', 'GO:1902531:regulation of intracellular signal transduction (qval1.15E-8)', 'GO:0043086:negative regulation of catalytic activity (qval1.43E-8)', 'GO:0060548:negative regulation of cell death (qval1.51E-8)', 'GO:0022604:regulation of cell morphogenesis (qval1.89E-8)', 'GO:0001775:cell activation (qval2.39E-8)', 'GO:0050896:response to stimulus (qval2.44E-8)', 'GO:0008219:cell death (qval4.39E-8)', 'GO:0009968:negative regulation of signal transduction (qval5.52E-8)', 'GO:0007229:integrin-mediated signaling pathway (qval6.29E-8)', 'GO:0048513:animal organ development (qval7.51E-8)', 'GO:0048584:positive regulation of response to stimulus (qval8.64E-8)', 'GO:0016043:cellular component organization (qval9.86E-8)', 'GO:0010648:negative regulation of cell communication (qval1.06E-7)', 'GO:0023057:negative regulation of signaling (qval1.13E-7)', 'GO:0080134:regulation of response to stress (qval1.13E-7)', 'GO:0071840:cellular component organization or biogenesis (qval1.3E-7)', 'GO:0007166:cell surface receptor signaling pathway (qval1.31E-7)', 'GO:0016192:vesicle-mediated transport (qval1.61E-7)', 'GO:0051174:regulation of phosphorus metabolic process (qval1.83E-7)', 'GO:0019220:regulation of phosphate metabolic process (qval1.8E-7)', 'GO:0051241:negative regulation of multicellular organismal process (qval1.85E-7)', 'GO:2000026:regulation of multicellular organismal development (qval2.22E-7)', 'GO:0042325:regulation of phosphorylation (qval2.21E-7)', 'GO:0010810:regulation of cell-substrate adhesion (qval2.4E-7)', 'GO:0051249:regulation of lymphocyte activation (qval2.37E-7)', 'GO:0042221:response to chemical (qval2.4E-7)', 'GO:0050865:regulation of cell activation (qval2.42E-7)', 'GO:0010632:regulation of epithelial cell migration (qval2.44E-7)', 'GO:0051248:negative regulation of protein metabolic process (qval2.46E-7)', 'GO:0002694:regulation of leukocyte activation (qval2.61E-7)', 'GO:0002376:immune system process (qval2.62E-7)', 'GO:0010033:response to organic substance (qval2.73E-7)', 'GO:0031323:regulation of cellular metabolic process (qval3.26E-7)', 'GO:0001525:angiogenesis (qval3.84E-7)', 'GO:0009888:tissue development (qval4.39E-7)', 'GO:0051716:cellular response to stimulus (qval4.45E-7)', 'GO:0051250:negative regulation of lymphocyte activation (qval5.51E-7)', 'GO:0051240:positive regulation of multicellular organismal process (qval5.5E-7)', 'GO:0051173:positive regulation of nitrogen compound metabolic process (qval6.85E-7)', 'GO:0044092:negative regulation of molecular function (qval6.93E-7)', 'GO:0001932:regulation of protein phosphorylation (qval8.09E-7)', 'GO:0070887:cellular response to chemical stimulus (qval8.21E-7)', 'GO:0071496:cellular response to external stimulus (qval9.45E-7)', 'GO:0032269:negative regulation of cellular protein metabolic process (qval9.86E-7)', 'GO:0033673:negative regulation of kinase activity (qval9.93E-7)', 'GO:0022408:negative regulation of cell-cell adhesion (qval1.05E-6)', 'GO:0032501:multicellular organismal process (qval1.11E-6)', 'GO:0009612:response to mechanical stimulus (qval1.17E-6)', 'GO:1903037:regulation of leukocyte cell-cell adhesion (qval1.22E-6)', 'GO:0019222:regulation of metabolic process (qval1.25E-6)', 'GO:0050863:regulation of T cell activation (qval1.31E-6)', 'GO:0009653:anatomical structure morphogenesis (qval1.3E-6)', 'GO:0031324:negative regulation of cellular metabolic process (qval1.41E-6)', 'GO:0010634:positive regulation of epithelial cell migration (qval1.47E-6)', 'GO:0042326:negative regulation of phosphorylation (qval1.66E-6)', 'GO:0012501:programmed cell death (qval1.69E-6)', 'GO:0034097:response to cytokine (qval1.7E-6)', 'GO:0045321:leukocyte activation (qval1.92E-6)', 'GO:0071310:cellular response to organic substance (qval1.92E-6)', 'GO:0051348:negative regulation of transferase activity (qval2.37E-6)', 'GO:0050868:negative regulation of T cell activation (qval2.36E-6)', 'GO:0006915:apoptotic process (qval2.48E-6)', 'GO:0050866:negative regulation of cell activation (qval2.65E-6)', 'GO:0044093:positive regulation of molecular function (qval3.21E-6)', 'GO:0008285:negative regulation of cell proliferation (qval3.49E-6)', 'GO:0045936:negative regulation of phosphate metabolic process (qval3.63E-6)', 'GO:0010563:negative regulation of phosphorus metabolic process (qval3.81E-6)', 'GO:0009967:positive regulation of signal transduction (qval3.89E-6)', 'GO:0001933:negative regulation of protein phosphorylation (qval3.89E-6)', 'GO:0007167:enzyme linked receptor protein signaling pathway (qval4.05E-6)', 'GO:0009628:response to abiotic stimulus (qval4.31E-6)', 'GO:0023056:positive regulation of signaling (qval4.93E-6)', 'GO:0043068:positive regulation of programmed cell death (qval5.36E-6)', 'GO:0051049:regulation of transport (qval5.52E-6)', 'GO:1902532:negative regulation of intracellular signal transduction (qval5.56E-6)', 'GO:0045055:regulated exocytosis (qval5.82E-6)', 'GO:0050727:regulation of inflammatory response (qval6.13E-6)', 'GO:0051247:positive regulation of protein metabolic process (qval6.24E-6)', 'GO:0032270:positive regulation of cellular protein metabolic process (qval6.27E-6)', 'GO:0032102:negative regulation of response to external stimulus (qval7.05E-6)', 'GO:0010942:positive regulation of cell death (qval7.34E-6)', 'GO:0006469:negative regulation of protein kinase activity (qval7.34E-6)', 'GO:0097435:supramolecular fiber organization (qval8.26E-6)', 'GO:0002695:negative regulation of leukocyte activation (qval8.56E-6)', 'GO:0043549:regulation of kinase activity (qval8.91E-6)', 'GO:0061041:regulation of wound healing (qval9.02E-6)', 'GO:1904035:regulation of epithelial cell apoptotic process (qval9.04E-6)', 'GO:0030029:actin filament-based process (qval9.18E-6)', 'GO:0051050:positive regulation of transport (qval1.04E-5)', 'GO:1903034:regulation of response to wounding (qval1.03E-5)', 'GO:0043065:positive regulation of apoptotic process (qval1.04E-5)', 'GO:0032963:collagen metabolic process (qval1.25E-5)', 'GO:0002682:regulation of immune system process (qval1.25E-5)', 'GO:1903038:negative regulation of leukocyte cell-cell adhesion (qval1.27E-5)', 'GO:0080090:regulation of primary metabolic process (qval1.27E-5)', 'GO:0051172:negative regulation of nitrogen compound metabolic process (qval1.29E-5)', 'GO:0030162:regulation of proteolysis (qval1.73E-5)', 'GO:0045596:negative regulation of cell differentiation (qval1.79E-5)', 'GO:0060255:regulation of macromolecule metabolic process (qval2.1E-5)', 'GO:0010718:positive regulation of epithelial to mesenchymal transition (qval2.2E-5)', 'GO:0071260:cellular response to mechanical stimulus (qval2.26E-5)', 'GO:0010647:positive regulation of cell communication (qval2.48E-5)', 'GO:0009987:cellular process (qval2.79E-5)', 'GO:0065008:regulation of biological quality (qval2.79E-5)', 'GO:0022414:reproductive process (qval2.91E-5)', 'GO:0031399:regulation of protein modification process (qval2.95E-5)', 'GO:0032940:secretion by cell (qval2.98E-5)', 'GO:0032970:regulation of actin filament-based process (qval3.24E-5)', 'GO:0009611:response to wounding (qval3.44E-5)', 'GO:0008284:positive regulation of cell proliferation (qval3.43E-5)', 'GO:0008360:regulation of cell shape (qval3.44E-5)', 'GO:0010628:positive regulation of gene expression (qval3.63E-5)', 'GO:0052547:regulation of peptidase activity (qval3.64E-5)', 'GO:0098609:cell-cell adhesion (qval3.65E-5)', 'GO:0009605:response to external stimulus (qval4.87E-5)', 'GO:0045859:regulation of protein kinase activity (qval5.22E-5)', 'GO:0006887:exocytosis (qval5.27E-5)', 'GO:0002684:positive regulation of immune system process (qval5.27E-5)', 'GO:0051338:regulation of transferase activity (qval5.75E-5)', 'GO:0001952:regulation of cell-matrix adhesion (qval5.95E-5)', 'GO:0010594:regulation of endothelial cell migration (qval6.27E-5)', 'GO:0022409:positive regulation of cell-cell adhesion (qval6.56E-5)', 'GO:0002683:negative regulation of immune system process (qval6.72E-5)', 'GO:0009892:negative regulation of metabolic process (qval6.93E-5)', 'GO:0071900:regulation of protein serine/threonine kinase activity (qval6.89E-5)', 'GO:0051336:regulation of hydrolase activity (qval7.49E-5)', 'GO:0035987:endodermal cell differentiation (qval7.56E-5)', 'GO:0071345:cellular response to cytokine stimulus (qval8.4E-5)', 'GO:0031347:regulation of defense response (qval8.68E-5)', 'GO:0002696:positive regulation of leukocyte activation (qval8.76E-5)', 'GO:0009887:animal organ morphogenesis (qval9.16E-5)', 'GO:0046903:secretion (qval9.12E-5)', 'GO:0051171:regulation of nitrogen compound metabolic process (qval1.04E-4)', 'GO:0001667:ameboidal-type cell migration (qval1.04E-4)', 'GO:1901888:regulation of cell junction assembly (qval1.04E-4)', 'GO:0045621:positive regulation of lymphocyte differentiation (qval1.25E-4)', 'GO:0010605:negative regulation of macromolecule metabolic process (qval1.28E-4)', 'GO:0002576:platelet degranulation (qval1.34E-4)', 'GO:0031400:negative regulation of protein modification process (qval1.36E-4)', 'GO:0009719:response to endogenous stimulus (qval1.39E-4)', 'GO:0010595:positive regulation of endothelial cell migration (qval1.49E-4)', 'GO:0045765:regulation of angiogenesis (qval1.55E-4)', 'GO:0045598:regulation of fat cell differentiation (qval1.54E-4)', 'GO:0040013:negative regulation of locomotion (qval1.59E-4)', 'GO:1903391:regulation of adherens junction organization (qval1.61E-4)', 'GO:0030048:actin filament-based movement (qval1.6E-4)', 'GO:0050867:positive regulation of cell activation (qval1.64E-4)', 'GO:1902107:positive regulation of leukocyte differentiation (qval1.69E-4)', 'GO:0006950:response to stress (qval1.75E-4)', 'GO:0071901:negative regulation of protein serine/threonine kinase activity (qval1.87E-4)', 'GO:1902105:regulation of leukocyte differentiation (qval2.06E-4)', 'GO:0030856:regulation of epithelial cell differentiation (qval2.21E-4)', 'GO:0050678:regulation of epithelial cell proliferation (qval2.23E-4)', 'GO:0051271:negative regulation of cellular component movement (qval2.32E-4)', 'GO:0031589:cell-substrate adhesion (qval2.41E-4)', 'GO:0051251:positive regulation of lymphocyte activation (qval2.53E-4)', 'GO:0060627:regulation of vesicle-mediated transport (qval2.62E-4)', 'GO:0070555:response to interleukin-1 (qval2.67E-4)', 'GO:0002263:cell activation involved in immune response (qval2.68E-4)', 'GO:0090109:regulation of cell-substrate junction assembly (qval2.7E-4)', 'GO:0051893:regulation of focal adhesion assembly (qval2.69E-4)', 'GO:0035556:intracellular signal transduction (qval2.75E-4)', 'GO:2000045:regulation of G1/S transition of mitotic cell cycle (qval2.83E-4)', 'GO:1903708:positive regulation of hemopoiesis (qval3.08E-4)', 'GO:0050920:regulation of chemotaxis (qval3.23E-4)', 'GO:0051129:negative regulation of cellular component organization (qval3.26E-4)', 'GO:0045944:positive regulation of transcription by RNA polymerase II (qval3.27E-4)', 'GO:1902806:regulation of cell cycle G1/S phase transition (qval3.32E-4)', 'GO:2001233:regulation of apoptotic signaling pathway (qval3.66E-4)', 'GO:0010769:regulation of cell morphogenesis involved in differentiation (qval4.02E-4)', 'GO:0032956:regulation of actin cytoskeleton organization (qval4.27E-4)', 'GO:0090287:regulation of cellular response to growth factor stimulus (qval4.42E-4)', 'GO:1900024:regulation of substrate adhesion-dependent cell spreading (qval4.48E-4)', 'GO:0034330:cell junction organization (qval4.47E-4)', 'GO:0052548:regulation of endopeptidase activity (qval4.61E-4)', 'GO:0007163:establishment or maintenance of cell polarity (qval4.74E-4)', 'GO:0010717:regulation of epithelial to mesenchymal transition (qval4.74E-4)', 'GO:0002366:leukocyte activation involved in immune response (qval5.13E-4)', 'GO:0022617:extracellular matrix disassembly (qval5.22E-4)', 'GO:0007507:heart development (qval5.84E-4)', 'GO:0002521:leukocyte differentiation (qval5.82E-4)', 'GO:0070848:response to growth factor (qval5.86E-4)', 'GO:0043085:positive regulation of catalytic activity (qval5.85E-4)', 'GO:0044706:multi-multicellular organism process (qval5.91E-4)', 'GO:0007044:cell-substrate junction assembly (qval5.94E-4)', 'GO:0045862:positive regulation of proteolysis (qval6.01E-4)', 'GO:0010812:negative regulation of cell-substrate adhesion (qval6.02E-4)', 'GO:0045619:regulation of lymphocyte differentiation (qval6.04E-4)', 'GO:0044087:regulation of cellular component biogenesis (qval6.43E-4)', 'GO:0002274:myeloid leukocyte activation (qval6.71E-4)', 'GO:0040007:growth (qval7.15E-4)', 'GO:0045582:positive regulation of T cell differentiation (qval7.16E-4)', 'GO:0097190:apoptotic signaling pathway (qval7.93E-4)', 'GO:0071363:cellular response to growth factor stimulus (qval8.32E-4)', 'GO:1901342:regulation of vasculature development (qval8.88E-4)', 'GO:0045766:positive regulation of angiogenesis (qval8.92E-4)', 'GO:0045773:positive regulation of axon extension (qval8.94E-4)', 'GO:0014911:positive regulation of smooth muscle cell migration (qval8.9E-4)', 'GO:0051098:regulation of binding (qval8.93E-4)', 'GO:2000146:negative regulation of cell motility (qval8.92E-4)', 'GO:0044703:multi-organism reproductive process (qval8.91E-4)', 'GO:0071801:regulation of podosome assembly (qval9E-4)', 'GO:0043408:regulation of MAPK cascade (qval9.42E-4)', 'GO:0034109:homotypic cell-cell adhesion (qval9.86E-4)', 'GO:1902533:positive regulation of intracellular signal transduction (qval9.85E-4)', 'GO:1901700:response to oxygen-containing compound (qval9.88E-4)', 'GO:1903827:regulation of cellular protein localization (qval1.07E-3)', 'GO:0030199:collagen fibril organization (qval1.07E-3)', 'GO:0071634:regulation of transforming growth factor beta production (qval1.07E-3)', 'GO:0050870:positive regulation of T cell activation (qval1.09E-3)', 'GO:0110053:regulation of actin filament organization (qval1.16E-3)', 'GO:1903039:positive regulation of leukocyte cell-cell adhesion (qval1.16E-3)', 'GO:0071219:cellular response to molecule of bacterial origin (qval1.18E-3)', 'GO:0007015:actin filament organization (qval1.18E-3)', 'GO:0045937:positive regulation of phosphate metabolic process (qval1.19E-3)', 'GO:0010562:positive regulation of phosphorus metabolic process (qval1.19E-3)', 'GO:0035239:tube morphogenesis (qval1.21E-3)', 'GO:0019221:cytokine-mediated signaling pathway (qval1.24E-3)', 'GO:0048729:tissue morphogenesis (qval1.34E-3)', 'GO:0014910:regulation of smooth muscle cell migration (qval1.4E-3)', 'GO:0097237:cellular response to toxic substance (qval1.45E-3)', 'GO:0048568:embryonic organ development (qval1.52E-3)', 'GO:0010811:positive regulation of cell-substrate adhesion (qval1.51E-3)', 'GO:0048589:developmental growth (qval1.51E-3)', 'GO:0000902:cell morphogenesis (qval1.51E-3)', 'GO:0009991:response to extracellular stimulus (qval1.52E-3)', 'GO:0051099:positive regulation of binding (qval1.54E-3)', 'GO:0060341:regulation of cellular localization (qval1.57E-3)', 'GO:0090066:regulation of anatomical structure size (qval1.68E-3)', 'GO:0010638:positive regulation of organelle organization (qval1.73E-3)', 'GO:0030260:entry into host cell (qval1.75E-3)', 'GO:0051806:entry into cell of other organism involved in symbiotic interaction (qval1.75E-3)', 'GO:0051828:entry into other organism involved in symbiotic interaction (qval1.74E-3)', 'GO:0044409:entry into host (qval1.73E-3)', 'GO:1903392:negative regulation of adherens junction organization (qval1.76E-3)', 'GO:0045589:regulation of regulatory T cell differentiation (qval1.75E-3)', 'GO:0045600:positive regulation of fat cell differentiation (qval1.77E-3)', 'GO:0048771:tissue remodeling (qval1.77E-3)', 'GO:0030574:collagen catabolic process (qval1.79E-3)', 'GO:0042493:response to drug (qval1.8E-3)', 'GO:0030100:regulation of endocytosis (qval1.81E-3)', 'GO:0002685:regulation of leukocyte migration (qval1.86E-3)', 'GO:0030099:myeloid cell differentiation (qval1.88E-3)', 'GO:0000079:regulation of cyclin-dependent protein serine/threonine kinase activity (qval1.88E-3)', 'GO:0071222:cellular response to lipopolysaccharide (qval1.88E-3)', 'GO:0070663:regulation of leukocyte proliferation (qval1.89E-3)', 'GO:0003334:keratinocyte development (qval1.92E-3)', 'GO:0014070:response to organic cyclic compound (qval1.96E-3)', 'GO:0034614:cellular response to reactive oxygen species (qval2.01E-3)', 'GO:0033043:regulation of organelle organization (qval2.01E-3)', 'GO:2000351:regulation of endothelial cell apoptotic process (qval2.09E-3)', 'GO:0032944:regulation of mononuclear cell proliferation (qval2.1E-3)', 'GO:0051179:localization (qval2.1E-3)', 'GO:0051346:negative regulation of hydrolase activity (qval2.14E-3)', 'GO:0034113:heterotypic cell-cell adhesion (qval2.18E-3)', 'GO:0002064:epithelial cell development (qval2.18E-3)', 'GO:0032103:positive regulation of response to external stimulus (qval2.2E-3)', 'GO:0010770:positive regulation of cell morphogenesis involved in differentiation (qval2.28E-3)', 'GO:0030036:actin cytoskeleton organization (qval2.31E-3)', 'GO:0002275:myeloid cell activation involved in immune response (qval2.33E-3)', 'GO:0002252:immune effector process (qval2.35E-3)', 'GO:0072659:protein localization to plasma membrane (qval2.37E-3)', 'GO:0031344:regulation of cell projection organization (qval2.44E-3)', 'GO:0007169:transmembrane receptor protein tyrosine kinase signaling pathway (qval2.47E-3)', 'GO:0006977:DNA damage response, signal transduction by p53 class mediator resulting in cell cycle arrest (qval2.62E-3)', 'GO:0072431:signal transduction involved in mitotic G1 DNA damage checkpoint (qval2.61E-3)', 'GO:1902402:signal transduction involved in mitotic DNA damage checkpoint (qval2.61E-3)', 'GO:1902403:signal transduction involved in mitotic DNA integrity checkpoint (qval2.6E-3)', 'GO:1902400:intracellular signal transduction involved in G1 DNA damage checkpoint (qval2.59E-3)', 'GO:0104004:cellular response to environmental stimulus (qval2.67E-3)', 'GO:0071214:cellular response to abiotic stimulus (qval2.66E-3)', 'GO:0045682:regulation of epidermis development (qval2.67E-3)', 'GO:1904029:regulation of cyclin-dependent protein kinase activity (qval2.67E-3)', 'GO:0003006:developmental process involved in reproduction (qval2.69E-3)', 'GO:0051051:negative regulation of transport (qval2.76E-3)', 'GO:0000904:cell morphogenesis involved in differentiation (qval2.76E-3)', 'GO:0043299:leukocyte degranulation (qval2.78E-3)', 'GO:1904036:negative regulation of epithelial cell apoptotic process (qval2.78E-3)', 'GO:0001892:embryonic placenta development (qval2.78E-3)', 'GO:1900120:regulation of receptor binding (qval2.78E-3)', 'GO:0001817:regulation of cytokine production (qval2.87E-3)', 'GO:0007179:transforming growth factor beta receptor signaling pathway (qval2.89E-3)', 'GO:0034612:response to tumor necrosis factor (qval2.9E-3)', 'GO:0002573:myeloid leukocyte differentiation (qval2.9E-3)', 'GO:0046718:viral entry into host cell (qval2.89E-3)', 'GO:1903706:regulation of hemopoiesis (qval2.97E-3)', 'GO:0033554:cellular response to stress (qval3.06E-3)', 'GO:0001953:negative regulation of cell-matrix adhesion (qval3.08E-3)', 'GO:1904018:positive regulation of vasculature development (qval3.16E-3)', 'GO:0043312:neutrophil degranulation (qval3.21E-3)', 'GO:0030336:negative regulation of cell migration (qval3.23E-3)', 'GO:0071803:positive regulation of podosome assembly (qval3.26E-3)', 'GO:0072413:signal transduction involved in mitotic cell cycle checkpoint (qval3.27E-3)', 'GO:0031667:response to nutrient levels (qval3.32E-3)', 'GO:0033627:cell adhesion mediated by integrin (qval3.5E-3)', 'GO:0002283:neutrophil activation involved in immune response (qval3.6E-3)', 'GO:0042129:regulation of T cell proliferation (qval3.63E-3)', 'GO:0045580:regulation of T cell differentiation (qval3.78E-3)', 'GO:2001267:regulation of cysteine-type endopeptidase activity involved in apoptotic signaling pathway (qval3.83E-3)', 'GO:1903829:positive regulation of cellular protein localization (qval4.06E-3)', 'GO:0030855:epithelial cell differentiation (qval4.05E-3)', 'GO:0001568:blood vessel development (qval4.12E-3)', 'GO:0030307:positive regulation of cell growth (qval4.19E-3)', 'GO:2001234:negative regulation of apoptotic signaling pathway (qval4.19E-3)', 'GO:0051701:interaction with host (qval4.21E-3)', 'GO:0051056:regulation of small GTPase mediated signal transduction (qval4.46E-3)', 'GO:0010557:positive regulation of macromolecule biosynthetic process (qval4.7E-3)', 'GO:0046634:regulation of alpha-beta T cell activation (qval4.71E-3)', 'GO:0071216:cellular response to biotic stimulus (qval4.81E-3)', 'GO:0042119:neutrophil activation (qval4.89E-3)', 'GO:0000302:response to reactive oxygen species (qval4.88E-3)', 'GO:2000134:negative regulation of G1/S transition of mitotic cell cycle (qval4.89E-3)', 'GO:0071356:cellular response to tumor necrosis factor (qval4.87E-3)', 'GO:0010633:negative regulation of epithelial cell migration (qval5.22E-3)', 'GO:0036230:granulocyte activation (qval5.25E-3)', 'GO:1901388:regulation of transforming growth factor beta activation (qval5.35E-3)', 'GO:0061045:negative regulation of wound healing (qval5.37E-3)', 'GO:0045604:regulation of epidermal cell differentiation (qval5.36E-3)', 'GO:0050670:regulation of lymphocyte proliferation (qval5.51E-3)', 'GO:0017015:regulation of transforming growth factor beta receptor signaling pathway (qval5.58E-3)', 'GO:0060284:regulation of cell development (qval5.65E-3)', 'GO:0007565:female pregnancy (qval5.75E-3)', 'GO:1903508:positive regulation of nucleic acid-templated transcription (qval5.86E-3)', 'GO:0045893:positive regulation of transcription, DNA-templated (qval5.85E-3)', 'GO:0071407:cellular response to organic cyclic compound (qval5.92E-3)', 'GO:1902680:positive regulation of RNA biosynthetic process (qval5.94E-3)', 'GO:0031328:positive regulation of cellular biosynthetic process (qval5.96E-3)', 'GO:0009891:positive regulation of biosynthetic process (qval6.03E-3)', 'GO:0031401:positive regulation of protein modification process (qval6.13E-3)', 'GO:1902807:negative regulation of cell cycle G1/S phase transition (qval6.2E-3)', 'GO:2001236:regulation of extrinsic apoptotic signaling pathway (qval6.4E-3)', 'GO:0045927:positive regulation of growth (qval6.41E-3)', 'GO:1903844:regulation of cellular response to transforming growth factor beta stimulus (qval6.41E-3)', 'GO:0051155:positive regulation of striated muscle cell differentiation (qval6.4E-3)', 'GO:0007178:transmembrane receptor protein serine/threonine kinase signaling pathway (qval6.53E-3)', 'GO:0120035:regulation of plasma membrane bounded cell projection organization (qval6.52E-3)', 'GO:0045736:negative regulation of cyclin-dependent protein serine/threonine kinase activity (qval6.55E-3)', 'GO:1901184:regulation of ERBB signaling pathway (qval6.67E-3)', 'GO:0043393:regulation of protein binding (qval6.69E-3)', 'GO:0051895:negative regulation of focal adhesion assembly (qval6.7E-3)', 'GO:1903035:negative regulation of response to wounding (qval6.89E-3)', 'GO:0090068:positive regulation of cell cycle process (qval6.88E-3)', 'GO:2001235:positive regulation of apoptotic signaling pathway (qval6.89E-3)', 'GO:0007010:cytoskeleton organization (qval7.05E-3)', 'GO:0044089:positive regulation of cellular component biogenesis (qval7.03E-3)', 'GO:0048732:gland development (qval7.05E-3)', 'GO:0050900:leukocyte migration (qval7.11E-3)', 'GO:0006954:inflammatory response (qval7.1E-3)', 'GO:0045787:positive regulation of cell cycle (qval7.11E-3)', 'GO:1902041:regulation of extrinsic apoptotic signaling pathway via death domain receptors (qval7.15E-3)', 'GO:0010771:negative regulation of cell morphogenesis involved in differentiation (qval7.15E-3)', 'GO:0042327:positive regulation of phosphorylation (qval7.16E-3)', 'GO:0061024:membrane organization (qval7.33E-3)', 'GO:1902903:regulation of supramolecular fiber organization (qval7.32E-3)', 'GO:0036293:response to decreased oxygen levels (qval7.37E-3)', 'GO:0002009:morphogenesis of an epithelium (qval7.39E-3)', 'GO:0002237:response to molecule of bacterial origin (qval7.74E-3)', 'GO:0010466:negative regulation of peptidase activity (qval7.73E-3)', 'GO:0043200:response to amino acid (qval7.74E-3)', 'GO:2000352:negative regulation of endothelial cell apoptotic process (qval7.74E-3)', 'GO:1904030:negative regulation of cyclin-dependent protein kinase activity (qval7.73E-3)', 'GO:0001778:plasma membrane repair (qval7.74E-3)', 'GO:0002934:desmosome organization (qval7.73E-3)', 'GO:2000514:regulation of CD4-positive, alpha-beta T cell activation (qval7.99E-3)', 'GO:0070482:response to oxygen levels (qval8.02E-3)', 'GO:0031346:positive regulation of cell projection organization (qval8.17E-3)', 'GO:0006937:regulation of muscle contraction (qval8.23E-3)', 'GO:0032386:regulation of intracellular transport (qval8.41E-3)', 'GO:1903729:regulation of plasma membrane organization (qval8.42E-3)', 'GO:1990778:protein localization to cell periphery (qval8.51E-3)', 'GO:0072422:signal transduction involved in DNA damage checkpoint (qval8.89E-3)', 'GO:0072401:signal transduction involved in DNA integrity checkpoint (qval8.87E-3)', 'GO:0045616:regulation of keratinocyte differentiation (qval9.26E-3)', 'GO:0061138:morphogenesis of a branching epithelium (qval9.5E-3)', 'GO:0050729:positive regulation of inflammatory response (qval9.51E-3)', 'GO:0051149:positive regulation of muscle cell differentiation (qval9.78E-3)', 'GO:1902117:positive regulation of organelle assembly (qval9.88E-3)', 'GO:0051254:positive regulation of RNA metabolic process (qval9.98E-3)', 'GO:0001666:response to hypoxia (qval1.01E-2)', 'GO:0034446:substrate adhesion-dependent cell spreading (qval1.02E-2)', 'GO:0009725:response to hormone (qval1.02E-2)', 'GO:0034329:cell junction assembly (qval1.03E-2)', 'GO:0042110:T cell activation (qval1.03E-2)', 'GO:0032496:response to lipopolysaccharide (qval1.05E-2)', 'GO:1901701:cellular response to oxygen-containing compound (qval1.08E-2)', 'GO:0006897:endocytosis (qval1.1E-2)', 'GO:0042176:regulation of protein catabolic process (qval1.1E-2)', 'GO:0051234:establishment of localization (qval1.11E-2)', 'GO:0044090:positive regulation of vacuole organization (qval1.11E-2)', 'GO:0031668:cellular response to extracellular stimulus (qval1.14E-2)', 'GO:1903224:regulation of endodermal cell differentiation (qval1.16E-2)', 'GO:1903527:positive regulation of membrane tubulation (qval1.16E-2)', 'GO:0045590:negative regulation of regulatory T cell differentiation (qval1.16E-2)', 'GO:0010035:response to inorganic substance (qval1.17E-2)', 'GO:0045861:negative regulation of proteolysis (qval1.18E-2)', 'GO:0072395:signal transduction involved in cell cycle checkpoint (qval1.19E-2)', 'GO:0070664:negative regulation of leukocyte proliferation (qval1.19E-2)', 'GO:0032655:regulation of interleukin-12 production (qval1.21E-2)', 'GO:0071495:cellular response to endogenous stimulus (qval1.22E-2)', 'GO:0010951:negative regulation of endopeptidase activity (qval1.22E-2)', 'GO:0050878:regulation of body fluid levels (qval1.24E-2)', 'GO:0033993:response to lipid (qval1.27E-2)', 'GO:0001934:positive regulation of protein phosphorylation (qval1.28E-2)', 'GO:0031349:positive regulation of defense response (qval1.28E-2)', 'GO:0033036:macromolecule localization (qval1.33E-2)', 'GO:2000114:regulation of establishment of cell polarity (qval1.33E-2)', 'GO:1901698:response to nitrogen compound (qval1.34E-2)', 'GO:0010508:positive regulation of autophagy (qval1.34E-2)', 'GO:0031647:regulation of protein stability (qval1.35E-2)', 'GO:0031327:negative regulation of cellular biosynthetic process (qval1.35E-2)', 'GO:0051493:regulation of cytoskeleton organization (qval1.36E-2)', 'GO:0032535:regulation of cellular component size (qval1.36E-2)', 'GO:0048468:cell development (qval1.42E-2)', 'GO:0010952:positive regulation of peptidase activity (qval1.42E-2)', 'GO:0032880:regulation of protein localization (qval1.42E-2)', 'GO:0048660:regulation of smooth muscle cell proliferation (qval1.43E-2)', 'GO:0030330:DNA damage response, signal transduction by p53 class mediator (qval1.43E-2)', 'GO:0008104:protein localization (qval1.43E-2)', 'GO:0042058:regulation of epidermal growth factor receptor signaling pathway (qval1.47E-2)', 'GO:0030516:regulation of axon extension (qval1.47E-2)', 'GO:1902043:positive regulation of extrinsic apoptotic signaling pathway via death domain receptors (qval1.52E-2)', 'GO:0051345:positive regulation of hydrolase activity (qval1.52E-2)', 'GO:0043405:regulation of MAP kinase activity (qval1.55E-2)', 'GO:0070252:actin-mediated cell contraction (qval1.55E-2)', 'GO:0071346:cellular response to interferon-gamma (qval1.55E-2)', 'GO:000</t>
        </is>
      </c>
      <c r="T9" s="3">
        <f>hyperlink("https://spiral.technion.ac.il/results/MTAwMDAwNA==/8/GOResultsFUNCTION","link")</f>
        <v/>
      </c>
      <c r="U9" t="inlineStr">
        <is>
          <t>['GO:0050839:cell adhesion molecule binding (qval4.65E-16)', 'GO:0005515:protein binding (qval9.71E-12)', 'GO:0005178:integrin binding (qval1.27E-9)', 'GO:0019899:enzyme binding (qval2.23E-9)', 'GO:0045296:cadherin binding (qval5.67E-9)', 'GO:0044877:protein-containing complex binding (qval6.05E-9)', 'GO:0005102:signaling receptor binding (qval6.92E-8)', 'GO:0005488:binding (qval4.92E-6)', 'GO:0003779:actin binding (qval9.69E-6)', 'GO:0008092:cytoskeletal protein binding (qval3.17E-5)', 'GO:0098631:cell adhesion mediator activity (qval5.28E-5)', 'GO:0098632:cell-cell adhesion mediator activity (qval8.94E-5)', 'GO:0002020:protease binding (qval2.22E-4)', 'GO:0042802:identical protein binding (qval8.09E-4)', 'GO:0019900:kinase binding (qval1.38E-3)', 'GO:0043394:proteoglycan binding (qval2.13E-3)', 'GO:0043236:laminin binding (qval4.45E-3)', 'GO:0030234:enzyme regulator activity (qval4.28E-3)', 'GO:0098641:cadherin binding involved in cell-cell adhesion (qval4.2E-3)', 'GO:0003674:molecular_function (qval4.51E-3)', 'GO:0005518:collagen binding (qval4.87E-3)', 'GO:0005201:extracellular matrix structural constituent (qval5.16E-3)', 'GO:0050840:extracellular matrix binding (qval6.95E-3)', 'GO:0019838:growth factor binding (qval1.26E-2)', 'GO:0061134:peptidase regulator activity (qval1.44E-2)', 'GO:0048306:calcium-dependent protein binding (qval1.39E-2)', 'GO:0051015:actin filament binding (qval1.43E-2)', 'GO:0001968:fibronectin binding (qval2.23E-2)', 'GO:0019901:protein kinase binding (qval2.43E-2)', 'GO:0004222:metalloendopeptidase activity (qval3.98E-2)', 'GO:0086080:protein binding involved in heterotypic cell-cell adhesion (qval4.89E-2)', 'GO:0070051:fibrinogen binding (qval4.96E-2)', 'GO:0008289:lipid binding (qval5.21E-2)', 'GO:0004857:enzyme inhibitor activity (qval5.11E-2)', 'GO:0070530:K63-linked polyubiquitin modification-dependent protein binding (qval5.36E-2)', 'GO:1902936:phosphatidylinositol bisphosphate binding (qval8.04E-2)', 'GO:0019902:phosphatase binding (qval8.01E-2)', 'GO:0005546:phosphatidylinositol-4,5-bisphosphate binding (qval8.27E-2)', 'GO:0098772:molecular function regulator (qval8.37E-2)', 'GO:0001228:DNA-binding transcription activator activity, RNA polymerase II-specific (qval8.37E-2)', 'GO:0005543:phospholipid binding (qval9.33E-2)', 'GO:0061135:endopeptidase regulator activity (qval1.01E-1)']</t>
        </is>
      </c>
      <c r="V9" s="3">
        <f>hyperlink("https://spiral.technion.ac.il/results/MTAwMDAwNA==/8/GOResultsCOMPONENT","link")</f>
        <v/>
      </c>
      <c r="W9" t="inlineStr">
        <is>
          <t>['GO:0070161:anchoring junction (qval2.32E-21)', 'GO:0005912:adherens junction (qval1.46E-21)', 'GO:0070062:extracellular exosome (qval8.43E-20)', 'GO:1903561:extracellular vesicle (qval2.76E-19)', 'GO:0043230:extracellular organelle (qval2.32E-19)', 'GO:0030054:cell junction (qval2.66E-19)', 'GO:0044421:extracellular region part (qval3.85E-19)', 'GO:0031982:vesicle (qval2.39E-18)', 'GO:0030055:cell-substrate junction (qval1.23E-17)', 'GO:0005925:focal adhesion (qval3.61E-17)', 'GO:0005924:cell-substrate adherens junction (qval4.2E-17)', 'GO:0062023:collagen-containing extracellular matrix (qval1.56E-12)', 'GO:0031012:extracellular matrix (qval5.68E-11)', 'GO:0005615:extracellular space (qval9.98E-9)', 'GO:0005886:plasma membrane (qval3.99E-8)', 'GO:0016020:membrane (qval8.12E-8)', 'GO:0005856:cytoskeleton (qval4.98E-7)', 'GO:0009986:cell surface (qval1.49E-5)', 'GO:0001726:ruffle (qval1.98E-5)', 'GO:0031410:cytoplasmic vesicle (qval3.23E-5)', 'GO:0097708:intracellular vesicle (qval3.71E-5)', 'GO:0044433:cytoplasmic vesicle part (qval8.06E-5)', 'GO:0005604:basement membrane (qval8.77E-5)', 'GO:0044444:cytoplasmic part (qval2.45E-4)', 'GO:0030027:lamellipodium (qval6.14E-4)', 'GO:0044459:plasma membrane part (qval7.42E-4)', 'GO:0098857:membrane microdomain (qval7.29E-4)', 'GO:0045121:membrane raft (qval7.03E-4)', 'GO:0002102:podosome (qval8.4E-4)', 'GO:0044449:contractile fiber part (qval1.08E-3)', 'GO:0098589:membrane region (qval1.11E-3)', 'GO:0015629:actin cytoskeleton (qval1.15E-3)', 'GO:0043227:membrane-bounded organelle (qval1.85E-3)', 'GO:0005768:endosome (qval1.83E-3)', 'GO:0005737:cytoplasm (qval1.84E-3)', 'GO:0008305:integrin complex (qval1.96E-3)', 'GO:0005576:extracellular region (qval2.02E-3)', 'GO:0098590:plasma membrane region (qval2.51E-3)', 'GO:0042995:cell projection (qval3.03E-3)', 'GO:0030175:filopodium (qval3.4E-3)', 'GO:0098636:protein complex involved in cell adhesion (qval3.4E-3)', 'GO:0030426:growth cone (qval5.08E-3)', 'GO:0001725:stress fiber (qval5.34E-3)', 'GO:0097517:contractile actin filament bundle (qval5.22E-3)', 'GO:0044440:endosomal part (qval5.62E-3)', 'GO:0043226:organelle (qval5.64E-3)', 'GO:0030427:site of polarized growth (qval7.13E-3)', 'GO:0120025:plasma membrane bounded cell projection (qval7.58E-3)', 'GO:0010008:endosome membrane (qval7.85E-3)', 'GO:0032432:actin filament bundle (qval8.8E-3)', 'GO:0005788:endoplasmic reticulum lumen (qval9.62E-3)', 'GO:0030018:Z disc (qval1.19E-2)', 'GO:0042641:actomyosin (qval1.19E-2)', 'GO:0031253:cell projection membrane (qval1.5E-2)', 'GO:0031974:membrane-enclosed lumen (qval1.79E-2)', 'GO:0070013:intracellular organelle lumen (qval1.76E-2)', 'GO:0043233:organelle lumen (qval1.73E-2)', 'GO:0098858:actin-based cell projection (qval2.09E-2)', 'GO:0031983:vesicle lumen (qval2.07E-2)', 'GO:0033267:axon part (qval2.21E-2)', 'GO:0005767:secondary lysosome (qval2.19E-2)', 'GO:0044420:extracellular matrix component (qval2.39E-2)', 'GO:0055038:recycling endosome membrane (qval2.6E-2)', 'GO:0034774:secretory granule lumen (qval2.74E-2)']</t>
        </is>
      </c>
      <c r="X9" t="inlineStr">
        <is>
          <t>[{0, 1, 3, 25, 26, 27, 28, 29, 30}, {16, 17, 19, 12, 13, 14, 15}]</t>
        </is>
      </c>
    </row>
    <row r="10">
      <c r="A10" s="1" t="n">
        <v>9</v>
      </c>
      <c r="B10" t="n">
        <v>32863</v>
      </c>
      <c r="C10" t="n">
        <v>31</v>
      </c>
      <c r="D10" t="n">
        <v>192</v>
      </c>
      <c r="E10" t="n">
        <v>18</v>
      </c>
      <c r="F10" t="n">
        <v>930</v>
      </c>
      <c r="G10" t="n">
        <v>52</v>
      </c>
      <c r="H10" s="2" t="n">
        <v>-359.4520487546969</v>
      </c>
      <c r="I10" t="n">
        <v>0.5152985002682409</v>
      </c>
      <c r="J10" t="inlineStr">
        <is>
          <t>ENSG00000005893,ENSG00000006756,ENSG00000008118,ENSG00000008196,ENSG00000008513,ENSG00000009830,ENSG00000018189,ENSG00000033327,ENSG00000038382,ENSG00000050405,ENSG00000057294,ENSG00000057704,ENSG00000064195,ENSG00000067082,ENSG00000069329,ENSG00000070961,ENSG00000075945,ENSG00000077044,ENSG00000080503,ENSG00000080845,ENSG00000082781,ENSG00000086062,ENSG00000087274,ENSG00000087460,ENSG00000088756,ENSG00000089159,ENSG00000091136,ENSG00000095787,ENSG00000100139,ENSG00000100558,ENSG00000101846,ENSG00000102243,ENSG00000104081,ENSG00000104611,ENSG00000105655,ENSG00000105894,ENSG00000107485,ENSG00000109323,ENSG00000110148,ENSG00000110237,ENSG00000110660,ENSG00000110880,ENSG00000111057,ENSG00000112851,ENSG00000113196,ENSG00000113645,ENSG00000114251,ENSG00000115183,ENSG00000116016,ENSG00000116017,ENSG00000116285,ENSG00000116574,ENSG00000118689,ENSG00000118777,ENSG00000119280,ENSG00000120675,ENSG00000122417,ENSG00000122786,ENSG00000124831,ENSG00000124942,ENSG00000125170,ENSG00000125266,ENSG00000126016,ENSG00000126705,ENSG00000126821,ENSG00000129116,ENSG00000129595,ENSG00000130396,ENSG00000132854,ENSG00000132938,ENSG00000134138,ENSG00000134258,ENSG00000134291,ENSG00000134317,ENSG00000134369,ENSG00000134755,ENSG00000135111,ENSG00000136770,ENSG00000137203,ENSG00000137507,ENSG00000137563,ENSG00000137710,ENSG00000137962,ENSG00000138119,ENSG00000139055,ENSG00000139644,ENSG00000140416,ENSG00000140836,ENSG00000141449,ENSG00000142197,ENSG00000142949,ENSG00000143061,ENSG00000143162,ENSG00000143217,ENSG00000143333,ENSG00000143797,ENSG00000143995,ENSG00000144746,ENSG00000145012,ENSG00000145681,ENSG00000145685,ENSG00000146197,ENSG00000146648,ENSG00000147010,ENSG00000147144,ENSG00000147408,ENSG00000147526,ENSG00000147573,ENSG00000148218,ENSG00000148677,ENSG00000150556,ENSG00000150687,ENSG00000152217,ENSG00000153113,ENSG00000158270,ENSG00000160094,ENSG00000160932,ENSG00000162512,ENSG00000162576,ENSG00000162909,ENSG00000163191,ENSG00000163399,ENSG00000163453,ENSG00000163466,ENSG00000164099,ENSG00000164292,ENSG00000164402,ENSG00000164616,ENSG00000164976,ENSG00000165757,ENSG00000166025,ENSG00000166250,ENSG00000166272,ENSG00000166450,ENSG00000168461,ENSG00000168672,ENSG00000169129,ENSG00000170266,ENSG00000170421,ENSG00000170677,ENSG00000170775,ENSG00000170915,ENSG00000170921,ENSG00000171345,ENSG00000171365,ENSG00000171456,ENSG00000171631,ENSG00000171914,ENSG00000173402,ENSG00000174498,ENSG00000174640,ENSG00000177508,ENSG00000179104,ENSG00000182118,ENSG00000182158,ENSG00000182168,ENSG00000182541,ENSG00000182580,ENSG00000182670,ENSG00000182718,ENSG00000182985,ENSG00000183018,ENSG00000183287,ENSG00000183722,ENSG00000183779,ENSG00000185101,ENSG00000185222,ENSG00000187079,ENSG00000187123,ENSG00000187800,ENSG00000188042,ENSG00000188176,ENSG00000189077,ENSG00000196562,ENSG00000196776,ENSG00000197217,ENSG00000197879,ENSG00000197965,ENSG00000198833,ENSG00000203485,ENSG00000205336,ENSG00000205476,ENSG00000213190,ENSG00000213625,ENSG00000213853,ENSG00000221978,ENSG00000226742,ENSG00000229557,ENSG00000244300,ENSG00000261308,ENSG00000271614,ENSG00000279662</t>
        </is>
      </c>
      <c r="K10" t="inlineStr">
        <is>
          <t>[(0, 4), (0, 6), (0, 7), (0, 8), (0, 9), (0, 10), (0, 11), (0, 15), (1, 4), (1, 6), (1, 7), (1, 8), (1, 9), (1, 10), (1, 11), (1, 13), (1, 15), (3, 6), (25, 4), (25, 6), (25, 7), (25, 8), (25, 9), (25, 10), (25, 11), (26, 4), (26, 6), (26, 7), (26, 8), (26, 9), (26, 10), (26, 11), (26, 13), (26, 15), (27, 4), (27, 6), (27, 8), (27, 9), (27, 10), (28, 4), (28, 6), (28, 7), (28, 8), (28, 9), (28, 10), (28, 11), (28, 13), (28, 15), (29, 6), (30, 6), (30, 8), (30, 9)]</t>
        </is>
      </c>
      <c r="L10" t="n">
        <v>1302</v>
      </c>
      <c r="M10" t="n">
        <v>1</v>
      </c>
      <c r="N10" t="n">
        <v>0.95</v>
      </c>
      <c r="O10" t="n">
        <v>3</v>
      </c>
      <c r="P10" t="n">
        <v>10000</v>
      </c>
      <c r="Q10" t="inlineStr">
        <is>
          <t>11/06/2023, 22:01:20</t>
        </is>
      </c>
      <c r="R10" s="3">
        <f>hyperlink("https://spiral.technion.ac.il/results/MTAwMDAwNA==/9/GOResultsPROCESS","link")</f>
        <v/>
      </c>
      <c r="S10" t="inlineStr">
        <is>
          <t>['GO:0007155:cell adhesion (qval9.9E-5)', 'GO:0022610:biological adhesion (qval5.55E-5)', 'GO:0048856:anatomical structure development (qval1.57E-4)', 'GO:0032502:developmental process (qval1.98E-3)', 'GO:0006928:movement of cell or subcellular component (qval3.84E-3)', 'GO:0040011:locomotion (qval4.77E-3)', 'GO:0048513:animal organ development (qval6.65E-3)', 'GO:0050793:regulation of developmental process (qval6.4E-3)', 'GO:0098609:cell-cell adhesion (qval6.12E-3)', 'GO:0016477:cell migration (qval7.02E-3)', 'GO:0007015:actin filament organization (qval1.36E-2)', 'GO:0048870:cell motility (qval1.35E-2)', 'GO:0007010:cytoskeleton organization (qval1.26E-2)', 'GO:0030029:actin filament-based process (qval1.25E-2)', 'GO:0048518:positive regulation of biological process (qval2.29E-2)', 'GO:0051270:regulation of cellular component movement (qval2.2E-2)', 'GO:0032501:multicellular organismal process (qval2.4E-2)', 'GO:0007185:transmembrane receptor protein tyrosine phosphatase signaling pathway (qval2.32E-2)', 'GO:0030036:actin cytoskeleton organization (qval2.37E-2)', 'GO:0048646:anatomical structure formation involved in morphogenesis (qval2.31E-2)', 'GO:0032970:regulation of actin filament-based process (qval2.26E-2)', 'GO:0001525:angiogenesis (qval2.54E-2)', 'GO:1900748:positive regulation of vascular endothelial growth factor signaling pathway (qval3.16E-2)', 'GO:0032879:regulation of localization (qval3.14E-2)', 'GO:0051239:regulation of multicellular organismal process (qval3.15E-2)', 'GO:0030334:regulation of cell migration (qval3.58E-2)', 'GO:0030155:regulation of cell adhesion (qval3.52E-2)', 'GO:0007411:axon guidance (qval4.3E-2)', 'GO:0097485:neuron projection guidance (qval4.31E-2)', 'GO:0050794:regulation of cellular process (qval4.46E-2)', 'GO:0045595:regulation of cell differentiation (qval4.41E-2)', 'GO:0003008:system process (qval5.7E-2)', 'GO:0097435:supramolecular fiber organization (qval5.79E-2)', 'GO:2000145:regulation of cell motility (qval7.16E-2)', 'GO:0016043:cellular component organization (qval7.59E-2)', 'GO:0048468:cell development (qval7.61E-2)', 'GO:0040012:regulation of locomotion (qval7.47E-2)', 'GO:0035329:hippo signaling (qval9E-2)', 'GO:0071840:cellular component organization or biogenesis (qval9.33E-2)', 'GO:1901216:positive regulation of neuron death (qval9.53E-2)', 'GO:0048523:negative regulation of cellular process (qval1.09E-1)', 'GO:0048545:response to steroid hormone (qval1.14E-1)', 'GO:0050789:regulation of biological process (qval1.31E-1)', 'GO:0003365:establishment of cell polarity involved in ameboidal cell migration (qval1.29E-1)', 'GO:0035295:tube development (qval1.35E-1)', 'GO:0110053:regulation of actin filament organization (qval1.45E-1)', 'GO:0048522:positive regulation of cellular process (qval1.48E-1)', 'GO:0001822:kidney development (qval1.57E-1)', 'GO:0048732:gland development (qval1.76E-1)', 'GO:0048519:negative regulation of biological process (qval1.77E-1)', 'GO:0022603:regulation of anatomical structure morphogenesis (qval1.91E-1)', 'GO:0009653:anatomical structure morphogenesis (qval1.9E-1)', 'GO:0072659:protein localization to plasma membrane (qval1.95E-1)', 'GO:0045785:positive regulation of cell adhesion (qval1.91E-1)', 'GO:0042127:regulation of cell proliferation (qval1.94E-1)', 'GO:0051216:cartilage development (qval1.95E-1)', 'GO:0008360:regulation of cell shape (qval2.01E-1)', 'GO:0003006:developmental process involved in reproduction (qval2.11E-1)', 'GO:0007165:signal transduction (qval2.13E-1)', 'GO:0036120:cellular response to platelet-derived growth factor stimulus (qval2.16E-1)', 'GO:0032956:regulation of actin cytoskeleton organization (qval2.21E-1)']</t>
        </is>
      </c>
      <c r="T10" s="3">
        <f>hyperlink("https://spiral.technion.ac.il/results/MTAwMDAwNA==/9/GOResultsFUNCTION","link")</f>
        <v/>
      </c>
      <c r="U10" t="inlineStr">
        <is>
          <t>['GO:0050839:cell adhesion molecule binding (qval1.44E-3)', 'GO:0098632:cell-cell adhesion mediator activity (qval1.78E-3)', 'GO:0098631:cell adhesion mediator activity (qval3.19E-3)', 'GO:0045296:cadherin binding (qval9.44E-3)', 'GO:0008092:cytoskeletal protein binding (qval1.54E-2)', 'GO:0099602:neurotransmitter receptor regulator activity (qval8.61E-2)', 'GO:0030548:acetylcholine receptor regulator activity (qval7.38E-2)', 'GO:0003779:actin binding (qval6.46E-2)', 'GO:0051015:actin filament binding (qval9.08E-2)', 'GO:0086080:protein binding involved in heterotypic cell-cell adhesion (qval9.98E-2)', 'GO:0004065:arylsulfatase activity (qval1.55E-1)', 'GO:0044548:S100 protein binding (qval1.42E-1)', 'GO:0035373:chondroitin sulfate proteoglycan binding (qval1.32E-1)', 'GO:0005200:structural constituent of cytoskeleton (qval1.49E-1)', 'GO:0008484:sulfuric ester hydrolase activity (qval1.77E-1)', 'GO:0001618:virus receptor activity (qval1.92E-1)', 'GO:0104005:hijacked molecular function (qval1.8E-1)']</t>
        </is>
      </c>
      <c r="V10" s="3">
        <f>hyperlink("https://spiral.technion.ac.il/results/MTAwMDAwNA==/9/GOResultsCOMPONENT","link")</f>
        <v/>
      </c>
      <c r="W10" t="inlineStr">
        <is>
          <t>['GO:0030054:cell junction (qval5.86E-9)', 'GO:0070161:anchoring junction (qval3.16E-9)', 'GO:0005912:adherens junction (qval7.14E-9)', 'GO:0005886:plasma membrane (qval1.16E-6)', 'GO:0030055:cell-substrate junction (qval2.04E-5)', 'GO:0005925:focal adhesion (qval7.41E-5)', 'GO:0005924:cell-substrate adherens junction (qval6.87E-5)', 'GO:0016020:membrane (qval7.81E-5)', 'GO:0098857:membrane microdomain (qval7.95E-5)', 'GO:0045121:membrane raft (qval7.16E-5)', 'GO:0098589:membrane region (qval9.94E-5)', 'GO:0044425:membrane part (qval3.63E-4)', 'GO:0005856:cytoskeleton (qval6.82E-4)', 'GO:0005911:cell-cell junction (qval2.15E-3)', 'GO:0042995:cell projection (qval2.93E-3)', 'GO:0009986:cell surface (qval2.84E-3)', 'GO:0044459:plasma membrane part (qval9.24E-3)', 'GO:0120025:plasma membrane bounded cell projection (qval9.02E-3)', 'GO:0030027:lamellipodium (qval9.81E-3)', 'GO:0030175:filopodium (qval1.06E-2)', 'GO:0097636:intrinsic component of autophagosome membrane (qval1.18E-2)', 'GO:0097637:integral component of autophagosome membrane (qval1.12E-2)', 'GO:0098590:plasma membrane region (qval1.64E-2)', 'GO:0031253:cell projection membrane (qval2.18E-2)', 'GO:0044291:cell-cell contact zone (qval3.27E-2)', 'GO:0043034:costamere (qval3.54E-2)', 'GO:0001725:stress fiber (qval3.57E-2)', 'GO:0097517:contractile actin filament bundle (qval3.44E-2)', 'GO:0044444:cytoplasmic part (qval3.81E-2)', 'GO:0031982:vesicle (qval4.61E-2)', 'GO:0032432:actin filament bundle (qval4.56E-2)', 'GO:0070062:extracellular exosome (qval4.96E-2)', 'GO:0042641:actomyosin (qval5.3E-2)', 'GO:0098858:actin-based cell projection (qval5.2E-2)']</t>
        </is>
      </c>
      <c r="X10" t="inlineStr">
        <is>
          <t>[{0, 1, 3, 25, 26, 27, 28, 29, 30}, {4, 6, 7, 8, 9, 10, 11, 13, 15}]</t>
        </is>
      </c>
    </row>
    <row r="11">
      <c r="A11" s="1" t="n">
        <v>10</v>
      </c>
      <c r="B11" t="n">
        <v>32863</v>
      </c>
      <c r="C11" t="n">
        <v>31</v>
      </c>
      <c r="D11" t="n">
        <v>438</v>
      </c>
      <c r="E11" t="n">
        <v>18</v>
      </c>
      <c r="F11" t="n">
        <v>930</v>
      </c>
      <c r="G11" t="n">
        <v>57</v>
      </c>
      <c r="H11" s="2" t="n">
        <v>-1054.678101356513</v>
      </c>
      <c r="I11" t="n">
        <v>0.5180639670257333</v>
      </c>
      <c r="J11" t="inlineStr">
        <is>
          <t>ENSG00000002330,ENSG00000005073,ENSG00000005893,ENSG00000008517,ENSG00000008952,ENSG00000010404,ENSG00000011422,ENSG00000013364,ENSG00000013588,ENSG00000019549,ENSG00000023191,ENSG00000023445,ENSG00000023572,ENSG00000025708,ENSG00000026025,ENSG00000035862,ENSG00000041982,ENSG00000049239,ENSG00000049245,ENSG00000049249,ENSG00000051128,ENSG00000051523,ENSG00000057252,ENSG00000058085,ENSG00000061455,ENSG00000062725,ENSG00000067057,ENSG00000067182,ENSG00000068903,ENSG00000069011,ENSG00000069020,ENSG00000069974,ENSG00000070081,ENSG00000071553,ENSG00000072422,ENSG00000072778,ENSG00000072786,ENSG00000073008,ENSG00000074416,ENSG00000075399,ENSG00000075420,ENSG00000075426,ENSG00000076351,ENSG00000077943,ENSG00000079308,ENSG00000079385,ENSG00000082438,ENSG00000084112,ENSG00000085063,ENSG00000085662,ENSG00000085982,ENSG00000086062,ENSG00000086598,ENSG00000087086,ENSG00000087303,ENSG00000087448,ENSG00000090975,ENSG00000091436,ENSG00000091986,ENSG00000095015,ENSG00000095739,ENSG00000095752,ENSG00000099250,ENSG00000099869,ENSG00000099949,ENSG00000099957,ENSG00000099960,ENSG00000100097,ENSG00000100221,ENSG00000100234,ENSG00000100258,ENSG00000100284,ENSG00000100342,ENSG00000100441,ENSG00000100461,ENSG00000100906,ENSG00000101282,ENSG00000101335,ENSG00000101439,ENSG00000101680,ENSG00000101825,ENSG00000101940,ENSG00000102265,ENSG00000102316,ENSG00000102393,ENSG00000102710,ENSG00000102755,ENSG00000102871,ENSG00000102931,ENSG00000103064,ENSG00000103196,ENSG00000103496,ENSG00000104154,ENSG00000104368,ENSG00000104388,ENSG00000104763,ENSG00000105223,ENSG00000105329,ENSG00000105464,ENSG00000105499,ENSG00000105854,ENSG00000106031,ENSG00000106034,ENSG00000106052,ENSG00000106080,ENSG00000106211,ENSG00000106366,ENSG00000106397,ENSG00000106799,ENSG00000107819,ENSG00000107984,ENSG00000108691,ENSG00000108819,ENSG00000108861,ENSG00000109099,ENSG00000109320,ENSG00000109436,ENSG00000110047,ENSG00000110422,ENSG00000111321,ENSG00000111859,ENSG00000111897,ENSG00000111913,ENSG00000112078,ENSG00000112182,ENSG00000112473,ENSG00000112576,ENSG00000113583,ENSG00000113648,ENSG00000113721,ENSG00000114354,ENSG00000114541,ENSG00000115084,ENSG00000115295,ENSG00000115306,ENSG00000115414,ENSG00000115561,ENSG00000115594,ENSG00000115935,ENSG00000116406,ENSG00000116871,ENSG00000116977,ENSG00000117298,ENSG00000117758,ENSG00000117984,ENSG00000118004,ENSG00000118257,ENSG00000118508,ENSG00000118946,ENSG00000119242,ENSG00000119535,ENSG00000119655,ENSG00000119681,ENSG00000119917,ENSG00000121039,ENSG00000121067,ENSG00000121068,ENSG00000121075,ENSG00000121440,ENSG00000122642,ENSG00000123159,ENSG00000123933,ENSG00000124172,ENSG00000124209,ENSG00000124762,ENSG00000124783,ENSG00000125872,ENSG00000125875,ENSG00000126709,ENSG00000126804,ENSG00000127666,ENSG00000128285,ENSG00000128595,ENSG00000128918,ENSG00000130635,ENSG00000131435,ENSG00000131584,ENSG00000131724,ENSG00000132635,ENSG00000133131,ENSG00000133216,ENSG00000133466,ENSG00000134013,ENSG00000134046,ENSG00000134352,ENSG00000134762,ENSG00000134910,ENSG00000135002,ENSG00000135046,ENSG00000135047,ENSG00000135404,ENSG00000135535,ENSG00000135631,ENSG00000135677,ENSG00000135750,ENSG00000135924,ENSG00000136240,ENSG00000136295,ENSG00000137166,ENSG00000137802,ENSG00000137831,ENSG00000137868,ENSG00000138029,ENSG00000138119,ENSG00000138434,ENSG00000138448,ENSG00000138650,ENSG00000138674,ENSG00000139211,ENSG00000139508,ENSG00000139793,ENSG00000139974,ENSG00000140391,ENSG00000140526,ENSG00000140564,ENSG00000140931,ENSG00000141002,ENSG00000141068,ENSG00000141696,ENSG00000141756,ENSG00000142227,ENSG00000143198,ENSG00000143344,ENSG00000143369,ENSG00000143753,ENSG00000143850,ENSG00000144320,ENSG00000144642,ENSG00000144802,ENSG00000144824,ENSG00000145391,ENSG00000145632,ENSG00000145708,ENSG00000145730,ENSG00000145743,ENSG00000145860,ENSG00000146072,ENSG00000146373,ENSG00000146477,ENSG00000146674,ENSG00000147041,ENSG00000148120,ENSG00000148180,ENSG00000148204,ENSG00000149257,ENSG00000149591,ENSG00000150593,ENSG00000150938,ENSG00000150991,ENSG00000151116,ENSG00000152700,ENSG00000153071,ENSG00000153113,ENSG00000153707,ENSG00000153823,ENSG00000154153,ENSG00000155363,ENSG00000156113,ENSG00000156804,ENSG00000156860,ENSG00000156873,ENSG00000157227,ENSG00000157916,ENSG00000158286,ENSG00000159173,ENSG00000159176,ENSG00000159307,ENSG00000159348,ENSG00000159479,ENSG00000159713,ENSG00000160789,ENSG00000161011,ENSG00000161013,ENSG00000161677,ENSG00000161896,ENSG00000162066,ENSG00000162231,ENSG00000162695,ENSG00000162849,ENSG00000162909,ENSG00000163359,ENSG00000163513,ENSG00000163638,ENSG00000163687,ENSG00000164023,ENSG00000164081,ENSG00000164309,ENSG00000164692,ENSG00000164733,ENSG00000164889,ENSG00000165102,ENSG00000165156,ENSG00000165410,ENSG00000165458,ENSG00000165495,ENSG00000165655,ENSG00000165682,ENSG00000165794,ENSG00000165795,ENSG00000166016,ENSG00000166130,ENSG00000166173,ENSG00000166311,ENSG00000166401,ENSG00000166710,ENSG00000166734,ENSG00000166794,ENSG00000166949,ENSG00000167110,ENSG00000167601,ENSG00000167617,ENSG00000167874,ENSG00000168282,ENSG00000168283,ENSG00000168487,ENSG00000168734,ENSG00000168938,ENSG00000168961,ENSG00000169255,ENSG00000169871,ENSG00000169902,ENSG00000170017,ENSG00000170558,ENSG00000171206,ENSG00000171223,ENSG00000171456,ENSG00000171867,ENSG00000171992,ENSG00000172380,ENSG00000172594,ENSG00000172638,ENSG00000173039,ENSG00000173209,ENSG00000173391,ENSG00000173511,ENSG00000173706,ENSG00000173786,ENSG00000173918,ENSG00000174307,ENSG00000174807,ENSG00000175115,ENSG00000175315,ENSG00000175348,ENSG00000175416,ENSG00000176658,ENSG00000176978,ENSG00000177469,ENSG00000178026,ENSG00000178104,ENSG00000178537,ENSG00000178719,ENSG00000179222,ENSG00000181019,ENSG00000181381,ENSG00000181904,ENSG00000182197,ENSG00000182670,ENSG00000182749,ENSG00000182752,ENSG00000182809,ENSG00000182871,ENSG00000183283,ENSG00000183741,ENSG00000183775,ENSG00000183971,ENSG00000184232,ENSG00000184454,ENSG00000184500,ENSG00000185043,ENSG00000185222,ENSG00000185624,ENSG00000185896,ENSG00000186594,ENSG00000186654,ENSG00000187068,ENSG00000187531,ENSG00000187601,ENSG00000187792,ENSG00000188505,ENSG00000189056,ENSG00000196739,ENSG00000196814,ENSG00000196937,ENSG00000196954,ENSG00000197506,ENSG00000197635,ENSG00000197702,ENSG00000197712,ENSG00000197746,ENSG00000197747,ENSG00000198198,ENSG00000198715,ENSG00000198743,ENSG00000198833,ENSG00000203857,ENSG00000204128,ENSG00000204217,ENSG00000204231,ENSG00000204262,ENSG00000204386,ENSG00000204421,ENSG00000204580,ENSG00000204941,ENSG00000205730,ENSG00000213398,ENSG00000213949,ENSG00000213977,ENSG00000214049,ENSG00000214655,ENSG00000215305,ENSG00000220205,ENSG00000221963,ENSG00000222009,ENSG00000223749,ENSG00000224186,ENSG00000224331,ENSG00000225614,ENSG00000227471,ENSG00000231925,ENSG00000233521,ENSG00000233622,ENSG00000234456,ENSG00000237149,ENSG00000242086,ENSG00000242221,ENSG00000242498,ENSG00000243137,ENSG00000250072,ENSG00000253187,ENSG00000253293,ENSG00000255394,ENSG00000257702,ENSG00000257704,ENSG00000265107,ENSG00000267280,ENSG00000273066,ENSG00000278730,ENSG00000279591</t>
        </is>
      </c>
      <c r="K11" t="inlineStr">
        <is>
          <t>[(0, 14), (0, 16), (0, 18), (0, 20), (0, 23), (1, 14), (1, 16), (1, 18), (1, 20), (1, 23), (1, 24), (2, 20), (2, 23), (3, 14), (3, 16), (3, 18), (3, 20), (3, 23), (3, 24), (5, 16), (5, 18), (5, 20), (5, 23), (7, 20), (7, 23), (25, 14), (25, 16), (25, 18), (25, 20), (25, 23), (26, 14), (26, 16), (26, 18), (26, 20), (26, 23), (26, 24), (27, 14), (27, 16), (27, 18), (27, 20), (27, 23), (28, 14), (28, 16), (28, 18), (28, 20), (28, 23), (28, 24), (29, 16), (29, 18), (29, 20), (29, 23), (30, 14), (30, 16), (30, 18), (30, 20), (30, 23), (30, 24)]</t>
        </is>
      </c>
      <c r="L11" t="n">
        <v>3040</v>
      </c>
      <c r="M11" t="n">
        <v>1</v>
      </c>
      <c r="N11" t="n">
        <v>0.95</v>
      </c>
      <c r="O11" t="n">
        <v>3</v>
      </c>
      <c r="P11" t="n">
        <v>10000</v>
      </c>
      <c r="Q11" t="inlineStr">
        <is>
          <t>11/06/2023, 22:02:11</t>
        </is>
      </c>
      <c r="R11" s="3">
        <f>hyperlink("https://spiral.technion.ac.il/results/MTAwMDAwNA==/10/GOResultsPROCESS","link")</f>
        <v/>
      </c>
      <c r="S11" t="inlineStr">
        <is>
          <t>['GO:0043062:extracellular structure organization (qval5.43E-10)', 'GO:0030198:extracellular matrix organization (qval1.04E-9)', 'GO:0045055:regulated exocytosis (qval3.61E-8)', 'GO:0006887:exocytosis (qval1.12E-7)', 'GO:0032940:secretion by cell (qval1.16E-7)', 'GO:0010033:response to organic substance (qval1.57E-6)', 'GO:0046903:secretion (qval1.84E-6)', 'GO:0016192:vesicle-mediated transport (qval2.13E-6)', 'GO:0042221:response to chemical (qval1.2E-5)', 'GO:0007155:cell adhesion (qval2.7E-5)', 'GO:0022610:biological adhesion (qval2.86E-5)', 'GO:0002576:platelet degranulation (qval3.85E-5)', 'GO:0030155:regulation of cell adhesion (qval3.93E-5)', 'GO:0002376:immune system process (qval3.76E-5)', 'GO:0048514:blood vessel morphogenesis (qval3.78E-5)', 'GO:0002274:myeloid leukocyte activation (qval6.43E-5)', 'GO:0002275:myeloid cell activation involved in immune response (qval6.12E-5)', 'GO:0036230:granulocyte activation (qval7.61E-5)', 'GO:0042127:regulation of cell proliferation (qval7.86E-5)', 'GO:0034097:response to cytokine (qval8.81E-5)', 'GO:0045321:leukocyte activation (qval9.73E-5)', 'GO:0032101:regulation of response to external stimulus (qval1.17E-4)', 'GO:0002283:neutrophil activation involved in immune response (qval1.2E-4)', 'GO:0048585:negative regulation of response to stimulus (qval1.26E-4)', 'GO:0052547:regulation of peptidase activity (qval1.22E-4)', 'GO:0001775:cell activation (qval1.45E-4)', 'GO:0042119:neutrophil activation (qval1.54E-4)', 'GO:0009653:anatomical structure morphogenesis (qval1.71E-4)', 'GO:0001525:angiogenesis (qval1.72E-4)', 'GO:0043299:leukocyte degranulation (qval1.79E-4)', 'GO:0002366:leukocyte activation involved in immune response (qval1.94E-4)', 'GO:0032268:regulation of cellular protein metabolic process (qval2.07E-4)', 'GO:0002263:cell activation involved in immune response (qval2.18E-4)', 'GO:0009719:response to endogenous stimulus (qval2.15E-4)', 'GO:0043312:neutrophil degranulation (qval2.25E-4)', 'GO:0030162:regulation of proteolysis (qval2.48E-4)', 'GO:0052548:regulation of endopeptidase activity (qval2.56E-4)', 'GO:0032502:developmental process (qval2.63E-4)', 'GO:0051246:regulation of protein metabolic process (qval2.83E-4)', 'GO:0010466:negative regulation of peptidase activity (qval3.43E-4)', 'GO:0050790:regulation of catalytic activity (qval3.58E-4)', 'GO:0051270:regulation of cellular component movement (qval3.52E-4)', 'GO:0051248:negative regulation of protein metabolic process (qval3.52E-4)', 'GO:0048583:regulation of response to stimulus (qval3.48E-4)', 'GO:0023051:regulation of signaling (qval3.64E-4)', 'GO:0032269:negative regulation of cellular protein metabolic process (qval4.5E-4)', 'GO:0009966:regulation of signal transduction (qval4.41E-4)', 'GO:0050896:response to stimulus (qval4.73E-4)', 'GO:0065009:regulation of molecular function (qval4.94E-4)', 'GO:1903224:regulation of endodermal cell differentiation (qval5.04E-4)', 'GO:0030199:collagen fibril organization (qval5.53E-4)', 'GO:0010646:regulation of cell communication (qval5.74E-4)', 'GO:0010951:negative regulation of endopeptidase activity (qval5.85E-4)', 'GO:0030334:regulation of cell migration (qval5.82E-4)', 'GO:0035239:tube morphogenesis (qval5.74E-4)', 'GO:0007166:cell surface receptor signaling pathway (qval6.89E-4)', 'GO:0043086:negative regulation of catalytic activity (qval6.79E-4)', 'GO:0019221:cytokine-mediated signaling pathway (qval8.42E-4)', 'GO:0048844:artery morphogenesis (qval8.42E-4)', 'GO:1905475:regulation of protein localization to membrane (qval8.61E-4)', 'GO:0051239:regulation of multicellular organismal process (qval8.48E-4)', 'GO:0045861:negative regulation of proteolysis (qval8.83E-4)', 'GO:0051094:positive regulation of developmental process (qval9.42E-4)', 'GO:0043067:regulation of programmed cell death (qval1.06E-3)', 'GO:2000145:regulation of cell motility (qval1.05E-3)', 'GO:0048646:anatomical structure formation involved in morphogenesis (qval1.04E-3)', 'GO:0032963:collagen metabolic process (qval1.03E-3)', 'GO:0009887:animal organ morphogenesis (qval1.21E-3)', 'GO:0045785:positive regulation of cell adhesion (qval1.24E-3)', 'GO:0040012:regulation of locomotion (qval1.24E-3)', 'GO:0048856:anatomical structure development (qval1.3E-3)', 'GO:0071310:cellular response to organic substance (qval1.3E-3)', 'GO:0044092:negative regulation of molecular function (qval1.31E-3)', 'GO:0010648:negative regulation of cell communication (qval1.33E-3)', 'GO:0042981:regulation of apoptotic process (qval1.35E-3)', 'GO:0023057:negative regulation of signaling (qval1.36E-3)', 'GO:0002252:immune effector process (qval1.51E-3)', 'GO:0032879:regulation of localization (qval1.69E-3)', 'GO:0048589:developmental growth (qval1.91E-3)', 'GO:0051272:positive regulation of cellular component movement (qval1.9E-3)', 'GO:0048523:negative regulation of cellular process (qval1.92E-3)', 'GO:0022603:regulation of anatomical structure morphogenesis (qval2.05E-3)', 'GO:0071316:cellular response to nicotine (qval2.05E-3)', 'GO:0061045:negative regulation of wound healing (qval2.06E-3)', 'GO:0000904:cell morphogenesis involved in differentiation (qval2.15E-3)', 'GO:0040007:growth (qval2.21E-3)', 'GO:0010718:positive regulation of epithelial to mesenchymal transition (qval2.26E-3)', 'GO:0051241:negative regulation of multicellular organismal process (qval2.33E-3)', 'GO:0010942:positive regulation of cell death (qval2.35E-3)', 'GO:0023056:positive regulation of signaling (qval2.36E-3)', 'GO:2000147:positive regulation of cell motility (qval2.38E-3)', 'GO:0045597:positive regulation of cell differentiation (qval2.41E-3)', 'GO:0040011:locomotion (qval2.65E-3)', 'GO:0009968:negative regulation of signal transduction (qval2.86E-3)', 'GO:0003148:outflow tract septum morphogenesis (qval2.9E-3)', 'GO:0050793:regulation of developmental process (qval2.88E-3)', 'GO:0043068:positive regulation of programmed cell death (qval2.89E-3)', 'GO:0030335:positive regulation of cell migration (qval2.9E-3)', 'GO:0008285:negative regulation of cell proliferation (qval2.99E-3)', 'GO:0032501:multicellular organismal process (qval3.15E-3)', 'GO:0010647:positive regulation of cell communication (qval3.43E-3)', 'GO:0008284:positive regulation of cell proliferation (qval3.67E-3)', 'GO:0070887:cellular response to chemical stimulus (qval3.73E-3)', 'GO:0010941:regulation of cell death (qval3.85E-3)', 'GO:0048869:cellular developmental process (qval5.2E-3)', 'GO:0022617:extracellular matrix disassembly (qval5.44E-3)', 'GO:0051249:regulation of lymphocyte activation (qval5.46E-3)', 'GO:0040017:positive regulation of locomotion (qval5.42E-3)', 'GO:1901700:response to oxygen-containing compound (qval5.53E-3)', 'GO:0043065:positive regulation of apoptotic process (qval5.6E-3)', 'GO:0048513:animal organ development (qval5.97E-3)', 'GO:0048518:positive regulation of biological process (qval5.98E-3)', 'GO:0048584:positive regulation of response to stimulus (qval6.04E-3)', 'GO:0045937:positive regulation of phosphate metabolic process (qval6.4E-3)', 'GO:0010562:positive regulation of phosphorus metabolic process (qval6.35E-3)', 'GO:0010716:negative regulation of extracellular matrix disassembly (qval7.22E-3)', 'GO:1903076:regulation of protein localization to plasma membrane (qval7.53E-3)', 'GO:0071345:cellular response to cytokine stimulus (qval7.58E-3)', 'GO:1903827:regulation of cellular protein localization (qval8.31E-3)', 'GO:0001932:regulation of protein phosphorylation (qval8.25E-3)', 'GO:0065007:biological regulation (qval8.69E-3)', 'GO:0009967:positive regulation of signal transduction (qval8.68E-3)', 'GO:0044706:multi-multicellular organism process (qval8.67E-3)', 'GO:0042493:response to drug (qval8.72E-3)', 'GO:0050867:positive regulation of cell activation (qval8.72E-3)', 'GO:0006954:inflammatory response (qval8.73E-3)', 'GO:0032270:positive regulation of cellular protein metabolic process (qval9.09E-3)', 'GO:0051247:positive regulation of protein metabolic process (qval9.55E-3)', 'GO:1903035:negative regulation of response to wounding (qval9.52E-3)', 'GO:0051251:positive regulation of lymphocyte activation (qval9.62E-3)', 'GO:0007157:heterophilic cell-cell adhesion via plasma membrane cell adhesion molecules (qval9.55E-3)', 'GO:0009636:response to toxic substance (qval9.63E-3)', 'GO:0033993:response to lipid (qval9.71E-3)', 'GO:0070848:response to growth factor (qval9.88E-3)', 'GO:0016477:cell migration (qval9.99E-3)', 'GO:0001817:regulation of cytokine production (qval1.04E-2)', 'GO:0009725:response to hormone (qval1.06E-2)', 'GO:0009611:response to wounding (qval1.05E-2)', 'GO:0061041:regulation of wound healing (qval1.05E-2)', 'GO:0050865:regulation of cell activation (qval1.07E-2)', 'GO:0044703:multi-organism reproductive process (qval1.09E-2)', 'GO:0048729:tissue morphogenesis (qval1.11E-2)', 'GO:0000902:cell morphogenesis (qval1.22E-2)', 'GO:0045595:regulation of cell differentiation (qval1.23E-2)', 'GO:0001933:negative regulation of protein phosphorylation (qval1.22E-2)', 'GO:0007165:signal transduction (qval1.21E-2)', 'GO:0061035:regulation of cartilage development (qval1.24E-2)', 'GO:0048771:tissue remodeling (qval1.23E-2)', 'GO:0038084:vascular endothelial growth factor signaling pathway (qval1.22E-2)', 'GO:0044093:positive regulation of molecular function (qval1.28E-2)', 'GO:0001568:blood vessel development (qval1.32E-2)', 'GO:0051234:establishment of localization (qval1.33E-2)', 'GO:0009888:tissue development (qval1.34E-2)', 'GO:0002696:positive regulation of leukocyte activation (qval1.39E-2)', 'GO:0001886:endothelial cell morphogenesis (qval1.41E-2)', 'GO:0006810:transport (qval1.43E-2)', 'GO:0010470:regulation of gastrulation (qval1.43E-2)', 'GO:0042060:wound healing (qval1.56E-2)', 'GO:0048519:negative regulation of biological process (qval1.56E-2)', 'GO:0032102:negative regulation of response to external stimulus (qval1.65E-2)', 'GO:2000826:regulation of heart morphogenesis (qval1.65E-2)', 'GO:0048522:positive regulation of cellular process (qval1.64E-2)', 'GO:0097435:supramolecular fiber organization (qval1.77E-2)', 'GO:0050920:regulation of chemotaxis (qval1.89E-2)', 'GO:0002694:regulation of leukocyte activation (qval1.9E-2)', 'GO:0035113:embryonic appendage morphogenesis (qval1.9E-2)', 'GO:0030326:embryonic limb morphogenesis (qval1.89E-2)', 'GO:0042327:positive regulation of phosphorylation (qval1.89E-2)', 'GO:0042325:regulation of phosphorylation (qval1.88E-2)', 'GO:0071363:cellular response to growth factor stimulus (qval1.94E-2)', 'GO:0071495:cellular response to endogenous stimulus (qval1.98E-2)', 'GO:0034446:substrate adhesion-dependent cell spreading (qval2.15E-2)', 'GO:1901166:neural crest cell migration involved in autonomic nervous system development (qval2.34E-2)', 'GO:0060312:regulation of blood vessel remodeling (qval2.32E-2)', 'GO:2000542:negative regulation of gastrulation (qval2.31E-2)', 'GO:0010810:regulation of cell-substrate adhesion (qval2.31E-2)', 'GO:0051346:negative regulation of hydrolase activity (qval2.32E-2)', 'GO:0030195:negative regulation of blood coagulation (qval2.38E-2)', 'GO:0007162:negative regulation of cell adhesion (qval2.45E-2)', 'GO:1904375:regulation of protein localization to cell periphery (qval2.48E-2)', 'GO:0007568:aging (qval2.5E-2)', 'GO:0010717:regulation of epithelial to mesenchymal transition (qval2.53E-2)', 'GO:1900047:negative regulation of hemostasis (qval2.68E-2)', 'GO:0060560:developmental growth involved in morphogenesis (qval2.96E-2)', 'GO:0051336:regulation of hydrolase activity (qval2.99E-2)', 'GO:0031399:regulation of protein modification process (qval2.97E-2)', 'GO:1903053:regulation of extracellular matrix organization (qval3.02E-2)', 'GO:0035994:response to muscle stretch (qval3.02E-2)', 'GO:0042730:fibrinolysis (qval3E-2)', 'GO:2001267:regulation of cysteine-type endopeptidase activity involved in apoptotic signaling pathway (qval2.99E-2)', 'GO:0007565:female pregnancy (qval3E-2)', 'GO:0009612:response to mechanical stimulus (qval3E-2)', 'GO:0022407:regulation of cell-cell adhesion (qval3.01E-2)', 'GO:0006952:defense response (qval3.06E-2)', 'GO:1905477:positive regulation of protein localization to membrane (qval3.07E-2)', 'GO:0043123:positive regulation of I-kappaB kinase/NF-kappaB signaling (qval3.12E-2)', 'GO:0008219:cell death (qval3.2E-2)', 'GO:0061036:positive regulation of cartilage development (qval3.24E-2)', 'GO:0035115:embryonic forelimb morphogenesis (qval3.23E-2)', 'GO:0050819:negative regulation of coagulation (qval3.25E-2)', 'GO:1902531:regulation of intracellular signal transduction (qval3.24E-2)', 'GO:0051098:regulation of binding (qval3.27E-2)', 'GO:0042326:negative regulation of phosphorylation (qval3.39E-2)', 'GO:1905049:negative regulation of metallopeptidase activity (qval3.4E-2)', 'GO:0090647:modulation of age-related behavioral decline (qval3.39E-2)', 'GO:0032964:collagen biosynthetic process (qval3.37E-2)', 'GO:0007507:heart development (qval3.36E-2)', 'GO:0051179:localization (qval3.41E-2)', 'GO:0043069:negative regulation of programmed cell death (qval3.44E-2)', 'GO:0060411:cardiac septum morphogenesis (qval3.49E-2)', 'GO:0050789:regulation of biological process (qval3.61E-2)', 'GO:0071709:membrane assembly (qval3.61E-2)', 'GO:0042177:negative regulation of protein catabolic process (qval3.72E-2)', 'GO:1903037:regulation of leukocyte cell-cell adhesion (qval3.81E-2)', 'GO:0031589:cell-substrate adhesion (qval3.84E-2)', 'GO:0051093:negative regulation of developmental process (qval3.84E-2)', 'GO:0050863:regulation of T cell activation (qval3.92E-2)', 'GO:0043122:regulation of I-kappaB kinase/NF-kappaB signaling (qval3.98E-2)', 'GO:1901207:regulation of heart looping (qval4.03E-2)', 'GO:0060978:angiogenesis involved in coronary vascular morphogenesis (qval4.01E-2)', 'GO:0071670:smooth muscle cell chemotaxis (qval3.99E-2)', 'GO:0045621:positive regulation of lymphocyte differentiation (qval4.05E-2)', 'GO:1903034:regulation of response to wounding (qval4.08E-2)', 'GO:0051099:positive regulation of binding (qval4.07E-2)', 'GO:0048598:embryonic morphogenesis (qval4.09E-2)', 'GO:0009628:response to abiotic stimulus (qval4.12E-2)', 'GO:0009987:cellular process (qval4.17E-2)', 'GO:0050921:positive regulation of chemotaxis (qval4.25E-2)', 'GO:0051149:positive regulation of muscle cell differentiation (qval4.28E-2)', 'GO:2000379:positive regulation of reactive oxygen species metabolic process (qval4.26E-2)', 'GO:0002821:positive regulation of adaptive immune response (qval4.25E-2)', 'GO:2000026:regulation of multicellular organismal development (qval4.29E-2)', 'GO:0031341:regulation of cell killing (qval4.29E-2)', 'GO:0098609:cell-cell adhesion (qval4.31E-2)', 'GO:0080134:regulation of response to stress (qval4.43E-2)', 'GO:0051174:regulation of phosphorus metabolic process (qval4.5E-2)', 'GO:0019220:regulation of phosphate metabolic process (qval4.48E-2)', 'GO:0035107:appendage morphogenesis (qval4.48E-2)', 'GO:0035108:limb morphogenesis (qval4.46E-2)', 'GO:0046718:viral entry into host cell (qval4.45E-2)', 'GO:0051716:cellular response to stimulus (qval4.44E-2)', 'GO:0003179:heart valve morphogenesis (qval4.48E-2)', 'GO:0043583:ear development (qval4.49E-2)', 'GO:0051045:negative regulation of membrane protein ectodomain proteolysis (qval4.47E-2)', 'GO:0098976:excitatory chemical synaptic transmission (qval4.45E-2)', 'GO:1902284:neuron projection extension involved in neuron projection guidance (qval4.43E-2)', 'GO:0014909:smooth muscle cell migration (qval4.42E-2)', 'GO:0048846:axon extension involved in axon guidance (qval4.4E-2)', 'GO:0071356:cellular response to tumor necrosis factor (qval4.39E-2)', 'GO:0002703:regulation of leukocyte mediated immunity (qval4.46E-2)', 'GO:0001934:positive regulation of protein phosphorylation (qval4.48E-2)', 'GO:0006935:chemotaxis (qval4.7E-2)', 'GO:0002063:chondrocyte development (qval4.75E-2)', 'GO:0032816:positive regulation of natural killer cell activation (qval4.73E-2)', 'GO:0048870:cell motility (qval4.8E-2)', 'GO:0042330:taxis (qval4.82E-2)', 'GO:0014070:response to organic cyclic compound (qval4.95E-2)', 'GO:0034612:response to tumor necrosis factor (qval5.18E-2)', 'GO:0032330:regulation of chondrocyte differentiation (qval5.3E-2)', 'GO:1902533:positive regulation of intracellular signal transduction (qval5.4E-2)', 'GO:0035136:forelimb morphogenesis (qval5.55E-2)', 'GO:0060135:maternal process involved in female pregnancy (qval5.53E-2)', 'GO:0060173:limb development (qval5.51E-2)', 'GO:0035094:response to nicotine (qval5.49E-2)', 'GO:0048736:appendage development (qval5.47E-2)', 'GO:0042058:regulation of epidermal growth factor receptor signaling pathway (qval5.55E-2)', 'GO:0043408:regulation of MAPK cascade (qval5.53E-2)']</t>
        </is>
      </c>
      <c r="T11" s="3">
        <f>hyperlink("https://spiral.technion.ac.il/results/MTAwMDAwNA==/10/GOResultsFUNCTION","link")</f>
        <v/>
      </c>
      <c r="U11" t="inlineStr">
        <is>
          <t>['GO:0004866:endopeptidase inhibitor activity (qval5.31E-4)', 'GO:0030414:peptidase inhibitor activity (qval4.97E-4)', 'GO:0061134:peptidase regulator activity (qval4.06E-4)', 'GO:0019838:growth factor binding (qval3.75E-4)', 'GO:0061135:endopeptidase regulator activity (qval3.27E-4)', 'GO:0002020:protease binding (qval2.94E-4)', 'GO:0004857:enzyme inhibitor activity (qval1.85E-3)', 'GO:0005201:extracellular matrix structural constituent (qval6.27E-3)', 'GO:0005518:collagen binding (qval5.8E-3)', 'GO:0005509:calcium ion binding (qval6.09E-3)', 'GO:0019199:transmembrane receptor protein kinase activity (qval6E-3)', 'GO:0005515:protein binding (qval2.11E-2)', 'GO:0005160:transforming growth factor beta receptor binding (qval4.23E-2)', 'GO:0005102:signaling receptor binding (qval4.57E-2)', 'GO:0019955:cytokine binding (qval6.59E-2)', 'GO:0042802:identical protein binding (qval7E-2)', 'GO:0070492:oligosaccharide binding (qval7.53E-2)', 'GO:0005539:glycosaminoglycan binding (qval8.41E-2)', 'GO:0005021:vascular endothelial growth factor-activated receptor activity (qval1.1E-1)', 'GO:0030234:enzyme regulator activity (qval1.08E-1)', 'GO:0004714:transmembrane receptor protein tyrosine kinase activity (qval1.05E-1)', 'GO:0005114:type II transforming growth factor beta receptor binding (qval1.5E-1)', 'GO:0005488:binding (qval1.46E-1)', 'GO:0008201:heparin binding (qval1.76E-1)', 'GO:0043394:proteoglycan binding (qval1.75E-1)']</t>
        </is>
      </c>
      <c r="V11" s="3">
        <f>hyperlink("https://spiral.technion.ac.il/results/MTAwMDAwNA==/10/GOResultsCOMPONENT","link")</f>
        <v/>
      </c>
      <c r="W11" t="inlineStr">
        <is>
          <t>['GO:0044421:extracellular region part (qval5.97E-13)', 'GO:0070062:extracellular exosome (qval2.21E-11)', 'GO:1903561:extracellular vesicle (qval3.86E-11)', 'GO:0043230:extracellular organelle (qval2.99E-11)', 'GO:0005615:extracellular space (qval3.17E-11)', 'GO:0031982:vesicle (qval2.71E-11)', 'GO:0005576:extracellular region (qval5.51E-11)', 'GO:0062023:collagen-containing extracellular matrix (qval1.95E-9)', 'GO:0044433:cytoplasmic vesicle part (qval1.75E-9)', 'GO:0031012:extracellular matrix (qval6.36E-8)', 'GO:0031974:membrane-enclosed lumen (qval3.54E-7)', 'GO:0070013:intracellular organelle lumen (qval3.25E-7)', 'GO:0043233:organelle lumen (qval3E-7)', 'GO:0034774:secretory granule lumen (qval3.52E-5)', 'GO:0031410:cytoplasmic vesicle (qval6.17E-5)', 'GO:0060205:cytoplasmic vesicle lumen (qval6.19E-5)', 'GO:0031983:vesicle lumen (qval6.19E-5)', 'GO:0097708:intracellular vesicle (qval6.03E-5)', 'GO:0044432:endoplasmic reticulum part (qval7.27E-5)', 'GO:0070161:anchoring junction (qval7.87E-5)', 'GO:0043202:lysosomal lumen (qval7.68E-5)', 'GO:0005886:plasma membrane (qval1.19E-4)', 'GO:0005925:focal adhesion (qval1.17E-4)', 'GO:0005924:cell-substrate adherens junction (qval1.24E-4)', 'GO:0044437:vacuolar part (qval1.31E-4)', 'GO:0030055:cell-substrate junction (qval1.26E-4)', 'GO:0005604:basement membrane (qval1.32E-4)', 'GO:0005788:endoplasmic reticulum lumen (qval1.68E-4)', 'GO:0043235:receptor complex (qval2.7E-4)', 'GO:0005912:adherens junction (qval2.65E-4)', 'GO:0098805:whole membrane (qval3.29E-4)', 'GO:0005783:endoplasmic reticulum (qval3.75E-4)', 'GO:0030054:cell junction (qval3.81E-4)', 'GO:0009897:external side of plasma membrane (qval3.96E-4)', 'GO:0098857:membrane microdomain (qval4.59E-4)', 'GO:0045121:membrane raft (qval4.46E-4)', 'GO:0005767:secondary lysosome (qval4.73E-4)', 'GO:0005775:vacuolar lumen (qval5.22E-4)', 'GO:0016020:membrane (qval5.75E-4)', 'GO:0012506:vesicle membrane (qval5.61E-4)', 'GO:0005764:lysosome (qval5.98E-4)', 'GO:0000323:lytic vacuole (qval5.84E-4)', 'GO:0098589:membrane region (qval6.1E-4)', 'GO:0030659:cytoplasmic vesicle membrane (qval6.34E-4)', 'GO:0005773:vacuole (qval1.14E-3)', 'GO:0009986:cell surface (qval1.26E-3)', 'GO:0044444:cytoplasmic part (qval1.46E-3)', 'GO:0044459:plasma membrane part (qval2.22E-3)', 'GO:0044754:autolysosome (qval2.54E-3)', 'GO:0042470:melanosome (qval3.03E-3)', 'GO:0048770:pigment granule (qval2.97E-3)', 'GO:0031093:platelet alpha granule lumen (qval3.16E-3)', 'GO:0030667:secretory granule membrane (qval3.53E-3)', 'GO:0044440:endosomal part (qval3.59E-3)', 'GO:0098852:lytic vacuole membrane (qval3.87E-3)', 'GO:0005765:lysosomal membrane (qval3.8E-3)', 'GO:0044420:extracellular matrix component (qval3.8E-3)', 'GO:0005774:vacuolar membrane (qval5.6E-3)', 'GO:0044425:membrane part (qval6.15E-3)', 'GO:0005581:collagen trimer (qval8.35E-3)', 'GO:0098552:side of membrane (qval8.27E-3)', 'GO:0030135:coated vesicle (qval8.44E-3)', 'GO:0010008:endosome membrane (qval8.45E-3)', 'GO:0098588:bounding membrane of organelle (qval1.02E-2)', 'GO:0030139:endocytic vesicle (qval1.12E-2)', 'GO:0035579:specific granule membrane (qval1.23E-2)', 'GO:0031904:endosome lumen (qval1.24E-2)', 'GO:0030670:phagocytic vesicle membrane (qval1.39E-2)', 'GO:0045335:phagocytic vesicle (qval1.69E-2)', 'GO:0030027:lamellipodium (qval1.68E-2)', 'GO:0043227:membrane-bounded organelle (qval1.85E-2)']</t>
        </is>
      </c>
      <c r="X11" t="inlineStr">
        <is>
          <t>[{0, 1, 2, 3, 5, 7, 25, 26, 27, 28, 29, 30}, {16, 18, 20, 23, 24, 14}]</t>
        </is>
      </c>
    </row>
    <row r="12">
      <c r="A12" s="1" t="n">
        <v>11</v>
      </c>
      <c r="B12" t="n">
        <v>32863</v>
      </c>
      <c r="C12" t="n">
        <v>31</v>
      </c>
      <c r="D12" t="n">
        <v>345</v>
      </c>
      <c r="E12" t="n">
        <v>20</v>
      </c>
      <c r="F12" t="n">
        <v>930</v>
      </c>
      <c r="G12" t="n">
        <v>71</v>
      </c>
      <c r="H12" s="2" t="n">
        <v>-591.3881014139652</v>
      </c>
      <c r="I12" t="n">
        <v>0.5194109553404443</v>
      </c>
      <c r="J12" t="inlineStr">
        <is>
          <t>ENSG00000000005,ENSG00000006047,ENSG00000007062,ENSG00000007264,ENSG00000007402,ENSG00000008300,ENSG00000026297,ENSG00000029993,ENSG00000043355,ENSG00000046889,ENSG00000049089,ENSG00000052749,ENSG00000053254,ENSG00000057935,ENSG00000064933,ENSG00000065150,ENSG00000065621,ENSG00000066629,ENSG00000067992,ENSG00000072210,ENSG00000072832,ENSG00000073111,ENSG00000073849,ENSG00000074071,ENSG00000074370,ENSG00000075340,ENSG00000076248,ENSG00000076716,ENSG00000077009,ENSG00000077279,ENSG00000077782,ENSG00000079739,ENSG00000081059,ENSG00000083845,ENSG00000084093,ENSG00000091490,ENSG00000092140,ENSG00000092421,ENSG00000099954,ENSG00000099994,ENSG00000100473,ENSG00000100714,ENSG00000101144,ENSG00000101220,ENSG00000101463,ENSG00000102290,ENSG00000102935,ENSG00000103356,ENSG00000104177,ENSG00000104290,ENSG00000104327,ENSG00000104833,ENSG00000105131,ENSG00000105202,ENSG00000105255,ENSG00000105278,ENSG00000105737,ENSG00000105866,ENSG00000105929,ENSG00000107562,ENSG00000108830,ENSG00000108950,ENSG00000109255,ENSG00000109832,ENSG00000109956,ENSG00000110092,ENSG00000111144,ENSG00000111249,ENSG00000111319,ENSG00000111674,ENSG00000112118,ENSG00000112159,ENSG00000112306,ENSG00000112379,ENSG00000112394,ENSG00000113361,ENSG00000114115,ENSG00000114812,ENSG00000115241,ENSG00000115421,ENSG00000115816,ENSG00000115866,ENSG00000116661,ENSG00000116670,ENSG00000117643,ENSG00000118482,ENSG00000119969,ENSG00000120833,ENSG00000121211,ENSG00000121904,ENSG00000122406,ENSG00000123119,ENSG00000123131,ENSG00000123472,ENSG00000124532,ENSG00000126787,ENSG00000126858,ENSG00000127561,ENSG00000128050,ENSG00000128266,ENSG00000128298,ENSG00000128739,ENSG00000129534,ENSG00000129682,ENSG00000130182,ENSG00000130558,ENSG00000131844,ENSG00000131914,ENSG00000131969,ENSG00000132026,ENSG00000132780,ENSG00000132781,ENSG00000133083,ENSG00000133318,ENSG00000133687,ENSG00000133835,ENSG00000133980,ENSG00000134207,ENSG00000134595,ENSG00000134717,ENSG00000135116,ENSG00000135447,ENSG00000136110,ENSG00000136504,ENSG00000136720,ENSG00000136982,ENSG00000137154,ENSG00000137285,ENSG00000137672,ENSG00000138095,ENSG00000138101,ENSG00000138336,ENSG00000138442,ENSG00000140988,ENSG00000141425,ENSG00000141556,ENSG00000142541,ENSG00000143768,ENSG00000143799,ENSG00000144339,ENSG00000144713,ENSG00000144730,ENSG00000144834,ENSG00000145642,ENSG00000145703,ENSG00000145741,ENSG00000146776,ENSG00000146938,ENSG00000147119,ENSG00000147202,ENSG00000147255,ENSG00000147274,ENSG00000147324,ENSG00000147403,ENSG00000148200,ENSG00000149273,ENSG00000149403,ENSG00000151746,ENSG00000151948,ENSG00000152061,ENSG00000152661,ENSG00000152969,ENSG00000153044,ENSG00000153363,ENSG00000153446,ENSG00000154319,ENSG00000154359,ENSG00000154639,ENSG00000155380,ENSG00000156049,ENSG00000156574,ENSG00000156966,ENSG00000157214,ENSG00000158246,ENSG00000158457,ENSG00000158473,ENSG00000158764,ENSG00000159079,ENSG00000159753,ENSG00000160783,ENSG00000160973,ENSG00000162174,ENSG00000162490,ENSG00000162551,ENSG00000163032,ENSG00000163704,ENSG00000164048,ENSG00000164076,ENSG00000164112,ENSG00000164199,ENSG00000164649,ENSG00000164985,ENSG00000165349,ENSG00000165731,ENSG00000165732,ENSG00000165879,ENSG00000165905,ENSG00000166165,ENSG00000166197,ENSG00000166405,ENSG00000166426,ENSG00000166816,ENSG00000166831,ENSG00000167281,ENSG00000167526,ENSG00000167600,ENSG00000167658,ENSG00000167670,ENSG00000168028,ENSG00000168280,ENSG00000168502,ENSG00000168505,ENSG00000168671,ENSG00000168913,ENSG00000169213,ENSG00000169432,ENSG00000169764,ENSG00000169783,ENSG00000169855,ENSG00000169877,ENSG00000169900,ENSG00000170264,ENSG00000170561,ENSG00000171126,ENSG00000171596,ENSG00000171724,ENSG00000171863,ENSG00000172053,ENSG00000172461,ENSG00000173473,ENSG00000173894,ENSG00000174748,ENSG00000175077,ENSG00000175426,ENSG00000175567,ENSG00000175792,ENSG00000175894,ENSG00000176533,ENSG00000176834,ENSG00000177455,ENSG00000177468,ENSG00000177519,ENSG00000178035,ENSG00000178074,ENSG00000178947,ENSG00000179314,ENSG00000180008,ENSG00000180694,ENSG00000180767,ENSG00000181274,ENSG00000181392,ENSG00000181666,ENSG00000183150,ENSG00000183196,ENSG00000183248,ENSG00000183943,ENSG00000184117,ENSG00000185274,ENSG00000185818,ENSG00000185885,ENSG00000185920,ENSG00000186205,ENSG00000186298,ENSG00000186468,ENSG00000186493,ENSG00000187735,ENSG00000188647,ENSG00000188846,ENSG00000188848,ENSG00000196189,ENSG00000196376,ENSG00000196876,ENSG00000197721,ENSG00000197894,ENSG00000197961,ENSG00000198417,ENSG00000198554,ENSG00000198598,ENSG00000198755,ENSG00000198794,ENSG00000198865,ENSG00000198915,ENSG00000198931,ENSG00000201674,ENSG00000203721,ENSG00000203952,ENSG00000204121,ENSG00000204175,ENSG00000204237,ENSG00000204335,ENSG00000204442,ENSG00000204519,ENSG00000204531,ENSG00000204711,ENSG00000205339,ENSG00000213988,ENSG00000214128,ENSG00000219438,ENSG00000222033,ENSG00000224078,ENSG00000224109,ENSG00000226673,ENSG00000226792,ENSG00000228594,ENSG00000229544,ENSG00000231064,ENSG00000232293,ENSG00000233611,ENSG00000236279,ENSG00000237517,ENSG00000242715,ENSG00000243181,ENSG00000243709,ENSG00000244280,ENSG00000244313,ENSG00000248329,ENSG00000248859,ENSG00000249532,ENSG00000250366,ENSG00000253252,ENSG00000254277,ENSG00000254339,ENSG00000255474,ENSG00000256288,ENSG00000256463,ENSG00000256969,ENSG00000257151,ENSG00000258986,ENSG00000260469,ENSG00000260822,ENSG00000261409,ENSG00000261949,ENSG00000263563,ENSG00000265992,ENSG00000267260,ENSG00000269416,ENSG00000274652,ENSG00000277196,ENSG00000279192,ENSG00000280142,ENSG00000280237,ENSG00000280623,ENSG00000280707,ENSG00000282048,ENSG00000283674</t>
        </is>
      </c>
      <c r="K12" t="inlineStr">
        <is>
          <t>[(8, 27), (10, 3), (10, 27), (10, 28), (10, 29), (10, 30), (12, 3), (12, 27), (12, 28), (12, 29), (12, 30), (13, 3), (13, 27), (13, 28), (13, 29), (13, 30), (14, 3), (14, 27), (14, 28), (14, 29), (14, 30), (15, 3), (15, 27), (15, 28), (15, 29), (15, 30), (16, 3), (16, 27), (16, 28), (16, 29), (16, 30), (17, 3), (17, 27), (17, 28), (17, 29), (17, 30), (18, 3), (18, 27), (18, 28), (18, 29), (18, 30), (19, 3), (19, 27), (19, 28), (19, 29), (19, 30), (20, 3), (20, 27), (20, 28), (20, 29), (20, 30), (21, 3), (21, 27), (21, 28), (21, 29), (21, 30), (22, 3), (22, 27), (22, 28), (22, 29), (22, 30), (23, 3), (23, 27), (23, 28), (23, 29), (23, 30), (24, 3), (24, 27), (24, 28), (24, 29), (24, 30)]</t>
        </is>
      </c>
      <c r="L12" t="n">
        <v>1957</v>
      </c>
      <c r="M12" t="n">
        <v>1</v>
      </c>
      <c r="N12" t="n">
        <v>0.95</v>
      </c>
      <c r="O12" t="n">
        <v>3</v>
      </c>
      <c r="P12" t="n">
        <v>10000</v>
      </c>
      <c r="Q12" t="inlineStr">
        <is>
          <t>11/06/2023, 22:02:44</t>
        </is>
      </c>
      <c r="R12" s="3">
        <f>hyperlink("https://spiral.technion.ac.il/results/MTAwMDAwNA==/11/GOResultsPROCESS","link")</f>
        <v/>
      </c>
      <c r="S12" t="inlineStr">
        <is>
          <t>['GO:0006614:SRP-dependent cotranslational protein targeting to membrane (qval2.19E-5)', 'GO:0006613:cotranslational protein targeting to membrane (qval3.16E-5)', 'GO:0045047:protein targeting to ER (qval8.61E-5)', 'GO:0072599:establishment of protein localization to endoplasmic reticulum (qval1.14E-4)', 'GO:0000184:nuclear-transcribed mRNA catabolic process, nonsense-mediated decay (qval2E-4)', 'GO:0019083:viral transcription (qval1.67E-4)', 'GO:0070972:protein localization to endoplasmic reticulum (qval2.64E-4)', 'GO:0034645:cellular macromolecule biosynthetic process (qval3.42E-4)', 'GO:0009059:macromolecule biosynthetic process (qval3.36E-4)', 'GO:0006413:translational initiation (qval6.92E-4)', 'GO:0006612:protein targeting to membrane (qval6.66E-4)', 'GO:0043043:peptide biosynthetic process (qval1.4E-3)', 'GO:0006412:translation (qval1.98E-3)', 'GO:0006401:RNA catabolic process (qval1.79E-2)', 'GO:0006518:peptide metabolic process (qval2.28E-2)', 'GO:0000956:nuclear-transcribed mRNA catabolic process (qval2.4E-2)', 'GO:1901566:organonitrogen compound biosynthetic process (qval5.28E-2)', 'GO:0006402:mRNA catabolic process (qval5.86E-2)', 'GO:0043604:amide biosynthetic process (qval7.56E-2)', 'GO:0050770:regulation of axonogenesis (qval1.14E-1)', 'GO:0005976:polysaccharide metabolic process (qval1.48E-1)', 'GO:0090150:establishment of protein localization to membrane (qval1.51E-1)', 'GO:0031055:chromatin remodeling at centromere (qval1.56E-1)', 'GO:0019439:aromatic compound catabolic process (qval1.74E-1)', 'GO:1904667:negative regulation of ubiquitin protein ligase activity (qval1.78E-1)', 'GO:0090304:nucleic acid metabolic process (qval1.97E-1)', 'GO:0006139:nucleobase-containing compound metabolic process (qval2.06E-1)', 'GO:0034655:nucleobase-containing compound catabolic process (qval2.14E-1)', 'GO:0032502:developmental process (qval2.21E-1)', 'GO:0034505:tooth mineralization (qval2.19E-1)', 'GO:0046700:heterocycle catabolic process (qval2.37E-1)', 'GO:0048731:system development (qval2.38E-1)', 'GO:0001764:neuron migration (qval2.35E-1)', 'GO:0044270:cellular nitrogen compound catabolic process (qval2.3E-1)', 'GO:0006605:protein targeting (qval2.28E-1)', 'GO:0072657:protein localization to membrane (qval2.54E-1)', 'GO:1901361:organic cyclic compound catabolic process (qval2.54E-1)', 'GO:0006364:rRNA processing (qval2.49E-1)', 'GO:0043603:cellular amide metabolic process (qval2.69E-1)', 'GO:0038107:nodal signaling pathway involved in determination of left/right asymmetry (qval3.54E-1)', 'GO:0001842:neural fold formation (qval3.45E-1)', 'GO:1900164:nodal signaling pathway involved in determination of lateral mesoderm left/right asymmetry (qval3.37E-1)', 'GO:1900094:regulation of transcription from RNA polymerase II promoter involved in determination of left/right symmetry (qval3.29E-1)', 'GO:0044264:cellular polysaccharide metabolic process (qval3.31E-1)']</t>
        </is>
      </c>
      <c r="T12" s="3">
        <f>hyperlink("https://spiral.technion.ac.il/results/MTAwMDAwNA==/11/GOResultsFUNCTION","link")</f>
        <v/>
      </c>
      <c r="U12" t="inlineStr">
        <is>
          <t>['GO:0003735:structural constituent of ribosome (qval3.75E-3)']</t>
        </is>
      </c>
      <c r="V12" s="3">
        <f>hyperlink("https://spiral.technion.ac.il/results/MTAwMDAwNA==/11/GOResultsCOMPONENT","link")</f>
        <v/>
      </c>
      <c r="W12" t="inlineStr">
        <is>
          <t>['GO:0044445:cytosolic part (qval2.66E-3)', 'GO:0044391:ribosomal subunit (qval4.15E-3)', 'GO:0022627:cytosolic small ribosomal subunit (qval1.47E-2)', 'GO:0005840:ribosome (qval1.32E-2)', 'GO:0022625:cytosolic large ribosomal subunit (qval3.18E-2)', 'GO:0015935:small ribosomal subunit (qval3E-2)', 'GO:0042788:polysomal ribosome (qval3.42E-2)', 'GO:0034706:sodium channel complex (qval1.14E-1)']</t>
        </is>
      </c>
      <c r="X12" t="inlineStr">
        <is>
          <t>[{8, 10, 12, 13, 14, 15, 16, 17, 18, 19, 20, 21, 22, 23, 24}, {3, 27, 28, 29, 30}]</t>
        </is>
      </c>
    </row>
    <row r="13">
      <c r="A13" s="1" t="n">
        <v>12</v>
      </c>
      <c r="B13" t="n">
        <v>32863</v>
      </c>
      <c r="C13" t="n">
        <v>31</v>
      </c>
      <c r="D13" t="n">
        <v>207</v>
      </c>
      <c r="E13" t="n">
        <v>16</v>
      </c>
      <c r="F13" t="n">
        <v>930</v>
      </c>
      <c r="G13" t="n">
        <v>54</v>
      </c>
      <c r="H13" s="2" t="n">
        <v>-280.4188177198428</v>
      </c>
      <c r="I13" t="n">
        <v>0.5224717029505883</v>
      </c>
      <c r="J13" t="inlineStr">
        <is>
          <t>ENSG00000005001,ENSG00000005893,ENSG00000008513,ENSG00000009830,ENSG00000010404,ENSG00000015153,ENSG00000018189,ENSG00000038382,ENSG00000039523,ENSG00000049449,ENSG00000057294,ENSG00000064195,ENSG00000067082,ENSG00000067955,ENSG00000070808,ENSG00000072778,ENSG00000075426,ENSG00000075945,ENSG00000076067,ENSG00000077044,ENSG00000077942,ENSG00000080503,ENSG00000086062,ENSG00000086544,ENSG00000087245,ENSG00000087274,ENSG00000089159,ENSG00000090020,ENSG00000091136,ENSG00000099282,ENSG00000099331,ENSG00000099917,ENSG00000100139,ENSG00000100242,ENSG00000100345,ENSG00000100364,ENSG00000101680,ENSG00000101846,ENSG00000102034,ENSG00000102243,ENSG00000103335,ENSG00000104388,ENSG00000104419,ENSG00000105223,ENSG00000105329,ENSG00000105997,ENSG00000107485,ENSG00000107863,ENSG00000109323,ENSG00000110237,ENSG00000110492,ENSG00000110841,ENSG00000110880,ENSG00000110925,ENSG00000111057,ENSG00000111145,ENSG00000111348,ENSG00000111540,ENSG00000112851,ENSG00000113196,ENSG00000113645,ENSG00000116017,ENSG00000116574,ENSG00000116871,ENSG00000116991,ENSG00000118257,ENSG00000119801,ENSG00000120675,ENSG00000122786,ENSG00000123146,ENSG00000123240,ENSG00000124145,ENSG00000124786,ENSG00000124831,ENSG00000124942,ENSG00000125170,ENSG00000125266,ENSG00000125637,ENSG00000125734,ENSG00000126821,ENSG00000128591,ENSG00000130779,ENSG00000130827,ENSG00000131435,ENSG00000132510,ENSG00000132613,ENSG00000133612,ENSG00000134013,ENSG00000134138,ENSG00000134291,ENSG00000134317,ENSG00000134590,ENSG00000135074,ENSG00000135111,ENSG00000136770,ENSG00000136830,ENSG00000136848,ENSG00000137507,ENSG00000137563,ENSG00000137710,ENSG00000138119,ENSG00000138448,ENSG00000138623,ENSG00000138795,ENSG00000139644,ENSG00000139793,ENSG00000140564,ENSG00000140836,ENSG00000141449,ENSG00000142910,ENSG00000143153,ENSG00000143217,ENSG00000143382,ENSG00000143995,ENSG00000145685,ENSG00000146072,ENSG00000146648,ENSG00000147144,ENSG00000147526,ENSG00000148053,ENSG00000148180,ENSG00000150540,ENSG00000150938,ENSG00000152217,ENSG00000152229,ENSG00000153113,ENSG00000153317,ENSG00000153707,ENSG00000156113,ENSG00000157191,ENSG00000157227,ENSG00000158270,ENSG00000159176,ENSG00000160094,ENSG00000161202,ENSG00000161638,ENSG00000161642,ENSG00000162576,ENSG00000162909,ENSG00000163191,ENSG00000163466,ENSG00000164292,ENSG00000164402,ENSG00000164733,ENSG00000166025,ENSG00000166250,ENSG00000166949,ENSG00000167123,ENSG00000167601,ENSG00000167767,ENSG00000168283,ENSG00000168461,ENSG00000170421,ENSG00000170677,ENSG00000171223,ENSG00000171456,ENSG00000171621,ENSG00000172216,ENSG00000173801,ENSG00000174498,ENSG00000174640,ENSG00000175318,ENSG00000175662,ENSG00000176092,ENSG00000176845,ENSG00000177697,ENSG00000179195,ENSG00000182118,ENSG00000182158,ENSG00000182534,ENSG00000182670,ENSG00000182718,ENSG00000182871,ENSG00000182985,ENSG00000183255,ENSG00000184292,ENSG00000184634,ENSG00000185022,ENSG00000185101,ENSG00000185222,ENSG00000185624,ENSG00000185650,ENSG00000188483,ENSG00000188643,ENSG00000189143,ENSG00000196154,ENSG00000196547,ENSG00000196776,ENSG00000197122,ENSG00000197324,ENSG00000197712,ENSG00000197746,ENSG00000197879,ENSG00000197956,ENSG00000197965,ENSG00000198336,ENSG00000198833,ENSG00000203485,ENSG00000204262,ENSG00000205336,ENSG00000213190,ENSG00000213853,ENSG00000214049,ENSG00000223573,ENSG00000223861,ENSG00000226742,ENSG00000267519</t>
        </is>
      </c>
      <c r="K13" t="inlineStr">
        <is>
          <t>[(0, 9), (0, 11), (0, 12), (0, 13), (0, 14), (0, 15), (0, 16), (0, 17), (0, 18), (1, 9), (1, 11), (1, 12), (1, 13), (1, 14), (1, 15), (1, 16), (1, 17), (1, 18), (25, 9), (25, 11), (25, 12), (25, 13), (25, 14), (25, 15), (25, 16), (25, 17), (25, 18), (26, 9), (26, 11), (26, 12), (26, 13), (26, 14), (26, 15), (26, 16), (26, 17), (26, 18), (27, 11), (27, 12), (27, 13), (27, 14), (27, 15), (27, 16), (27, 17), (27, 18), (28, 9), (28, 11), (28, 12), (28, 13), (28, 14), (28, 15), (28, 16), (28, 17), (28, 18), (30, 17)]</t>
        </is>
      </c>
      <c r="L13" t="n">
        <v>4370</v>
      </c>
      <c r="M13" t="n">
        <v>1</v>
      </c>
      <c r="N13" t="n">
        <v>0.95</v>
      </c>
      <c r="O13" t="n">
        <v>3</v>
      </c>
      <c r="P13" t="n">
        <v>10000</v>
      </c>
      <c r="Q13" t="inlineStr">
        <is>
          <t>11/06/2023, 22:03:13</t>
        </is>
      </c>
      <c r="R13" s="3">
        <f>hyperlink("https://spiral.technion.ac.il/results/MTAwMDAwNA==/12/GOResultsPROCESS","link")</f>
        <v/>
      </c>
      <c r="S13" t="inlineStr">
        <is>
          <t>['GO:0030155:regulation of cell adhesion (qval7.12E-9)', 'GO:0032502:developmental process (qval2.31E-7)', 'GO:0007155:cell adhesion (qval1.88E-7)', 'GO:0022610:biological adhesion (qval1.62E-7)', 'GO:0048518:positive regulation of biological process (qval1.45E-7)', 'GO:0006928:movement of cell or subcellular component (qval2.29E-7)', 'GO:0048522:positive regulation of cellular process (qval3.29E-7)', 'GO:0050793:regulation of developmental process (qval3.82E-7)', 'GO:0001525:angiogenesis (qval6.21E-7)', 'GO:0048646:anatomical structure formation involved in morphogenesis (qval1E-6)', 'GO:0045595:regulation of cell differentiation (qval9.48E-7)', 'GO:0048869:cellular developmental process (qval1.81E-6)', 'GO:0016477:cell migration (qval3.08E-6)', 'GO:0048870:cell motility (qval3.13E-6)', 'GO:0030334:regulation of cell migration (qval4.38E-6)', 'GO:2000145:regulation of cell motility (qval5.18E-6)', 'GO:0051093:negative regulation of developmental process (qval5.81E-6)', 'GO:0051270:regulation of cellular component movement (qval7.58E-6)', 'GO:0040012:regulation of locomotion (qval7.59E-6)', 'GO:0048856:anatomical structure development (qval1.7E-5)', 'GO:0040011:locomotion (qval1.89E-5)', 'GO:0045785:positive regulation of cell adhesion (qval4.4E-5)', 'GO:0051239:regulation of multicellular organismal process (qval6.8E-5)', 'GO:0045596:negative regulation of cell differentiation (qval6.6E-5)', 'GO:0010810:regulation of cell-substrate adhesion (qval6.39E-5)', 'GO:0001775:cell activation (qval6.28E-5)', 'GO:0032879:regulation of localization (qval7.51E-5)', 'GO:0030335:positive regulation of cell migration (qval9.71E-5)', 'GO:0016043:cellular component organization (qval9.77E-5)', 'GO:0030198:extracellular matrix organization (qval1.15E-4)', 'GO:0048513:animal organ development (qval1.12E-4)', 'GO:0043062:extracellular structure organization (qval1.23E-4)', 'GO:0007162:negative regulation of cell adhesion (qval1.31E-4)', 'GO:0071840:cellular component organization or biogenesis (qval1.32E-4)', 'GO:0030154:cell differentiation (qval1.49E-4)', 'GO:0045321:leukocyte activation (qval1.47E-4)', 'GO:2000147:positive regulation of cell motility (qval1.45E-4)', 'GO:0050789:regulation of biological process (qval1.86E-4)', 'GO:0051272:positive regulation of cellular component movement (qval2.44E-4)', 'GO:0051130:positive regulation of cellular component organization (qval2.65E-4)', 'GO:0040017:positive regulation of locomotion (qval3.21E-4)', 'GO:0002376:immune system process (qval3.14E-4)', 'GO:0032970:regulation of actin filament-based process (qval3.08E-4)', 'GO:0051128:regulation of cellular component organization (qval4.56E-4)', 'GO:1903391:regulation of adherens junction organization (qval5.63E-4)', 'GO:0030048:actin filament-based movement (qval5.5E-4)', 'GO:0007167:enzyme linked receptor protein signaling pathway (qval5.52E-4)', 'GO:0048523:negative regulation of cellular process (qval6.81E-4)', 'GO:0045597:positive regulation of cell differentiation (qval6.77E-4)', 'GO:0002366:leukocyte activation involved in immune response (qval7.31E-4)', 'GO:0098609:cell-cell adhesion (qval7.94E-4)', 'GO:0002263:cell activation involved in immune response (qval7.96E-4)', 'GO:0007165:signal transduction (qval7.98E-4)', 'GO:0050794:regulation of cellular process (qval8.12E-4)', 'GO:0042127:regulation of cell proliferation (qval8.36E-4)', 'GO:0010628:positive regulation of gene expression (qval8.89E-4)', 'GO:0051241:negative regulation of multicellular organismal process (qval8.91E-4)', 'GO:0032501:multicellular organismal process (qval8.96E-4)', 'GO:0007166:cell surface receptor signaling pathway (qval1E-3)', 'GO:0051249:regulation of lymphocyte activation (qval1.33E-3)', 'GO:0022407:regulation of cell-cell adhesion (qval1.62E-3)', 'GO:0065007:biological regulation (qval2.07E-3)', 'GO:1903508:positive regulation of nucleic acid-templated transcription (qval2.09E-3)', 'GO:0045893:positive regulation of transcription, DNA-templated (qval2.06E-3)', 'GO:1902680:positive regulation of RNA biosynthetic process (qval2.06E-3)', 'GO:0002252:immune effector process (qval2.12E-3)', 'GO:0042221:response to chemical (qval2.21E-3)', 'GO:0009887:animal organ morphogenesis (qval2.32E-3)', 'GO:0032940:secretion by cell (qval2.3E-3)', 'GO:0035987:endodermal cell differentiation (qval2.4E-3)', 'GO:0002683:negative regulation of immune system process (qval2.61E-3)', 'GO:0051254:positive regulation of RNA metabolic process (qval2.63E-3)', 'GO:1901888:regulation of cell junction assembly (qval2.66E-3)', 'GO:0045944:positive regulation of transcription by RNA polymerase II (qval2.63E-3)', 'GO:0042981:regulation of apoptotic process (qval2.91E-3)', 'GO:0048519:negative regulation of biological process (qval3E-3)', 'GO:0045598:regulation of fat cell differentiation (qval2.97E-3)', 'GO:0043067:regulation of programmed cell death (qval3.5E-3)', 'GO:0051094:positive regulation of developmental process (qval4.49E-3)', 'GO:2000026:regulation of multicellular organismal development (qval4.59E-3)', 'GO:0016192:vesicle-mediated transport (qval5.22E-3)', 'GO:0030029:actin filament-based process (qval5.21E-3)', 'GO:0034113:heterotypic cell-cell adhesion (qval5.18E-3)', 'GO:0032956:regulation of actin cytoskeleton organization (qval5.57E-3)', 'GO:0043312:neutrophil degranulation (qval5.67E-3)', 'GO:0009653:anatomical structure morphogenesis (qval6.07E-3)', 'GO:0002283:neutrophil activation involved in immune response (qval6.06E-3)', 'GO:0097191:extrinsic apoptotic signaling pathway (qval6.09E-3)', 'GO:1900024:regulation of substrate adhesion-dependent cell spreading (qval6.59E-3)', 'GO:0070887:cellular response to chemical stimulus (qval6.68E-3)', 'GO:0007169:transmembrane receptor protein tyrosine kinase signaling pathway (qval6.7E-3)', 'GO:0010941:regulation of cell death (qval6.73E-3)', 'GO:0042119:neutrophil activation (qval7.18E-3)', 'GO:0030856:regulation of epithelial cell differentiation (qval7.46E-3)', 'GO:0036230:granulocyte activation (qval7.45E-3)', 'GO:0048468:cell development (qval7.42E-3)', 'GO:0002694:regulation of leukocyte activation (qval7.72E-3)', 'GO:0043299:leukocyte degranulation (qval7.87E-3)', 'GO:0034330:cell junction organization (qval8E-3)', 'GO:0022603:regulation of anatomical structure morphogenesis (qval8.04E-3)', 'GO:0051056:regulation of small GTPase mediated signal transduction (qval8.43E-3)', 'GO:0009611:response to wounding (qval8.58E-3)', 'GO:0001952:regulation of cell-matrix adhesion (qval8.81E-3)', 'GO:0045055:regulated exocytosis (qval8.91E-3)', 'GO:0051336:regulation of hydrolase activity (qval9.12E-3)', 'GO:0022414:reproductive process (qval9.05E-3)', 'GO:0003006:developmental process involved in reproduction (qval9.17E-3)', 'GO:0044087:regulation of cellular component biogenesis (qval9.94E-3)', 'GO:0046903:secretion (qval1E-2)', 'GO:0010557:positive regulation of macromolecule biosynthetic process (qval1.04E-2)', 'GO:0060284:regulation of cell development (qval1.04E-2)', 'GO:0050863:regulation of T cell activation (qval1.03E-2)', 'GO:0002275:myeloid cell activation involved in immune response (qval1.04E-2)', 'GO:0097435:supramolecular fiber organization (qval1.04E-2)', 'GO:0007229:integrin-mediated signaling pathway (qval1.05E-2)', 'GO:0048010:vascular endothelial growth factor receptor signaling pathway (qval1.04E-2)', 'GO:0010811:positive regulation of cell-substrate adhesion (qval1.06E-2)', 'GO:0090109:regulation of cell-substrate junction assembly (qval1.13E-2)', 'GO:0051893:regulation of focal adhesion assembly (qval1.12E-2)', 'GO:1903392:negative regulation of adherens junction organization (qval1.12E-2)', 'GO:0098751:bone cell development (qval1.11E-2)', 'GO:0050896:response to stimulus (qval1.17E-2)', 'GO:0001817:regulation of cytokine production (qval1.19E-2)', 'GO:0048608:reproductive structure development (qval1.19E-2)', 'GO:0030260:entry into host cell (qval1.2E-2)', 'GO:0051806:entry into cell of other organism involved in symbiotic interaction (qval1.19E-2)', 'GO:0051828:entry into other organism involved in symbiotic interaction (qval1.18E-2)', 'GO:0044409:entry into host (qval1.17E-2)', 'GO:0010033:response to organic substance (qval1.17E-2)', 'GO:0007015:actin filament organization (qval1.18E-2)', 'GO:0070848:response to growth factor (qval1.18E-2)', 'GO:0022604:regulation of cell morphogenesis (qval1.19E-2)', 'GO:0010717:regulation of epithelial to mesenchymal transition (qval1.21E-2)', 'GO:0031328:positive regulation of cellular biosynthetic process (qval1.22E-2)', 'GO:0022408:negative regulation of cell-cell adhesion (qval1.22E-2)', 'GO:1902107:positive regulation of leukocyte differentiation (qval1.23E-2)', 'GO:0071310:cellular response to organic substance (qval1.23E-2)', 'GO:0009612:response to mechanical stimulus (qval1.26E-2)', 'GO:0071345:cellular response to cytokine stimulus (qval1.3E-2)', 'GO:0050865:regulation of cell activation (qval1.31E-2)', 'GO:0031325:positive regulation of cellular metabolic process (qval1.33E-2)', 'GO:0051250:negative regulation of lymphocyte activation (qval1.33E-2)', 'GO:0035295:tube development (qval1.34E-2)', 'GO:0010954:positive regulation of protein processing (qval1.38E-2)', 'GO:0010604:positive regulation of macromolecule metabolic process (qval1.37E-2)', 'GO:0001666:response to hypoxia (qval1.38E-2)', 'GO:0032231:regulation of actin filament bundle assembly (qval1.45E-2)', 'GO:0051050:positive regulation of transport (qval1.44E-2)', 'GO:1901388:regulation of transforming growth factor beta activation (qval1.44E-2)', 'GO:1903281:positive regulation of calcium:sodium antiporter activity (qval1.48E-2)', 'GO:1903279:regulation of calcium:sodium antiporter activity (qval1.47E-2)', 'GO:1903921:regulation of protein processing in phagocytic vesicle (qval1.46E-2)', 'GO:1903923:positive regulation of protein processing in phagocytic vesicle (qval1.45E-2)', 'GO:0032804:negative regulation of low-density lipoprotein particle receptor catabolic process (qval1.44E-2)', 'GO:2000645:negative regulation of receptor catabolic process (qval1.43E-2)', 'GO:0009891:positive regulation of biosynthetic process (qval1.44E-2)', 'GO:0045935:positive regulation of nucleobase-containing compound metabolic process (qval1.53E-2)', 'GO:0045599:negative regulation of fat cell differentiation (qval1.62E-2)', 'GO:0009888:tissue development (qval1.7E-2)', 'GO:0050868:negative regulation of T cell activation (qval1.73E-2)', 'GO:0034097:response to cytokine (qval1.75E-2)', 'GO:1903319:positive regulation of protein maturation (qval1.75E-2)', 'GO:0044093:positive regulation of molecular function (qval1.78E-2)', 'GO:0110053:regulation of actin filament organization (qval1.78E-2)', 'GO:0051345:positive regulation of hydrolase activity (qval1.78E-2)', 'GO:0065009:regulation of molecular function (qval1.79E-2)', 'GO:0050900:leukocyte migration (qval1.81E-2)', 'GO:0060986:endocrine hormone secretion (qval1.8E-2)', 'GO:0002934:desmosome organization (qval1.79E-2)', 'GO:0009893:positive regulation of metabolic process (qval1.81E-2)', 'GO:0036293:response to decreased oxygen levels (qval1.83E-2)', 'GO:0051049:regulation of transport (qval1.98E-2)', 'GO:0072659:protein localization to plasma membrane (qval2.02E-2)', 'GO:0010718:positive regulation of epithelial to mesenchymal transition (qval2.03E-2)', 'GO:0051173:positive regulation of nitrogen compound metabolic process (qval2.1E-2)', 'GO:0002274:myeloid leukocyte activation (qval2.18E-2)', 'GO:0032989:cellular component morphogenesis (qval2.18E-2)', 'GO:0007173:epidermal growth factor receptor signaling pathway (qval2.2E-2)', 'GO:0040007:growth (qval2.23E-2)', 'GO:0071801:regulation of podosome assembly (qval2.29E-2)', 'GO:0034614:cellular response to reactive oxygen species (qval2.35E-2)', 'GO:0006887:exocytosis (qval2.36E-2)', 'GO:0051155:positive regulation of striated muscle cell differentiation (qval2.36E-2)', 'GO:0044089:positive regulation of cellular component biogenesis (qval2.46E-2)', 'GO:0051493:regulation of cytoskeleton organization (qval2.5E-2)', 'GO:0043066:negative regulation of apoptotic process (qval2.52E-2)', 'GO:1903037:regulation of leukocyte cell-cell adhesion (qval2.53E-2)', 'GO:0000902:cell morphogenesis (qval2.73E-2)', 'GO:0009966:regulation of signal transduction (qval2.74E-2)', 'GO:0000904:cell morphogenesis involved in differentiation (qval2.82E-2)', 'GO:0045621:positive regulation of lymphocyte differentiation (qval2.98E-2)', 'GO:0007266:Rho protein signal transduction (qval3E-2)', 'GO:1903038:negative regulation of leukocyte cell-cell adhesion (qval3.11E-2)', 'GO:0071230:cellular response to amino acid stimulus (qval3.25E-2)', 'GO:0034446:substrate adhesion-dependent cell spreading (qval3.23E-2)', 'GO:0043069:negative regulation of programmed cell death (qval3.22E-2)', 'GO:0070482:response to oxygen levels (qval3.21E-2)', 'GO:0002695:negative regulation of leukocyte activation (qval3.25E-2)', 'GO:0046718:viral entry into host cell (qval3.28E-2)', 'GO:0002520:immune system development (qval3.31E-2)', 'GO:0061218:negative regulation of mesonephros development (qval3.29E-2)', 'GO:0010159:specification of animal organ position (qval3.28E-2)', 'GO:0008284:positive regulation of cell proliferation (qval3.39E-2)', 'GO:0002682:regulation of immune system process (qval3.68E-2)', 'GO:0010812:negative regulation of cell-substrate adhesion (qval3.67E-2)', 'GO:0071495:cellular response to endogenous stimulus (qval3.85E-2)', 'GO:0051492:regulation of stress fiber assembly (qval3.84E-2)', 'GO:1900025:negative regulation of substrate adhesion-dependent cell spreading (qval4.26E-2)', 'GO:2001222:regulation of neuron migration (qval4.25E-2)', 'GO:1990778:protein localization to cell periphery (qval4.24E-2)', 'GO:1902903:regulation of supramolecular fiber organization (qval4.23E-2)', 'GO:0032388:positive regulation of intracellular transport (qval4.36E-2)', 'GO:0009628:response to abiotic stimulus (qval4.37E-2)', 'GO:0071363:cellular response to growth factor stimulus (qval4.6E-2)', 'GO:1903708:positive regulation of hemopoiesis (qval4.64E-2)', 'GO:0051234:establishment of localization (qval4.77E-2)', 'GO:0001667:ameboidal-type cell migration (qval5E-2)', 'GO:0048583:regulation of response to stimulus (qval5.08E-2)', 'GO:0045746:negative regulation of Notch signaling pathway (qval5.14E-2)', 'GO:0045604:regulation of epidermal cell differentiation (qval5.15E-2)', 'GO:1901700:response to oxygen-containing compound (qval5.2E-2)', 'GO:0110020:regulation of actomyosin structure organization (qval5.19E-2)', 'GO:0031334:positive regulation of protein complex assembly (qval5.52E-2)', 'GO:0050866:negative regulation of cell activation (qval5.7E-2)', 'GO:1902905:positive regulation of supramolecular fiber organization (qval5.67E-2)', 'GO:0043254:regulation of protein complex assembly (qval5.65E-2)', 'GO:0033043:regulation of organelle organization (qval5.7E-2)', 'GO:0043200:response to amino acid (qval5.69E-2)', 'GO:0002159:desmosome assembly (qval5.73E-2)', 'GO:0032910:regulation of transforming growth factor beta3 production (qval5.71E-2)', 'GO:0086003:cardiac muscle cell contraction (qval5.68E-2)', 'GO:0032274:gonadotropin secretion (qval5.66E-2)', 'GO:0032674:regulation of interleukin-5 production (qval5.74E-2)', 'GO:0032656:regulation of interleukin-13 production (qval5.72E-2)', 'GO:0046649:lymphocyte activation (qval5.76E-2)', 'GO:0000302:response to reactive oxygen species (qval5.86E-2)', 'GO:0008285:negative regulation of cell proliferation (qval5.89E-2)', 'GO:0048589:developmental growth (qval5.86E-2)', 'GO:0071634:regulation of transforming growth factor beta production (qval5.86E-2)', 'GO:0048771:tissue remodeling (qval5.93E-2)', 'GO:0048732:gland development (qval6.1E-2)', 'GO:0051179:localization (qval6.08E-2)']</t>
        </is>
      </c>
      <c r="T13" s="3">
        <f>hyperlink("https://spiral.technion.ac.il/results/MTAwMDAwNA==/12/GOResultsFUNCTION","link")</f>
        <v/>
      </c>
      <c r="U13" t="inlineStr">
        <is>
          <t>['GO:0050839:cell adhesion molecule binding (qval1.2E-8)', 'GO:0045296:cadherin binding (qval1.12E-5)', 'GO:0003779:actin binding (qval3.35E-4)', 'GO:0008092:cytoskeletal protein binding (qval2.8E-4)', 'GO:0005178:integrin binding (qval4.65E-4)', 'GO:0019899:enzyme binding (qval5.77E-4)', 'GO:0044548:S100 protein binding (qval9.13E-3)', 'GO:0005102:signaling receptor binding (qval1.06E-2)', 'GO:0098632:cell-cell adhesion mediator activity (qval9.62E-3)', 'GO:0044877:protein-containing complex binding (qval1.06E-2)', 'GO:0001228:DNA-binding transcription activator activity, RNA polymerase II-specific (qval1.1E-2)', 'GO:0005515:protein binding (qval1.17E-2)', 'GO:0098631:cell adhesion mediator activity (qval1.52E-2)', 'GO:0001618:virus receptor activity (qval3.45E-2)', 'GO:0104005:hijacked molecular function (qval3.22E-2)', 'GO:0048306:calcium-dependent protein binding (qval5.06E-2)', 'GO:0035257:nuclear hormone receptor binding (qval5.47E-2)', 'GO:0005516:calmodulin binding (qval5.86E-2)', 'GO:0005546:phosphatidylinositol-4,5-bisphosphate binding (qval6.3E-2)', 'GO:0031267:small GTPase binding (qval6.01E-2)', 'GO:0019902:phosphatase binding (qval5.73E-2)', 'GO:0086080:protein binding involved in heterotypic cell-cell adhesion (qval5.66E-2)', 'GO:0042803:protein homodimerization activity (qval5.61E-2)', 'GO:0051015:actin filament binding (qval5.94E-2)', 'GO:0035259:glucocorticoid receptor binding (qval6.58E-2)', 'GO:0002020:protease binding (qval6.59E-2)', 'GO:0008013:beta-catenin binding (qval7.8E-2)', 'GO:0004714:transmembrane receptor protein tyrosine kinase activity (qval1.13E-1)', 'GO:0003713:transcription coactivator activity (qval1.09E-1)', 'GO:0140110:transcription regulator activity (qval1.17E-1)', 'GO:0051427:hormone receptor binding (qval1.19E-1)', 'GO:0019838:growth factor binding (qval1.16E-1)', 'GO:0070053:thrombospondin receptor activity (qval1.2E-1)', 'GO:0003712:transcription coregulator activity (qval1.29E-1)']</t>
        </is>
      </c>
      <c r="V13" s="3">
        <f>hyperlink("https://spiral.technion.ac.il/results/MTAwMDAwNA==/12/GOResultsCOMPONENT","link")</f>
        <v/>
      </c>
      <c r="W13" t="inlineStr">
        <is>
          <t>['GO:0030054:cell junction (qval1.63E-13)', 'GO:0070161:anchoring junction (qval3.53E-13)', 'GO:0005912:adherens junction (qval8.02E-13)', 'GO:0030055:cell-substrate junction (qval5.04E-11)', 'GO:0005925:focal adhesion (qval2.24E-10)', 'GO:0005924:cell-substrate adherens junction (qval2.11E-10)', 'GO:0070062:extracellular exosome (qval3.62E-7)', 'GO:1903561:extracellular vesicle (qval5.47E-7)', 'GO:0043230:extracellular organelle (qval4.96E-7)', 'GO:0062023:collagen-containing extracellular matrix (qval4.59E-7)', 'GO:0031012:extracellular matrix (qval5.82E-7)', 'GO:0044421:extracellular region part (qval6.7E-7)', 'GO:0016020:membrane (qval4.75E-6)', 'GO:0031982:vesicle (qval6.19E-6)', 'GO:0044459:plasma membrane part (qval1.2E-5)', 'GO:0005856:cytoskeleton (qval2.01E-5)', 'GO:0098857:membrane microdomain (qval1.97E-5)', 'GO:0045121:membrane raft (qval1.86E-5)', 'GO:0098589:membrane region (qval2.77E-5)', 'GO:0005886:plasma membrane (qval1.17E-4)', 'GO:0044433:cytoplasmic vesicle part (qval2.38E-4)', 'GO:0098590:plasma membrane region (qval4.25E-4)', 'GO:0032587:ruffle membrane (qval9.23E-4)', 'GO:0044444:cytoplasmic part (qval9.17E-4)', 'GO:0030027:lamellipodium (qval2.35E-3)', 'GO:0005604:basement membrane (qval2.66E-3)', 'GO:0042995:cell projection (qval3.54E-3)', 'GO:0044425:membrane part (qval3.59E-3)', 'GO:0009986:cell surface (qval4.07E-3)', 'GO:0031974:membrane-enclosed lumen (qval3.99E-3)', 'GO:0070013:intracellular organelle lumen (qval3.86E-3)', 'GO:0043233:organelle lumen (qval3.74E-3)', 'GO:0044422:organelle part (qval4.66E-3)', 'GO:0015629:actin cytoskeleton (qval5.39E-3)', 'GO:0042470:melanosome (qval7.33E-3)', 'GO:0048770:pigment granule (qval7.13E-3)', 'GO:0031253:cell projection membrane (qval7.53E-3)', 'GO:0005911:cell-cell junction (qval7.33E-3)', 'GO:0120025:plasma membrane bounded cell projection (qval7.81E-3)', 'GO:0031256:leading edge membrane (qval8.22E-3)', 'GO:0002102:podosome (qval1.05E-2)', 'GO:0031410:cytoplasmic vesicle (qval1.13E-2)', 'GO:0044449:contractile fiber part (qval1.15E-2)', 'GO:0012506:vesicle membrane (qval1.14E-2)', 'GO:0097708:intracellular vesicle (qval1.15E-2)', 'GO:0044446:intracellular organelle part (qval1.13E-2)', 'GO:0005615:extracellular space (qval1.44E-2)', 'GO:0005775:vacuolar lumen (qval1.5E-2)', 'GO:0005606:laminin-1 complex (qval1.74E-2)', 'GO:0030659:cytoplasmic vesicle membrane (qval1.86E-2)', 'GO:0030315:T-tubule (qval1.99E-2)', 'GO:0016328:lateral plasma membrane (qval2.04E-2)', 'GO:0043202:lysosomal lumen (qval2.07E-2)', 'GO:0043034:costamere (qval2.12E-2)', 'GO:0044291:cell-cell contact zone (qval2.09E-2)', 'GO:0010008:endosome membrane (qval2.4E-2)', 'GO:0001726:ruffle (qval2.46E-2)', 'GO:0044440:endosomal part (qval2.44E-2)', 'GO:0030667:secretory granule membrane (qval2.7E-2)', 'GO:0000785:chromatin (qval2.7E-2)', 'GO:0030478:actin cap (qval2.78E-2)']</t>
        </is>
      </c>
      <c r="X13" t="inlineStr">
        <is>
          <t>[{0, 1, 25, 26, 27, 28, 30}, {9, 11, 12, 13, 14, 15, 16, 17, 18}]</t>
        </is>
      </c>
    </row>
    <row r="14">
      <c r="A14" s="1" t="n">
        <v>13</v>
      </c>
      <c r="B14" t="n">
        <v>32863</v>
      </c>
      <c r="C14" t="n">
        <v>31</v>
      </c>
      <c r="D14" t="n">
        <v>875</v>
      </c>
      <c r="E14" t="n">
        <v>15</v>
      </c>
      <c r="F14" t="n">
        <v>930</v>
      </c>
      <c r="G14" t="n">
        <v>52</v>
      </c>
      <c r="H14" s="2" t="n">
        <v>-1721.620323585122</v>
      </c>
      <c r="I14" t="n">
        <v>0.5287587340333662</v>
      </c>
      <c r="J14" t="inlineStr">
        <is>
          <t>ENSG00000000457,ENSG00000003137,ENSG00000003436,ENSG00000003756,ENSG00000003989,ENSG00000005001,ENSG00000005884,ENSG00000005893,ENSG00000006210,ENSG00000006652,ENSG00000006756,ENSG00000007866,ENSG00000008513,ENSG00000009830,ENSG00000010404,ENSG00000010803,ENSG00000013364,ENSG00000013561,ENSG00000013588,ENSG00000015153,ENSG00000018189,ENSG00000023191,ENSG00000023909,ENSG00000025708,ENSG00000027075,ENSG00000027697,ENSG00000031003,ENSG00000033327,ENSG00000034510,ENSG00000035862,ENSG00000038382,ENSG00000039523,ENSG00000040487,ENSG00000041982,ENSG00000048405,ENSG00000049239,ENSG00000049245,ENSG00000050820,ENSG00000051108,ENSG00000051523,ENSG00000052795,ENSG00000053371,ENSG00000054277,ENSG00000054793,ENSG00000057294,ENSG00000058063,ENSG00000060971,ENSG00000061273,ENSG00000061676,ENSG00000064195,ENSG00000064651,ENSG00000064999,ENSG00000065534,ENSG00000066084,ENSG00000066322,ENSG00000067057,ENSG00000067082,ENSG00000067955,ENSG00000068615,ENSG00000068724,ENSG00000069329,ENSG00000069869,ENSG00000070081,ENSG00000070540,ENSG00000070778,ENSG00000070808,ENSG00000070814,ENSG00000071189,ENSG00000071205,ENSG00000071537,ENSG00000071553,ENSG00000072135,ENSG00000072364,ENSG00000072778,ENSG00000073921,ENSG00000075420,ENSG00000075624,ENSG00000075711,ENSG00000075790,ENSG00000075945,ENSG00000076356,ENSG00000076770,ENSG00000076944,ENSG00000077044,ENSG00000077147,ENSG00000077238,ENSG00000077721,ENSG00000077942,ENSG00000078124,ENSG00000079102,ENSG00000079332,ENSG00000079385,ENSG00000079974,ENSG00000080503,ENSG00000080845,ENSG00000081479,ENSG00000082074,ENSG00000082397,ENSG00000084112,ENSG00000085063,ENSG00000085276,ENSG00000085733,ENSG00000086062,ENSG00000086544,ENSG00000087111,ENSG00000087116,ENSG00000087152,ENSG00000087245,ENSG00000087253,ENSG00000087274,ENSG00000087460,ENSG00000087502,ENSG00000088387,ENSG00000088726,ENSG00000089057,ENSG00000089876,ENSG00000090060,ENSG00000090581,ENSG00000091136,ENSG00000091317,ENSG00000091436,ENSG00000091482,ENSG00000091527,ENSG00000092841,ENSG00000093000,ENSG00000094755,ENSG00000095739,ENSG00000095752,ENSG00000099246,ENSG00000099250,ENSG00000099282,ENSG00000099331,ENSG00000099385,ENSG00000099814,ENSG00000099869,ENSG00000099910,ENSG00000099917,ENSG00000099960,ENSG00000100139,ENSG00000100221,ENSG00000100242,ENSG00000100258,ENSG00000100345,ENSG00000100372,ENSG00000100441,ENSG00000100485,ENSG00000100558,ENSG00000100599,ENSG00000100644,ENSG00000101096,ENSG00000101152,ENSG00000101158,ENSG00000101160,ENSG00000101182,ENSG00000101198,ENSG00000101421,ENSG00000101439,ENSG00000101474,ENSG00000101558,ENSG00000101782,ENSG00000101825,ENSG00000101844,ENSG00000101846,ENSG00000101940,ENSG00000102218,ENSG00000102243,ENSG00000102316,ENSG00000102401,ENSG00000102547,ENSG00000102580,ENSG00000102805,ENSG00000102871,ENSG00000103855,ENSG00000103876,ENSG00000104131,ENSG00000104154,ENSG00000104388,ENSG00000104611,ENSG00000104695,ENSG00000104881,ENSG00000105223,ENSG00000105357,ENSG00000105398,ENSG00000105854,ENSG00000105887,ENSG00000105894,ENSG00000105928,ENSG00000106066,ENSG00000106397,ENSG00000106404,ENSG00000106868,ENSG00000107485,ENSG00000107738,ENSG00000107863,ENSG00000107882,ENSG00000108510,ENSG00000108774,ENSG00000108819,ENSG00000108861,ENSG00000108932,ENSG00000109079,ENSG00000109099,ENSG00000109320,ENSG00000109323,ENSG00000109436,ENSG00000110148,ENSG00000110237,ENSG00000110330,ENSG00000110422,ENSG00000110492,ENSG00000110660,ENSG00000110675,ENSG00000110723,ENSG00000110880,ENSG00000110925,ENSG00000111057,ENSG00000111145,ENSG00000111237,ENSG00000111321,ENSG00000111348,ENSG00000111642,ENSG00000111676,ENSG00000111737,ENSG00000111799,ENSG00000111859,ENSG00000111885,ENSG00000111912,ENSG00000112078,ENSG00000112182,ENSG00000112414,ENSG00000112559,ENSG00000112576,ENSG00000112851,ENSG00000112977,ENSG00000113068,ENSG00000113196,ENSG00000113396,ENSG00000113430,ENSG00000113532,ENSG00000113594,ENSG00000113645,ENSG00000113916,ENSG00000113971,ENSG00000114030,ENSG00000114354,ENSG00000114423,ENSG00000114450,ENSG00000115084,ENSG00000115091,ENSG00000115183,ENSG00000115221,ENSG00000115306,ENSG00000115310,ENSG00000115414,ENSG00000115594,ENSG00000115652,ENSG00000115935,ENSG00000115963,ENSG00000115977,ENSG00000116016,ENSG00000116017,ENSG00000116044,ENSG00000116285,ENSG00000116406,ENSG00000116489,ENSG00000116574,ENSG00000116667,ENSG00000116717,ENSG00000116786,ENSG00000116871,ENSG00000116885,ENSG00000116954,ENSG00000116977,ENSG00000117009,ENSG00000117020,ENSG00000117308,ENSG00000117859,ENSG00000118194,ENSG00000118217,ENSG00000118257,ENSG00000118503,ENSG00000118680,ENSG00000119048,ENSG00000119231,ENSG00000119242,ENSG00000119655,ENSG00000119682,ENSG00000119801,ENSG00000119979,ENSG00000120093,ENSG00000120217,ENSG00000120278,ENSG00000120675,ENSG00000120708,ENSG00000120913,ENSG00000120963,ENSG00000121039,ENSG00000121440,ENSG00000121577,ENSG00000122042,ENSG00000122068,ENSG00000122133,ENSG00000122218,ENSG00000122557,ENSG00000122592,ENSG00000122642,ENSG00000122786,ENSG00000122958,ENSG00000123146,ENSG00000123159,ENSG00000123240,ENSG00000123353,ENSG00000123374,ENSG00000123572,ENSG00000123700,ENSG00000124145,ENSG00000124151,ENSG00000124172,ENSG00000124209,ENSG00000124357,ENSG00000124782,ENSG00000124786,ENSG00000124831,ENSG00000124942,ENSG00000125170,ENSG00000125266,ENSG00000125534,ENSG00000125734,ENSG00000125844,ENSG00000125872,ENSG00000125898,ENSG00000125945,ENSG00000126016,ENSG00000126070,ENSG00000126804,ENSG00000126821,ENSG00000127578,ENSG00000128016,ENSG00000128285,ENSG00000128422,ENSG00000128591,ENSG00000128641,ENSG00000128791,ENSG00000129083,ENSG00000129116,ENSG00000129292,ENSG00000129625,ENSG00000129757,ENSG00000130429,ENSG00000130590,ENSG00000130635,ENSG00000130779,ENSG00000131037,ENSG00000131236,ENSG00000131370,ENSG00000131435,ENSG00000131943,ENSG00000131981,ENSG00000132205,ENSG00000132329,ENSG00000132334,ENSG00000132470,ENSG00000132854,ENSG00000132938,ENSG00000133106,ENSG00000133131,ENSG00000133466,ENSG00000133612,ENSG00000134243,ENSG00000134248,ENSG00000134258,ENSG00000134291,ENSG00000134317,ENSG00000134318,ENSG00000134369,ENSG00000134531,ENSG00000134575,ENSG00000134755,ENSG00000134970,ENSG00000134996,ENSG00000135046,ENSG00000135047,ENSG00000135074,ENSG00000135111,ENSG00000135269,ENSG00000135299,ENSG00000135317,ENSG00000135378,ENSG00000135480,ENSG00000135535,ENSG00000135655,ENSG00000135677,ENSG00000135720,ENSG00000135924,ENSG00000135925,ENSG00000135926,ENSG00000135932,ENSG00000136048,ENSG00000136068,ENSG00000136167,ENSG00000136261,ENSG00000136478,ENSG00000136695,ENSG00000136754,ENSG00000136770,ENSG00000136783,ENSG00000136830,ENSG00000136856,ENSG00000136986,ENSG00000137076,ENSG00000137100,ENSG00000137270,ENSG00000137501,ENSG00000137507,ENSG00000137563,ENSG00000137575,ENSG00000137710,ENSG00000137842,ENSG00000137843,ENSG00000137868,ENSG00000137869,ENSG00000137962,ENSG00000137996,ENSG00000138069,ENSG00000138074,ENSG00000138119,ENSG00000138166,ENSG00000138271,ENSG00000138386,ENSG00000138434,ENSG00000138448,ENSG00000138674,ENSG00000138764,ENSG00000139055,ENSG00000139329,ENSG00000139629,ENSG00000139644,ENSG00000139793,ENSG00000139880,ENSG00000139926,ENSG00000140022,ENSG00000140416,ENSG00000140455,ENSG00000140497,ENSG00000140526,ENSG00000140575,ENSG00000140836,ENSG00000140873,ENSG00000140931,ENSG00000140950,ENSG00000141002,ENSG00000141068,ENSG00000141279,ENSG00000141429,ENSG00000141867,ENSG00000142166,ENSG00000142208,ENSG00000142733,ENSG00000142798,ENSG00000143061,ENSG00000143153,ENSG00000143162,ENSG00000143164,ENSG00000143198,ENSG00000143217,ENSG00000143333,ENSG00000143382,ENSG00000143669,ENSG00000143753,ENSG00000143774,ENSG00000143797,ENSG00000143850,ENSG00000143995,ENSG00000144228,ENSG00000144455,ENSG00000144476,ENSG00000144668,ENSG00000144746,ENSG00000144824,ENSG00000144840,ENSG00000144857,ENSG00000145012,ENSG00000145016,ENSG00000145632,ENSG00000145675,ENSG00000145685,ENSG00000145721,ENSG00000145817,ENSG00000146072,ENSG00000146197,ENSG00000146373,ENSG00000146535,ENSG00000146592,ENSG00000146648,ENSG00000146674,ENSG00000147041,ENSG00000147144,ENSG00000147408,ENSG00000147416,ENSG00000147454,ENSG00000147526,ENSG00000147573,ENSG00000148053,ENSG00000148120,ENSG00000148180,ENSG00000148248,ENSG00000148344,ENSG00000148358,ENSG00000148677,ENSG00000149218,ENSG00000149256,ENSG00000149262,ENSG00000149289,ENSG00000149418,ENSG00000149541,ENSG00000149658,ENSG00000150540,ENSG00000150556,ENSG00000150593,ENSG00000150687,ENSG00000150867,ENSG00000151116,ENSG00000151208,ENSG00000151233,ENSG00000151468,ENSG00000151474,ENSG00000151693,ENSG00000151694,ENSG00000151726,ENSG00000152217,ENSG00000152229,ENSG00000152484,ENSG00000153046,ENSG00000153113,ENSG00000153250,ENSG00000153317,ENSG00000153827,ENSG00000154127,ENSG00000154370,ENSG00000154447,ENSG00000154898,ENSG00000155363,ENSG00000155366,ENSG00000155849,ENSG00000156052,ENSG00000156113,ENSG00000156127,ENSG00000156466,ENSG00000156860,ENSG00000157107,ENSG00000157227,ENSG00000157800,ENSG00000157837,ENSG00000158270,ENSG00000158470,ENSG00000158710,ENSG00000158863,ENSG00000159069,ENSG00000159176,ENSG00000159216,ENSG00000159251,ENSG00000159720,ENSG00000160055,ENSG00000160094,ENSG00000160145,ENSG00000160213,ENSG00000160218,ENSG00000160310,ENSG00000160613,ENSG00000160796,ENSG00000160932,ENSG00000160948,ENSG00000160991,ENSG00000161091,ENSG00000161202,ENSG00000161217,ENSG00000161526,ENSG00000161642,ENSG00000161677,ENSG00000162576,ENSG00000162849,ENSG00000162909,ENSG00000162923,ENSG00000162931,ENSG00000163072,ENSG00000163191,ENSG00000163218,ENSG00000163297,ENSG00000163430,ENSG00000163466,ENSG00000163472,ENSG00000163481,ENSG00000163513,ENSG00000163545,ENSG00000163624,ENSG00000163637,ENSG00000163638,ENSG00000163687,ENSG00000163975,ENSG00000164116,ENSG00000164125,ENSG00000164171,ENSG00000164292,ENSG00000164402,ENSG00000164434,ENSG00000164465,ENSG00000164683,ENSG00000164733,ENSG00000164877,ENSG00000164889,ENSG00000164938,ENSG00000165102,ENSG00000165125,ENSG00000165449,ENSG00000165626,ENSG00000165757,ENSG00000166025,ENSG00000166250,ENSG00000166272,ENSG00000166289,ENSG00000166317,ENSG00000166387,ENSG00000166401,ENSG00000166454,ENSG00000166557,ENSG00000166794,ENSG00000166900,ENSG00000166908,ENSG00000166920,ENSG00000166949,ENSG00000167123,ENSG00000167193,ENSG00000167244,ENSG00000167306,ENSG00000167528,ENSG00000167595,ENSG00000167601,ENSG00000167755,ENSG00000167766,ENSG00000167996,ENSG00000168036,ENSG00000168065,ENSG00000168077,ENSG00000168461,ENSG00000168528,ENSG00000169019,ENSG00000169129,ENSG00000169299,ENSG00000169550,ENSG00000169594,ENSG00000169733,ENSG00000169895,ENSG00000169905,ENSG00000170242,ENSG00000170266,ENSG00000170421,ENSG00000170445,ENSG00000170471,ENSG00000170581,ENSG00000170677,ENSG00000170689,ENSG00000170915,ENSG00000171132,ENSG00000171295,ENSG00000171302,ENSG00000171456,ENSG00000171617,ENSG00000171621,ENSG00000171631,ENSG00000171914,ENSG00000172081,ENSG00000172354,ENSG00000172478,ENSG00000172594,ENSG00000172818,ENSG00000172965,ENSG00000173163,ENSG00000173376,ENSG00000173511,ENSG00000173559,ENSG00000173801,ENSG00000173848,ENSG00000173852,ENSG00000174165,ENSG00000174498,ENSG00000174640,ENSG00000175115,ENSG00000175318,ENSG00000175662,ENSG00000175745,ENSG00000175793,ENSG00000176014,ENSG00000176092,ENSG00000176438,ENSG00000176597,ENSG00000176720,ENSG00000176753,ENSG00000176788,ENSG00000176845,ENSG00000176907,ENSG00000177189,ENSG00000177697,ENSG00000177707,ENSG00000177963,ENSG00000177981,ENSG00000178104,ENSG00000178719,ENSG00000178951,ENSG00000179222,ENSG00000179348,ENSG00000179399,ENSG00000179403,ENSG00000179562,ENSG00000179820,ENSG00000179832,ENSG00000180398,ENSG00000180730,ENSG00000180891,ENSG00000180914,ENSG00000181404,ENSG00000181523,ENSG00000181788,ENSG00000181904,ENSG00000182095,ENSG00000182107,ENSG00000182118,ENSG00000182158,ENSG00000182168,ENSG00000182472,ENSG00000182534,ENSG00000182578,ENSG00000182606,ENSG00000182636,ENSG00000182670,ENSG00000182718,ENSG00000182742,ENSG00000182749,ENSG00000182985,ENSG00000183255,ENSG00000183696,ENSG00000183722,ENSG00000183779,ENSG00000183876,ENSG00000184009,ENSG00000184292,ENSG00000184363,ENSG00000184371,ENSG00000184634,ENSG00000184828,ENSG00000184840,ENSG00000184887,ENSG00000185101,ENSG00000185222,ENSG00000185236,ENSG00000185359,ENSG00000185551,ENSG00000185619,ENSG00000185650,ENSG00000185813,ENSG00000185896,ENSG00000186174,ENSG00000186350,ENSG00000186832,ENSG00000187079,ENSG00000187164,ENSG00000187531,ENSG00000187800,ENSG00000188176,ENSG00000188229,ENSG00000188483,ENSG00000188643,ENSG00000188994,ENSG00000189120,ENSG00000189143,ENSG00000189171,ENSG00000189306,ENSG00000189362,ENSG00000196141,ENSG00000196154,ENSG00000196505,ENSG00000196547,ENSG00000196549,ENSG00000196776,ENSG00000196975,ENSG00000197122,ENSG00000197217,ENSG00000197308,ENSG00000197321,ENSG00000197323,ENSG00000197324,ENSG00000197448,ENSG00000197622,ENSG00000197702,ENSG00000197746,ENSG00000197747,ENSG00000197879,ENSG00000197965,ENSG00000198162,ENSG00000198168,ENSG00000198336,ENSG00000198420,ENSG00000198604,ENSG00000198646,ENSG00000198668,ENSG00000198691,ENSG00000198732,ENSG00000198796,ENSG00000198833,ENSG00000198858,ENSG00000200834,ENSG00000201649,ENSG00000203485,ENSG00000203780,ENSG00000204178,ENSG00000204217,ENSG00000204262,ENSG00000204580,ENSG00000205336,ENSG00000205730,ENSG00000205903,ENSG00000206527,ENSG00000213190,ENSG00000213625,ENSG00000213639,ENSG00000213801,ENSG00000213853,ENSG00000213930,ENSG00000213977,ENSG00000214022,ENSG00000214049,ENSG00000214530,ENSG00000214655,ENSG00000218416,ENSG00000221869,ENSG00000221988,ENSG00000223573,ENSG00000223861,ENSG00000225511,ENSG00000226742,ENSG00000227500,ENSG00000228794,ENSG00000229425,ENSG00000230528,ENSG00000231213,ENSG00000236830,ENSG00000237819,ENSG00000239305,ENSG00000241772,ENSG00000242498,ENSG00000242732,ENSG00000242779,ENSG00000243137,ENSG00000246705,ENSG00000247287,ENSG00000248323,ENSG00000254087,ENSG00000254293,ENSG00000254470,ENSG00000255690,ENSG00000260034,ENSG00000260244,ENSG00000262831,ENSG00000263465,ENSG00000265107,ENSG00000265702,ENSG00000266258,ENSG00000267519,ENSG00000267534,ENSG00000272931,ENSG00000273576,ENSG00000276023,ENSG00000276517,ENSG00000278291,ENSG00000279591,ENSG00000280152</t>
        </is>
      </c>
      <c r="K14" t="inlineStr">
        <is>
          <t>[(0, 6), (0, 8), (0, 10), (0, 12), (0, 14), (0, 16), (1, 6), (1, 8), (1, 10), (1, 12), (1, 14), (1, 16), (3, 6), (3, 8), (3, 10), (3, 12), (3, 14), (3, 16), (25, 6), (25, 8), (25, 10), (25, 12), (25, 14), (25, 16), (26, 6), (26, 8), (26, 10), (26, 12), (26, 14), (26, 16), (27, 6), (27, 8), (27, 10), (27, 12), (27, 14), (27, 16), (28, 6), (28, 8), (28, 10), (28, 12), (28, 14), (28, 16), (29, 10), (29, 12), (29, 14), (29, 16), (30, 6), (30, 8), (30, 10), (30, 12), (30, 14), (30, 16)]</t>
        </is>
      </c>
      <c r="L14" t="n">
        <v>801</v>
      </c>
      <c r="M14" t="n">
        <v>0.5</v>
      </c>
      <c r="N14" t="n">
        <v>0.95</v>
      </c>
      <c r="O14" t="n">
        <v>3</v>
      </c>
      <c r="P14" t="n">
        <v>10000</v>
      </c>
      <c r="Q14" t="inlineStr">
        <is>
          <t>11/06/2023, 22:03:54</t>
        </is>
      </c>
      <c r="R14" s="3">
        <f>hyperlink("https://spiral.technion.ac.il/results/MTAwMDAwNA==/13/GOResultsPROCESS","link")</f>
        <v/>
      </c>
      <c r="S14" t="inlineStr">
        <is>
          <t>['GO:0050793:regulation of developmental process (qval5.01E-12)', 'GO:0016192:vesicle-mediated transport (qval5.62E-12)', 'GO:0001775:cell activation (qval2.11E-11)', 'GO:0051270:regulation of cellular component movement (qval5.86E-11)', 'GO:0030334:regulation of cell migration (qval5.66E-11)', 'GO:0030029:actin filament-based process (qval7.1E-11)', 'GO:0040012:regulation of locomotion (qval1.01E-10)', 'GO:0045321:leukocyte activation (qval1.06E-10)', 'GO:0030155:regulation of cell adhesion (qval1.31E-10)', 'GO:2000145:regulation of cell motility (qval5.32E-10)', 'GO:0002376:immune system process (qval2.96E-9)', 'GO:0030335:positive regulation of cell migration (qval4.67E-9)', 'GO:0002252:immune effector process (qval6.26E-9)', 'GO:0040017:positive regulation of locomotion (qval9.25E-9)', 'GO:0002274:myeloid leukocyte activation (qval9.2E-9)', 'GO:0045595:regulation of cell differentiation (qval1.17E-8)', 'GO:0048518:positive regulation of biological process (qval1.12E-8)', 'GO:0007162:negative regulation of cell adhesion (qval1.41E-8)', 'GO:0007165:signal transduction (qval1.49E-8)', 'GO:2000147:positive regulation of cell motility (qval1.58E-8)', 'GO:0051272:positive regulation of cellular component movement (qval2.23E-8)', 'GO:0002263:cell activation involved in immune response (qval2.75E-8)', 'GO:0030036:actin cytoskeleton organization (qval2.9E-8)', 'GO:0022603:regulation of anatomical structure morphogenesis (qval3.37E-8)', 'GO:0048523:negative regulation of cellular process (qval3.67E-8)', 'GO:0002283:neutrophil activation involved in immune response (qval4.13E-8)', 'GO:0002366:leukocyte activation involved in immune response (qval4.6E-8)', 'GO:0016477:cell migration (qval4.58E-8)', 'GO:0002275:myeloid cell activation involved in immune response (qval5.18E-8)', 'GO:0048583:regulation of response to stimulus (qval7.06E-8)', 'GO:0042119:neutrophil activation (qval7.25E-8)', 'GO:0045055:regulated exocytosis (qval7.79E-8)', 'GO:0043312:neutrophil degranulation (qval7.57E-8)', 'GO:0032879:regulation of localization (qval7.65E-8)', 'GO:0036230:granulocyte activation (qval7.7E-8)', 'GO:0043299:leukocyte degranulation (qval9.79E-8)', 'GO:0010810:regulation of cell-substrate adhesion (qval1.67E-7)', 'GO:0032970:regulation of actin filament-based process (qval1.84E-7)', 'GO:0040011:locomotion (qval4.77E-7)', 'GO:0048522:positive regulation of cellular process (qval5.13E-7)', 'GO:0006928:movement of cell or subcellular component (qval5.35E-7)', 'GO:0006887:exocytosis (qval5.28E-7)', 'GO:0032502:developmental process (qval5.6E-7)', 'GO:0048869:cellular developmental process (qval6.14E-7)', 'GO:0048870:cell motility (qval6.07E-7)', 'GO:0032940:secretion by cell (qval9.18E-7)', 'GO:0048519:negative regulation of biological process (qval9.1E-7)', 'GO:0050794:regulation of cellular process (qval1.09E-6)', 'GO:0009966:regulation of signal transduction (qval1.47E-6)', 'GO:0045785:positive regulation of cell adhesion (qval1.61E-6)', 'GO:0051239:regulation of multicellular organismal process (qval2.49E-6)', 'GO:0065009:regulation of molecular function (qval3.04E-6)', 'GO:0050789:regulation of biological process (qval3.03E-6)', 'GO:0046903:secretion (qval2.99E-6)', 'GO:0032956:regulation of actin cytoskeleton organization (qval3.5E-6)', 'GO:0051179:localization (qval3.7E-6)', 'GO:0007155:cell adhesion (qval4.04E-6)', 'GO:0022610:biological adhesion (qval4.92E-6)', 'GO:0110053:regulation of actin filament organization (qval1.02E-5)', 'GO:0051128:regulation of cellular component organization (qval1.05E-5)', 'GO:0050790:regulation of catalytic activity (qval1.1E-5)', 'GO:2000026:regulation of multicellular organismal development (qval1.19E-5)', 'GO:0051094:positive regulation of developmental process (qval1.25E-5)', 'GO:0042127:regulation of cell proliferation (qval1.39E-5)', 'GO:0023051:regulation of signaling (qval1.38E-5)', 'GO:0048646:anatomical structure formation involved in morphogenesis (qval1.83E-5)', 'GO:0048585:negative regulation of response to stimulus (qval1.87E-5)', 'GO:0007166:cell surface receptor signaling pathway (qval1.97E-5)', 'GO:0045597:positive regulation of cell differentiation (qval2.06E-5)', 'GO:0010646:regulation of cell communication (qval2.13E-5)', 'GO:0065007:biological regulation (qval2.12E-5)', 'GO:0022604:regulation of cell morphogenesis (qval2.22E-5)', 'GO:0051250:negative regulation of lymphocyte activation (qval2.66E-5)', 'GO:0022408:negative regulation of cell-cell adhesion (qval2.76E-5)', 'GO:0007229:integrin-mediated signaling pathway (qval2.9E-5)', 'GO:0030048:actin filament-based movement (qval3.01E-5)', 'GO:0034330:cell junction organization (qval3.04E-5)', 'GO:0050863:regulation of T cell activation (qval3.4E-5)', 'GO:0010632:regulation of epithelial cell migration (qval3.47E-5)', 'GO:0010941:regulation of cell death (qval3.84E-5)', 'GO:0007010:cytoskeleton organization (qval4.3E-5)', 'GO:0050868:negative regulation of T cell activation (qval4.42E-5)', 'GO:0007015:actin filament organization (qval4.48E-5)', 'GO:0072659:protein localization to plasma membrane (qval4.71E-5)', 'GO:0008104:protein localization (qval5.08E-5)', 'GO:0051093:negative regulation of developmental process (qval5.44E-5)', 'GO:0033036:macromolecule localization (qval5.54E-5)', 'GO:0009968:negative regulation of signal transduction (qval6.94E-5)', 'GO:1903038:negative regulation of leukocyte cell-cell adhesion (qval7.04E-5)', 'GO:0050866:negative regulation of cell activation (qval7.01E-5)', 'GO:0009653:anatomical structure morphogenesis (qval7.88E-5)', 'GO:0009987:cellular process (qval7.95E-5)', 'GO:0051130:positive regulation of cellular component organization (qval9.4E-5)', 'GO:0008219:cell death (qval1.04E-4)', 'GO:0051234:establishment of localization (qval1.23E-4)', 'GO:0007167:enzyme linked receptor protein signaling pathway (qval1.26E-4)', 'GO:0048584:positive regulation of response to stimulus (qval1.27E-4)', 'GO:0002695:negative regulation of leukocyte activation (qval1.28E-4)', 'GO:0010811:positive regulation of cell-substrate adhesion (qval1.33E-4)', 'GO:1903391:regulation of adherens junction organization (qval1.36E-4)', 'GO:0034329:cell junction assembly (qval1.79E-4)', 'GO:0051336:regulation of hydrolase activity (qval1.9E-4)', 'GO:0045682:regulation of epidermis development (qval1.95E-4)', 'GO:0043086:negative regulation of catalytic activity (qval1.97E-4)', 'GO:0051249:regulation of lymphocyte activation (qval2E-4)', 'GO:0010648:negative regulation of cell communication (qval2.07E-4)', 'GO:0030198:extracellular matrix organization (qval2.11E-4)', 'GO:0023057:negative regulation of signaling (qval2.19E-4)', 'GO:0001525:angiogenesis (qval2.17E-4)', 'GO:0001952:regulation of cell-matrix adhesion (qval2.48E-4)', 'GO:0045616:regulation of keratinocyte differentiation (qval2.66E-4)', 'GO:0008360:regulation of cell shape (qval2.84E-4)', 'GO:0043067:regulation of programmed cell death (qval2.87E-4)', 'GO:0010634:positive regulation of epithelial cell migration (qval2.85E-4)', 'GO:0016043:cellular component organization (qval3.46E-4)', 'GO:0032268:regulation of cellular protein metabolic process (qval3.53E-4)', 'GO:0006810:transport (qval3.86E-4)', 'GO:0070848:response to growth factor (qval3.9E-4)', 'GO:0007169:transmembrane receptor protein tyrosine kinase signaling pathway (qval3.89E-4)', 'GO:1990778:protein localization to cell periphery (qval3.96E-4)', 'GO:0042221:response to chemical (qval4.04E-4)', 'GO:0048513:animal organ development (qval4.21E-4)', 'GO:0097435:supramolecular fiber organization (qval4.24E-4)', 'GO:0010033:response to organic substance (qval4.51E-4)', 'GO:0042981:regulation of apoptotic process (qval4.89E-4)', 'GO:0044092:negative regulation of molecular function (qval5.05E-4)', 'GO:1902903:regulation of supramolecular fiber organization (qval5.03E-4)', 'GO:0038096:Fc-gamma receptor signaling pathway involved in phagocytosis (qval5.74E-4)', 'GO:0048010:vascular endothelial growth factor receptor signaling pathway (qval5.7E-4)', 'GO:0002433:immune response-regulating cell surface receptor signaling pathway involved in phagocytosis (qval5.65E-4)', 'GO:0060341:regulation of cellular localization (qval5.85E-4)', 'GO:1903827:regulation of cellular protein localization (qval5.82E-4)', 'GO:0022407:regulation of cell-cell adhesion (qval6.06E-4)', 'GO:0038094:Fc-gamma receptor signaling pathway (qval6.69E-4)', 'GO:0071840:cellular component organization or biogenesis (qval6.71E-4)', 'GO:1900024:regulation of substrate adhesion-dependent cell spreading (qval7.5E-4)', 'GO:0090066:regulation of anatomical structure size (qval7.93E-4)', 'GO:0002431:Fc receptor mediated stimulatory signaling pathway (qval7.88E-4)', 'GO:0051246:regulation of protein metabolic process (qval7.91E-4)', 'GO:0012501:programmed cell death (qval9.3E-4)', 'GO:0044093:positive regulation of molecular function (qval9.37E-4)', 'GO:0051493:regulation of cytoskeleton organization (qval9.54E-4)', 'GO:1902531:regulation of intracellular signal transduction (qval1.06E-3)', 'GO:0030154:cell differentiation (qval1.11E-3)', 'GO:0034109:homotypic cell-cell adhesion (qval1.18E-3)', 'GO:0048856:anatomical structure development (qval1.18E-3)', 'GO:0043588:skin development (qval1.34E-3)', 'GO:0045184:establishment of protein localization (qval2.02E-3)', 'GO:0002694:regulation of leukocyte activation (qval2.04E-3)', 'GO:0051641:cellular localization (qval2.04E-3)', 'GO:0032535:regulation of cellular component size (qval2.19E-3)', 'GO:1903829:positive regulation of cellular protein localization (qval2.36E-3)', 'GO:0043062:extracellular structure organization (qval2.36E-3)', 'GO:0050865:regulation of cell activation (qval2.52E-3)', 'GO:0045604:regulation of epidermal cell differentiation (qval2.59E-3)', 'GO:0010594:regulation of endothelial cell migration (qval2.65E-3)', 'GO:1901888:regulation of cell junction assembly (qval2.83E-3)', 'GO:1903037:regulation of leukocyte cell-cell adhesion (qval2.83E-3)', 'GO:0045746:negative regulation of Notch signaling pathway (qval2.82E-3)', 'GO:0060284:regulation of cell development (qval2.88E-3)', 'GO:0090109:regulation of cell-substrate junction assembly (qval2.98E-3)', 'GO:0051893:regulation of focal adhesion assembly (qval2.96E-3)', 'GO:0007266:Rho protein signal transduction (qval2.98E-3)', 'GO:0035556:intracellular signal transduction (qval3.13E-3)', 'GO:0070663:regulation of leukocyte proliferation (qval3.25E-3)', 'GO:0002683:negative regulation of immune system process (qval3.53E-3)', 'GO:0034446:substrate adhesion-dependent cell spreading (qval3.53E-3)', 'GO:0030833:regulation of actin filament polymerization (qval3.54E-3)', 'GO:0051056:regulation of small GTPase mediated signal transduction (qval4.12E-3)', 'GO:0071363:cellular response to growth factor stimulus (qval4.12E-3)', 'GO:0045596:negative regulation of cell differentiation (qval4.18E-3)', 'GO:0032231:regulation of actin filament bundle assembly (qval4.39E-3)', 'GO:0050896:response to stimulus (qval4.68E-3)', 'GO:0009719:response to endogenous stimulus (qval4.8E-3)', 'GO:0010812:negative regulation of cell-substrate adhesion (qval4.88E-3)', 'GO:0023056:positive regulation of signaling (qval4.94E-3)', 'GO:0044087:regulation of cellular component biogenesis (qval5.07E-3)', 'GO:0051248:negative regulation of protein metabolic process (qval5.31E-3)', 'GO:0009725:response to hormone (qval5.29E-3)', 'GO:0098609:cell-cell adhesion (qval5.36E-3)', 'GO:0009967:positive regulation of signal transduction (qval5.86E-3)', 'GO:0071310:cellular response to organic substance (qval6.06E-3)', 'GO:0030097:hemopoiesis (qval6.03E-3)', 'GO:0000902:cell morphogenesis (qval6E-3)', 'GO:0010647:positive regulation of cell communication (qval5.99E-3)', 'GO:0060548:negative regulation of cell death (qval6.42E-3)', 'GO:0043066:negative regulation of apoptotic process (qval6.47E-3)', 'GO:0051345:positive regulation of hydrolase activity (qval6.51E-3)', 'GO:0008285:negative regulation of cell proliferation (qval6.5E-3)', 'GO:0032944:regulation of mononuclear cell proliferation (qval6.54E-3)', 'GO:0032270:positive regulation of cellular protein metabolic process (qval6.54E-3)', 'GO:0051247:positive regulation of protein metabolic process (qval6.51E-3)', 'GO:0043069:negative regulation of programmed cell death (qval6.56E-3)', 'GO:0003006:developmental process involved in reproduction (qval7.17E-3)', 'GO:0007264:small GTPase mediated signal transduction (qval7.49E-3)', 'GO:0051241:negative regulation of multicellular organismal process (qval7.46E-3)', 'GO:0070664:negative regulation of leukocyte proliferation (qval7.59E-3)', 'GO:1903393:positive regulation of adherens junction organization (qval7.68E-3)', 'GO:0061041:regulation of wound healing (qval7.67E-3)', 'GO:0002684:positive regulation of immune system process (qval7.94E-3)', 'GO:0009628:response to abiotic stimulus (qval8.3E-3)', 'GO:0007163:establishment or maintenance of cell polarity (qval8.36E-3)', 'GO:1901184:regulation of ERBB signaling pathway (qval8.68E-3)', 'GO:0048729:tissue morphogenesis (qval8.8E-3)', 'GO:0009100:glycoprotein metabolic process (qval8.86E-3)', 'GO:0048013:ephrin receptor signaling pathway (qval9.3E-3)', 'GO:0070527:platelet aggregation (qval9.38E-3)', 'GO:0051240:positive regulation of multicellular organismal process (qval9.36E-3)', 'GO:0008064:regulation of actin polymerization or depolymerization (qval9.46E-3)', 'GO:0040007:growth (qval9.57E-3)', 'GO:0043085:positive regulation of catalytic activity (qval9.76E-3)', 'GO:0002682:regulation of immune system process (qval9.76E-3)', 'GO:0030832:regulation of actin filament length (qval1.01E-2)', 'GO:2000514:regulation of CD4-positive, alpha-beta T cell activation (qval1.02E-2)', 'GO:0030856:regulation of epithelial cell differentiation (qval1.04E-2)', 'GO:0014910:regulation of smooth muscle cell migration (qval1.08E-2)', 'GO:1903034:regulation of response to wounding (qval1.08E-2)', 'GO:1902905:positive regulation of supramolecular fiber organization (qval1.08E-2)', 'GO:0060048:cardiac muscle contraction (qval1.09E-2)', 'GO:2000515:negative regulation of CD4-positive, alpha-beta T cell activation (qval1.08E-2)', 'GO:0046636:negative regulation of alpha-beta T cell activation (qval1.11E-2)', 'GO:0071985:multivesicular body sorting pathway (qval1.1E-2)', 'GO:0046907:intracellular transport (qval1.1E-2)', 'GO:0031532:actin cytoskeleton reorganization (qval1.15E-2)', 'GO:0009893:positive regulation of metabolic process (qval1.17E-2)', 'GO:0006012:galactose metabolic process (qval1.17E-2)', 'GO:0034111:negative regulation of homotypic cell-cell adhesion (qval1.16E-2)', 'GO:0042129:regulation of T cell proliferation (qval1.18E-2)', 'GO:0048193:Golgi vesicle transport (qval1.18E-2)', 'GO:0006936:muscle contraction (qval1.21E-2)', 'GO:0031399:regulation of protein modification process (qval1.22E-2)', 'GO:0010595:positive regulation of endothelial cell migration (qval1.33E-2)', 'GO:0016197:endosomal transport (qval1.33E-2)', 'GO:0006996:organelle organization (qval1.33E-2)', 'GO:0050672:negative regulation of lymphocyte proliferation (qval1.34E-2)', 'GO:0032945:negative regulation of mononuclear cell proliferation (qval1.34E-2)', 'GO:0051098:regulation of binding (qval1.34E-2)', 'GO:0051492:regulation of stress fiber assembly (qval1.34E-2)', 'GO:1902533:positive regulation of intracellular signal transduction (qval1.34E-2)', 'GO:0070252:actin-mediated cell contraction (qval1.35E-2)', 'GO:0050670:regulation of lymphocyte proliferation (qval1.36E-2)', 'GO:0001817:regulation of cytokine production (qval1.36E-2)', 'GO:0030837:negative regulation of actin filament polymerization (qval1.48E-2)', 'GO:0042886:amide transport (qval1.54E-2)', 'GO:0048589:developmental growth (qval1.53E-2)', 'GO:2000008:regulation of protein localization to cell surface (qval1.55E-2)', 'GO:0014911:positive regulation of smooth muscle cell migration (qval1.54E-2)', 'GO:0015031:protein transport (qval1.54E-2)', 'GO:0051716:cellular response to stimulus (qval1.53E-2)', 'GO:0010604:positive regulation of macromolecule metabolic process (qval1.53E-2)', 'GO:0045598:regulation of fat cell differentiation (qval1.57E-2)', 'GO:0009887:animal organ morphogenesis (qval1.59E-2)', 'GO:0044419:interspecies interaction between organisms (qval1.63E-2)', 'GO:1903078:positive regulation of protein localization to plasma membrane (qval1.67E-2)', 'GO:0042130:negative regulation of T cell proliferation (qval1.66E-2)', 'GO:0051348:negative regulation of transferase activity (qval1.67E-2)', 'GO:0045995:regulation of embryonic development (qval1.69E-2)', 'GO:0072657:protein localization to membrane (qval1.7E-2)', 'GO:0010638:positive regulation of organelle organization (qval1.72E-2)', 'GO:2001234:negative regulation of apoptotic signaling pathway (qval1.73E-2)', 'GO:0006897:endocytosis (qval1.74E-2)', 'GO:0033673:negative regulation of kinase activity (qval1.76E-2)', 'GO:0045216:cell-cell junction organization (qval1.8E-2)', 'GO:0071702:organic substance transport (qval1.82E-2)', 'GO:0065008:regulation of biological quality (qval1.86E-2)', 'GO:0032269:negative regulation of cellular protein metabolic process (qval1.86E-2)', 'GO:0003012:muscle system process (qval1.95E-2)', 'GO:0030163:protein catabolic process (qval1.96E-2)', 'GO:0048227:plasma membrane to endosome transport (qval2.01E-2)', 'GO:0019388:galactose catabolic process (qval2E-2)', 'GO:0032989:cellular component morphogenesis (qval2.01E-2)', 'GO:0038127:ERBB signaling pathway (qval2.05E-2)', 'GO:1900026:positive regulation of substrate adhesion-dependent cell spreading (qval2.09E-2)', 'GO:0032233:positive regulation of actin filament bundle assembly (qval2.1E-2)', 'GO:0002521:leukocyte differentiation (qval2.12E-2)', 'GO:0032501:multicellular organismal process (qval2.11E-2)', 'GO:0030855:epithelial cell differentiation (qval2.11E-2)', 'GO:0043087:regulation of GTPase activity (qval2.18E-2)', 'GO:0006915:apoptotic process (qval2.19E-2)', 'GO:0070141:response to UV-A (qval2.2E-2)', 'GO:2000146:negative regulation of cell motility (qval2.2E-2)', 'GO:1902105:regulation of leukocyte differentiation (qval2.21E-2)', 'GO:0110020:regulation of actomyosin structure organization (qval2.29E-2)', 'GO:1903076:regulation of protein localization to plasma membrane (qval2.28E-2)', 'GO:0007173:epidermal growth factor receptor signaling pathway (qval2.29E-2)', 'GO:0009611:response to wounding (qval2.31E-2)', 'GO:0015833:peptide transport (qval2.37E-2)', 'GO:0002757:immune response-activating signal transduction (qval2.38E-2)', 'GO:0035239:tube morphogenesis (qval2.4E-2)', 'GO:0007265:Ras protein signal transduction (qval2.4E-2)', 'GO:0002159:desmosome assembly (qval2.42E-2)', 'GO:0031589:cell-substrate adhesion (qval2.51E-2)', 'GO:0034097:response to cytokine (qval2.54E-2)', 'GO:0031344:regulation of cell projection organization (qval2.54E-2)', 'GO:0007043:cell-cell junction assembly (qval2.57E-2)', 'GO:0050678:regulation of epithelial cell proliferation (qval2.56E-2)', 'GO:0009888:tissue development (qval2.59E-2)', 'GO:0002429:immune response-activating cell surface receptor signaling pathway (qval2.62E-2)', 'GO:0061024:membrane organization (qval2.7E-2)', 'GO:0008284:positive regulation of cell proliferation (qval2.69E-2)', 'GO:0061436:establishment of skin barrier (qval2.76E-2)', 'GO:0061097:regulation of protein tyrosine kinase activity (qval2.76E-2)', 'GO:0071364:cellular response to epidermal growth factor stimulus (qval2.75E-2)', 'GO:0051495:positive regulation of cytoskeleton organization (qval2.91E-2)', 'GO:0051496:positive regulation of stress fiber assembly (qval2.96E-2)', 'GO:0044089:positive regulation of cellular component biogenesis (qval2.95E-2)', 'GO:0006930:substrate-dependent cell migration, cell extension (qval3.04E-2)', 'GO:0006929:substrate-dependent cell migration (qval3.03E-2)', 'GO:2000561:regulation of CD4-positive, alpha-beta T cell proliferation (qval3.02E-2)', 'GO:0048704:embryonic skeletal system morphogenesis (qval3.02E-2)', 'GO:0033043:regulation of organelle organization (qval3.08E-2)', 'GO:0032870:cellular response to hormone stimulus (qval3.08E-2)', 'GO:0120035:regulation of plasma membrane bounded cell projection organization (qval3.07E-2)', 'GO:0071705:nitrogen compound transport (qval3.11E-2)', 'GO:0032386:regulation of intracellular transport (qval3.18E-2)', 'GO:0071495:cellular response to endogenous stimulus (qval3.27E-2)', 'GO:1905475:regulation of protein localization to membrane (qval3.26E-2)', 'GO:0098876:vesicle-mediated transport to the plasma membrane (qval3.33E-2)', 'GO:0046634:regulation of alpha-beta T cell activation (qval3.32E-2)', 'GO:0046640:regulation of alpha-beta T cell proliferation (qval3.36E-2)', 'GO:0035295:tube development (qval3.48E-2)', 'GO:0051346:negative regulation of hydrolase activity (qval3.58E-2)', 'GO:1904377:positive regulation of protein localization to cell periphery (qval3.61E-2)', 'GO:0070727:cellular macromolecule localization (qval3.6E-2)', 'GO:0040013:negative regulation of locomotion (qval3.65E-2)', 'GO:1904035:regulation of epithelial cell apoptotic process (qval3.67E-2)', 'GO:0002764:immune response-regulating signaling pathway (qval3.68E-2)', 'GO:0006888:ER to Golgi vesicle-mediated transport (qval3.67E-2)', 'GO:0006508:proteolysis (qval3.7E-2)', 'GO:0030968:endoplasmic reticulum unfolded protein response (qval3.7E-2)', 'GO:0001953:negative regulation of cell-matrix adhesion (qval3.72E-2)', 'GO:1902745:positive regulation of lamellipodium organization (qval3.7E-2)', 'GO:0019538:protein metabolic process (qval3.82E-2)', 'GO:0038093:Fc receptor signaling pathway (qval3.87E-2)', 'GO:0030307:positive regulation of cell growth (qval3.86E-2)', 'GO:1901136:carbohydrate derivative catabolic process (qval3.86E-2)', 'GO:0042058:regulation of epidermal growth factor receptor signaling pathway (qval3.86E-2)', 'GO:0045600:positive regulation of fat cell differentiation (qval3.93E-2)', 'GO:0000904:cell morphogenesis involved in differentiation (qval3.99E-2)', 'GO:0033561:regulation of water loss via skin (qval4.04E-2)', 'GO:0003148:outflow tract septum morphogenesis (qval4.03E-2)', 'GO:0002768:immune response-regulating cell surface receptor signaling pathway (qval4.04E-2)', 'GO:0032271:regulation of protein polymerization (qval4.03E-2)', 'GO:0043536:positive regulation of blood vessel endothelial cell migration (qval4.11E-2)', 'GO:0001954:positive regulation of cell-matrix adhesion (qval4.1E-2)', 'GO:0030865:cortical cytoskeleton organization (qval4.09E-2)', 'GO:0051271:negative regulation of cellular component movement (qval4.11E-2)', 'GO:0010720:positive regulation of cell development (qval4.13E-2)', 'GO:0050679:positive regulation of epithelial cell proliferation (qval4.23E-2)', 'GO:0034613:cellular protein localization (qval4.25E-2)', 'GO:0045619:regulation of lymphocyte differentiation (qval4.25E-2)', 'GO:0060986:endocrine hormone secretion (qval4.24E-2)', 'GO:0002934:desmosome organization (qval4.23E-2)']</t>
        </is>
      </c>
      <c r="T14" s="3">
        <f>hyperlink("https://spiral.technion.ac.il/results/MTAwMDAwNA==/13/GOResultsFUNCTION","link")</f>
        <v/>
      </c>
      <c r="U14" t="inlineStr">
        <is>
          <t>['GO:0050839:cell adhesion molecule binding (qval1.04E-15)', 'GO:0045296:cadherin binding (qval7.62E-11)', 'GO:0003779:actin binding (qval1.43E-7)', 'GO:0005178:integrin binding (qval8.97E-7)', 'GO:0019899:enzyme binding (qval1.1E-6)', 'GO:0008092:cytoskeletal protein binding (qval4.81E-6)', 'GO:0005515:protein binding (qval5.57E-6)', 'GO:0051015:actin filament binding (qval9.35E-5)', 'GO:0044877:protein-containing complex binding (qval2.15E-4)', 'GO:0005102:signaling receptor binding (qval3.35E-4)', 'GO:0005488:binding (qval8.36E-4)', 'GO:1902936:phosphatidylinositol bisphosphate binding (qval1.07E-3)', 'GO:0019838:growth factor binding (qval1.03E-3)', 'GO:1901981:phosphatidylinositol phosphate binding (qval4.99E-3)', 'GO:0060090:molecular adaptor activity (qval1.4E-2)', 'GO:0098631:cell adhesion mediator activity (qval1.34E-2)', 'GO:0005546:phosphatidylinositol-4,5-bisphosphate binding (qval1.46E-2)', 'GO:0098632:cell-cell adhesion mediator activity (qval1.73E-2)', 'GO:0071889:14-3-3 protein binding (qval1.87E-2)', 'GO:0005200:structural constituent of cytoskeleton (qval2.07E-2)', 'GO:0002020:protease binding (qval1.99E-2)', 'GO:0043394:proteoglycan binding (qval2.66E-2)', 'GO:0005518:collagen binding (qval2.61E-2)', 'GO:0019955:cytokine binding (qval3.49E-2)', 'GO:0035591:signaling adaptor activity (qval3.9E-2)', 'GO:0019900:kinase binding (qval3.8E-2)', 'GO:0030898:actin-dependent ATPase activity (qval3.83E-2)', 'GO:0035257:nuclear hormone receptor binding (qval4.25E-2)', 'GO:0046966:thyroid hormone receptor binding (qval4.19E-2)', 'GO:0051020:GTPase binding (qval4.79E-2)', 'GO:0030234:enzyme regulator activity (qval5.06E-2)', 'GO:0000146:microfilament motor activity (qval7.82E-2)', 'GO:0008484:sulfuric ester hydrolase activity (qval8.09E-2)', 'GO:0015923:mannosidase activity (qval7.85E-2)', 'GO:0045294:alpha-catenin binding (qval8.04E-2)', 'GO:0015924:mannosyl-oligosaccharide mannosidase activity (qval7.82E-2)', 'GO:0050840:extracellular matrix binding (qval8.58E-2)', 'GO:0031267:small GTPase binding (qval1.09E-1)', 'GO:0019902:phosphatase binding (qval1.07E-1)']</t>
        </is>
      </c>
      <c r="V14" s="3">
        <f>hyperlink("https://spiral.technion.ac.il/results/MTAwMDAwNA==/13/GOResultsCOMPONENT","link")</f>
        <v/>
      </c>
      <c r="W14" t="inlineStr">
        <is>
          <t>['GO:0005912:adherens junction (qval2.08E-17)', 'GO:0070161:anchoring junction (qval1.2E-17)', 'GO:0030054:cell junction (qval1.03E-17)', 'GO:0031982:vesicle (qval4.75E-17)', 'GO:0070062:extracellular exosome (qval4.76E-17)', 'GO:1903561:extracellular vesicle (qval2.03E-16)', 'GO:0043230:extracellular organelle (qval1.84E-16)', 'GO:0016020:membrane (qval1.88E-15)', 'GO:0030055:cell-substrate junction (qval3.22E-14)', 'GO:0005924:cell-substrate adherens junction (qval8.87E-14)', 'GO:0005925:focal adhesion (qval2.45E-13)', 'GO:0044421:extracellular region part (qval2.13E-12)', 'GO:0044444:cytoplasmic part (qval2.08E-11)', 'GO:0044433:cytoplasmic vesicle part (qval1.66E-10)', 'GO:0005856:cytoskeleton (qval2.37E-10)', 'GO:0044437:vacuolar part (qval5.37E-8)', 'GO:0005886:plasma membrane (qval1.26E-7)', 'GO:0015629:actin cytoskeleton (qval5.31E-7)', 'GO:0098588:bounding membrane of organelle (qval1.03E-6)', 'GO:0044425:membrane part (qval2.13E-6)', 'GO:0044440:endosomal part (qval2.38E-6)', 'GO:0005764:lysosome (qval2.72E-6)', 'GO:0000323:lytic vacuole (qval2.6E-6)', 'GO:0005773:vacuole (qval2.85E-6)', 'GO:0031410:cytoplasmic vesicle (qval2.92E-6)', 'GO:0097708:intracellular vesicle (qval3.6E-6)', 'GO:0098852:lytic vacuole membrane (qval4.69E-6)', 'GO:0005765:lysosomal membrane (qval4.53E-6)', 'GO:0005829:cytosol (qval6.34E-6)', 'GO:0031090:organelle membrane (qval6.34E-6)', 'GO:0062023:collagen-containing extracellular matrix (qval9.19E-6)', 'GO:0005768:endosome (qval1.01E-5)', 'GO:0010008:endosome membrane (qval1.07E-5)', 'GO:0098805:whole membrane (qval1.77E-5)', 'GO:0030027:lamellipodium (qval2.33E-5)', 'GO:0005774:vacuolar membrane (qval2.3E-5)', 'GO:0044432:endoplasmic reticulum part (qval2.69E-5)', 'GO:0005775:vacuolar lumen (qval1.11E-4)', 'GO:0031012:extracellular matrix (qval2.05E-4)', 'GO:0001726:ruffle (qval2.87E-4)', 'GO:0009925:basal plasma membrane (qval4.29E-4)', 'GO:0000139:Golgi membrane (qval4.65E-4)', 'GO:0044431:Golgi apparatus part (qval4.89E-4)', 'GO:0016328:lateral plasma membrane (qval5.55E-4)', 'GO:0043202:lysosomal lumen (qval6.23E-4)', 'GO:0044464:cell part (qval6.12E-4)', 'GO:0012506:vesicle membrane (qval6.6E-4)', 'GO:0005604:basement membrane (qval6.63E-4)', 'GO:0005769:early endosome (qval6.9E-4)', 'GO:0002102:podosome (qval7.03E-4)', 'GO:0044424:intracellular part (qval1.11E-3)', 'GO:0009986:cell surface (qval1.29E-3)', 'GO:0044459:plasma membrane part (qval1.29E-3)', 'GO:0044449:contractile fiber part (qval1.43E-3)', 'GO:0005884:actin filament (qval1.43E-3)', 'GO:0005737:cytoplasm (qval1.41E-3)', 'GO:0098857:membrane microdomain (qval2.05E-3)', 'GO:0045121:membrane raft (qval2.01E-3)', 'GO:0030667:secretory granule membrane (qval2.55E-3)', 'GO:0098590:plasma membrane region (qval2.58E-3)', 'GO:0030659:cytoplasmic vesicle membrane (qval2.91E-3)', 'GO:0043227:membrane-bounded organelle (qval2.93E-3)', 'GO:0035577:azurophil granule membrane (qval3.1E-3)', 'GO:0044422:organelle part (qval3.16E-3)', 'GO:0098589:membrane region (qval3.26E-3)', 'GO:0005911:cell-cell junction (qval3.31E-3)', 'GO:1904813:ficolin-1-rich granule lumen (qval4.58E-3)', 'GO:0042470:melanosome (qval4.82E-3)', 'GO:0048770:pigment granule (qval4.75E-3)', 'GO:0005770:late endosome (qval5.46E-3)', 'GO:0005783:endoplasmic reticulum (qval5.87E-3)', 'GO:0055038:recycling endosome membrane (qval8.12E-3)', 'GO:0030426:growth cone (qval8.86E-3)', 'GO:0005788:endoplasmic reticulum lumen (qval9.6E-3)', 'GO:0048471:perinuclear region of cytoplasm (qval9.65E-3)', 'GO:0044446:intracellular organelle part (qval1.02E-2)', 'GO:0043034:costamere (qval1.03E-2)', 'GO:0008305:integrin complex (qval1.08E-2)', 'GO:0042995:cell projection (qval1.06E-2)', 'GO:0005905:clathrin-coated pit (qval1.08E-2)', 'GO:0030906:retromer, cargo-selective complex (qval1.12E-2)', 'GO:0031983:vesicle lumen (qval1.15E-2)', 'GO:0001725:stress fiber (qval1.2E-2)', 'GO:0097517:contractile actin filament bundle (qval1.19E-2)', 'GO:0005794:Golgi apparatus (qval1.17E-2)', 'GO:0030427:site of polarized growth (qval1.23E-2)', 'GO:0034774:secretory granule lumen (qval1.23E-2)', 'GO:0005615:extracellular space (qval1.43E-2)', 'GO:0019897:extrinsic component of plasma membrane (qval1.44E-2)', 'GO:0043226:organelle (qval1.46E-2)', 'GO:0005575:cellular_component (qval1.54E-2)', 'GO:0098636:protein complex involved in cell adhesion (qval1.73E-2)']</t>
        </is>
      </c>
      <c r="X14" t="inlineStr">
        <is>
          <t>[{0, 1, 3, 25, 26, 27, 28, 29, 30}, {16, 6, 8, 10, 12, 14}]</t>
        </is>
      </c>
    </row>
    <row r="15">
      <c r="A15" s="1" t="n">
        <v>14</v>
      </c>
      <c r="B15" t="n">
        <v>32863</v>
      </c>
      <c r="C15" t="n">
        <v>31</v>
      </c>
      <c r="D15" t="n">
        <v>122</v>
      </c>
      <c r="E15" t="n">
        <v>18</v>
      </c>
      <c r="F15" t="n">
        <v>930</v>
      </c>
      <c r="G15" t="n">
        <v>60</v>
      </c>
      <c r="H15" s="2" t="n">
        <v>-192.4475252175664</v>
      </c>
      <c r="I15" t="n">
        <v>0.5296749527356901</v>
      </c>
      <c r="J15" t="inlineStr">
        <is>
          <t>ENSG00000008118,ENSG00000008196,ENSG00000033170,ENSG00000039068,ENSG00000046651,ENSG00000051620,ENSG00000059804,ENSG00000065534,ENSG00000068650,ENSG00000082781,ENSG00000088386,ENSG00000094975,ENSG00000095787,ENSG00000097096,ENSG00000101443,ENSG00000104081,ENSG00000105655,ENSG00000105894,ENSG00000109472,ENSG00000109819,ENSG00000111877,ENSG00000112139,ENSG00000112378,ENSG00000115523,ENSG00000116016,ENSG00000118777,ENSG00000120549,ENSG00000122378,ENSG00000124831,ENSG00000124839,ENSG00000124942,ENSG00000125505,ENSG00000129219,ENSG00000131473,ENSG00000132321,ENSG00000132698,ENSG00000132854,ENSG00000134258,ENSG00000136770,ENSG00000137203,ENSG00000137266,ENSG00000137474,ENSG00000137747,ENSG00000137843,ENSG00000137962,ENSG00000138758,ENSG00000138792,ENSG00000139219,ENSG00000140416,ENSG00000141449,ENSG00000142949,ENSG00000143061,ENSG00000143333,ENSG00000143375,ENSG00000143995,ENSG00000145681,ENSG00000145826,ENSG00000146197,ENSG00000147010,ENSG00000147571,ENSG00000147573,ENSG00000150556,ENSG00000150867,ENSG00000150893,ENSG00000152767,ENSG00000154127,ENSG00000155066,ENSG00000158769,ENSG00000160145,ENSG00000162552,ENSG00000163399,ENSG00000163430,ENSG00000163453,ENSG00000164099,ENSG00000164434,ENSG00000164616,ENSG00000164683,ENSG00000165617,ENSG00000166450,ENSG00000167861,ENSG00000168672,ENSG00000169239,ENSG00000169635,ENSG00000169710,ENSG00000170266,ENSG00000170775,ENSG00000170921,ENSG00000171316,ENSG00000171365,ENSG00000173402,ENSG00000173848,ENSG00000175093,ENSG00000175445,ENSG00000176532,ENSG00000177508,ENSG00000179104,ENSG00000180999,ENSG00000181751,ENSG00000182118,ENSG00000182263,ENSG00000183287,ENSG00000183801,ENSG00000184564,ENSG00000184640,ENSG00000186790,ENSG00000187123,ENSG00000188042,ENSG00000196562,ENSG00000198168,ENSG00000198478,ENSG00000205268,ENSG00000205302,ENSG00000229557,ENSG00000230148,ENSG00000231817,ENSG00000236975,ENSG00000261308,ENSG00000267134,ENSG00000272079,ENSG00000273749,ENSG00000274591,ENSG00000285576</t>
        </is>
      </c>
      <c r="K15" t="inlineStr">
        <is>
          <t>[(0, 4), (0, 6), (0, 8), (0, 9), (0, 11), (1, 4), (1, 6), (1, 8), (1, 9), (1, 11), (18, 4), (18, 6), (18, 8), (20, 4), (20, 6), (20, 8), (20, 9), (20, 11), (21, 4), (21, 6), (21, 8), (21, 9), (21, 11), (22, 4), (22, 6), (22, 8), (22, 9), (22, 11), (23, 4), (23, 6), (23, 8), (23, 9), (23, 11), (24, 4), (24, 6), (24, 8), (24, 9), (24, 11), (25, 4), (25, 6), (25, 8), (25, 9), (25, 11), (26, 4), (26, 6), (26, 8), (26, 9), (26, 11), (27, 4), (27, 6), (27, 8), (27, 9), (27, 11), (28, 4), (28, 6), (28, 8), (28, 9), (28, 11), (30, 8), (30, 9)]</t>
        </is>
      </c>
      <c r="L15" t="n">
        <v>598</v>
      </c>
      <c r="M15" t="n">
        <v>1</v>
      </c>
      <c r="N15" t="n">
        <v>0.95</v>
      </c>
      <c r="O15" t="n">
        <v>3</v>
      </c>
      <c r="P15" t="n">
        <v>10000</v>
      </c>
      <c r="Q15" t="inlineStr">
        <is>
          <t>11/06/2023, 22:04:15</t>
        </is>
      </c>
      <c r="R15" s="3">
        <f>hyperlink("https://spiral.technion.ac.il/results/MTAwMDAwNA==/14/GOResultsPROCESS","link")</f>
        <v/>
      </c>
      <c r="S15" t="inlineStr">
        <is>
          <t>['GO:0001822:kidney development (qval2.56E-1)', 'GO:0048856:anatomical structure development (qval2.25E-1)', 'GO:0003008:system process (qval1.57E-1)', 'GO:0050807:regulation of synapse organization (qval1.51E-1)', 'GO:0009653:anatomical structure morphogenesis (qval4.13E-1)', 'GO:0050810:regulation of steroid biosynthetic process (qval3.64E-1)', 'GO:0032502:developmental process (qval5.76E-1)', 'GO:0048513:animal organ development (qval6.95E-1)', 'GO:0046885:regulation of hormone biosynthetic process (qval6.57E-1)', 'GO:0043062:extracellular structure organization (qval7.28E-1)', 'GO:0051239:regulation of multicellular organismal process (qval6.69E-1)', 'GO:0045446:endothelial cell differentiation (qval6.41E-1)', 'GO:0019218:regulation of steroid metabolic process (qval6.05E-1)', 'GO:0031102:neuron projection regeneration (qval6.21E-1)', 'GO:0007185:transmembrane receptor protein tyrosine phosphatase signaling pathway (qval6.37E-1)', 'GO:1903034:regulation of response to wounding (qval6.72E-1)', 'GO:0032501:multicellular organismal process (qval7.22E-1)', 'GO:0030198:extracellular matrix organization (qval8.13E-1)', 'GO:0021675:nerve development (qval7.89E-1)']</t>
        </is>
      </c>
      <c r="T15" s="3">
        <f>hyperlink("https://spiral.technion.ac.il/results/MTAwMDAwNA==/14/GOResultsFUNCTION","link")</f>
        <v/>
      </c>
      <c r="U15" t="inlineStr">
        <is>
          <t>['GO:0050839:cell adhesion molecule binding (qval2.52E-1)', 'GO:0043394:proteoglycan binding (qval1.27E-1)', 'GO:0035373:chondroitin sulfate proteoglycan binding (qval1.95E-1)', 'GO:0045296:cadherin binding (qval9.52E-1)']</t>
        </is>
      </c>
      <c r="V15" s="3">
        <f>hyperlink("https://spiral.technion.ac.il/results/MTAwMDAwNA==/14/GOResultsCOMPONENT","link")</f>
        <v/>
      </c>
      <c r="W15" t="inlineStr">
        <is>
          <t>['GO:0044421:extracellular region part (qval5.38E-3)', 'GO:0005886:plasma membrane (qval1.63E-2)', 'GO:0070062:extracellular exosome (qval4.78E-2)', 'GO:1903561:extracellular vesicle (qval4.65E-2)', 'GO:0043230:extracellular organelle (qval3.75E-2)', 'GO:0042995:cell projection (qval7.74E-2)', 'GO:0120025:plasma membrane bounded cell projection (qval7.17E-2)', 'GO:0005576:extracellular region (qval6.46E-2)']</t>
        </is>
      </c>
      <c r="X15" t="inlineStr">
        <is>
          <t>[{0, 1, 18, 20, 21, 22, 23, 24, 25, 26, 27, 28, 30}, {4, 6, 8, 9, 11}]</t>
        </is>
      </c>
    </row>
    <row r="16">
      <c r="A16" s="1" t="n">
        <v>15</v>
      </c>
      <c r="B16" t="n">
        <v>32863</v>
      </c>
      <c r="C16" t="n">
        <v>31</v>
      </c>
      <c r="D16" t="n">
        <v>570</v>
      </c>
      <c r="E16" t="n">
        <v>15</v>
      </c>
      <c r="F16" t="n">
        <v>930</v>
      </c>
      <c r="G16" t="n">
        <v>46</v>
      </c>
      <c r="H16" s="2" t="n">
        <v>-1080.32985086743</v>
      </c>
      <c r="I16" t="n">
        <v>0.5342698142367177</v>
      </c>
      <c r="J16" t="inlineStr">
        <is>
          <t>ENSG00000003137,ENSG00000003756,ENSG00000005884,ENSG00000005893,ENSG00000006210,ENSG00000006453,ENSG00000006607,ENSG00000006756,ENSG00000007866,ENSG00000008118,ENSG00000008196,ENSG00000008513,ENSG00000009830,ENSG00000010803,ENSG00000013288,ENSG00000015153,ENSG00000016082,ENSG00000018189,ENSG00000024422,ENSG00000027075,ENSG00000033327,ENSG00000034510,ENSG00000034677,ENSG00000035862,ENSG00000038382,ENSG00000039319,ENSG00000039523,ENSG00000046651,ENSG00000050820,ENSG00000051108,ENSG00000051620,ENSG00000052795,ENSG00000057294,ENSG00000057704,ENSG00000060971,ENSG00000061273,ENSG00000064195,ENSG00000064999,ENSG00000065534,ENSG00000065809,ENSG00000067057,ENSG00000067082,ENSG00000067955,ENSG00000069329,ENSG00000070961,ENSG00000071205,ENSG00000071553,ENSG00000072364,ENSG00000072778,ENSG00000075420,ENSG00000075461,ENSG00000075790,ENSG00000075945,ENSG00000076770,ENSG00000077044,ENSG00000077238,ENSG00000077380,ENSG00000077942,ENSG00000078124,ENSG00000080503,ENSG00000080845,ENSG00000081479,ENSG00000082397,ENSG00000082781,ENSG00000084112,ENSG00000085719,ENSG00000086062,ENSG00000086544,ENSG00000087116,ENSG00000087157,ENSG00000087245,ENSG00000087253,ENSG00000087274,ENSG00000087460,ENSG00000088387,ENSG00000089159,ENSG00000089876,ENSG00000091136,ENSG00000091317,ENSG00000093000,ENSG00000094755,ENSG00000095787,ENSG00000099250,ENSG00000099282,ENSG00000099331,ENSG00000099849,ENSG00000099917,ENSG00000099960,ENSG00000100139,ENSG00000100242,ENSG00000100258,ENSG00000100311,ENSG00000100345,ENSG00000100558,ENSG00000101158,ENSG00000101160,ENSG00000101443,ENSG00000101474,ENSG00000101782,ENSG00000101825,ENSG00000101846,ENSG00000102034,ENSG00000102243,ENSG00000102547,ENSG00000102871,ENSG00000103335,ENSG00000104081,ENSG00000104388,ENSG00000104611,ENSG00000104723,ENSG00000105223,ENSG00000105357,ENSG00000105655,ENSG00000105894,ENSG00000105997,ENSG00000106066,ENSG00000106404,ENSG00000106868,ENSG00000107104,ENSG00000107485,ENSG00000107738,ENSG00000107863,ENSG00000107882,ENSG00000108219,ENSG00000108433,ENSG00000108932,ENSG00000109079,ENSG00000109099,ENSG00000109323,ENSG00000109458,ENSG00000109472,ENSG00000110148,ENSG00000110237,ENSG00000110492,ENSG00000110660,ENSG00000110723,ENSG00000110841,ENSG00000110880,ENSG00000111057,ENSG00000111348,ENSG00000111642,ENSG00000111799,ENSG00000111885,ENSG00000111912,ENSG00000112078,ENSG00000112851,ENSG00000113196,ENSG00000113430,ENSG00000113645,ENSG00000113916,ENSG00000114251,ENSG00000114423,ENSG00000114520,ENSG00000115091,ENSG00000115183,ENSG00000115310,ENSG00000115414,ENSG00000115461,ENSG00000115596,ENSG00000115935,ENSG00000115977,ENSG00000116016,ENSG00000116017,ENSG00000116183,ENSG00000116285,ENSG00000116574,ENSG00000116717,ENSG00000116871,ENSG00000116977,ENSG00000116991,ENSG00000117308,ENSG00000117859,ENSG00000118680,ENSG00000118777,ENSG00000118898,ENSG00000119242,ENSG00000119280,ENSG00000119396,ENSG00000119431,ENSG00000119801,ENSG00000120149,ENSG00000120675,ENSG00000120708,ENSG00000120899,ENSG00000120913,ENSG00000120963,ENSG00000121577,ENSG00000122592,ENSG00000122786,ENSG00000123146,ENSG00000123159,ENSG00000123240,ENSG00000123353,ENSG00000124145,ENSG00000124357,ENSG00000124786,ENSG00000124831,ENSG00000124942,ENSG00000125170,ENSG00000125266,ENSG00000125505,ENSG00000125734,ENSG00000125848,ENSG00000125872,ENSG00000125898,ENSG00000126016,ENSG00000126804,ENSG00000126821,ENSG00000128422,ENSG00000128591,ENSG00000129116,ENSG00000129128,ENSG00000129625,ENSG00000130202,ENSG00000130396,ENSG00000130402,ENSG00000130779,ENSG00000131236,ENSG00000131370,ENSG00000131435,ENSG00000132334,ENSG00000132698,ENSG00000132854,ENSG00000132938,ENSG00000133106,ENSG00000133131,ENSG00000133612,ENSG00000134138,ENSG00000134243,ENSG00000134258,ENSG00000134291,ENSG00000134317,ENSG00000134318,ENSG00000134369,ENSG00000134531,ENSG00000134627,ENSG00000134686,ENSG00000134755,ENSG00000134909,ENSG00000135046,ENSG00000135074,ENSG00000135111,ENSG00000135299,ENSG00000135317,ENSG00000135378,ENSG00000135480,ENSG00000135535,ENSG00000135677,ENSG00000135925,ENSG00000135926,ENSG00000136068,ENSG00000136167,ENSG00000136261,ENSG00000136478,ENSG00000136770,ENSG00000136830,ENSG00000137076,ENSG00000137203,ENSG00000137474,ENSG00000137507,ENSG00000137563,ENSG00000137575,ENSG00000137710,ENSG00000137747,ENSG00000137842,ENSG00000137843,ENSG00000137962,ENSG00000138069,ENSG00000138119,ENSG00000138386,ENSG00000138434,ENSG00000138448,ENSG00000138674,ENSG00000139055,ENSG00000139629,ENSG00000139644,ENSG00000139793,ENSG00000139880,ENSG00000139926,ENSG00000140416,ENSG00000140455,ENSG00000140497,ENSG00000140526,ENSG00000140575,ENSG00000140836,ENSG00000140873,ENSG00000140931,ENSG00000140950,ENSG00000141279,ENSG00000141449,ENSG00000142197,ENSG00000142798,ENSG00000143061,ENSG00000143153,ENSG00000143162,ENSG00000143164,ENSG00000143217,ENSG00000143333,ENSG00000143382,ENSG00000143797,ENSG00000143850,ENSG00000143995,ENSG00000144746,ENSG00000145012,ENSG00000145681,ENSG00000145685,ENSG00000146072,ENSG00000146197,ENSG00000146535,ENSG00000146592,ENSG00000146648,ENSG00000147010,ENSG00000147144,ENSG00000147408,ENSG00000147416,ENSG00000147454,ENSG00000147526,ENSG00000147573,ENSG00000148053,ENSG00000148180,ENSG00000148218,ENSG00000148341,ENSG00000148677,ENSG00000149256,ENSG00000149289,ENSG00000149418,ENSG00000150540,ENSG00000150556,ENSG00000150687,ENSG00000150867,ENSG00000151116,ENSG00000151233,ENSG00000151468,ENSG00000151693,ENSG00000151694,ENSG00000152217,ENSG00000152229,ENSG00000152484,ENSG00000153029,ENSG00000153046,ENSG00000153113,ENSG00000153250,ENSG00000153317,ENSG00000153827,ENSG00000154127,ENSG00000154447,ENSG00000155363,ENSG00000155849,ENSG00000156113,ENSG00000156466,ENSG00000157227,ENSG00000157625,ENSG00000158270,ENSG00000158555,ENSG00000158769,ENSG00000159176,ENSG00000159216,ENSG00000159251,ENSG00000159658,ENSG00000160094,ENSG00000160145,ENSG00000160613,ENSG00000160796,ENSG00000160932,ENSG00000160948,ENSG00000161642,ENSG00000162576,ENSG00000162849,ENSG00000162892,ENSG00000162909,ENSG00000162931,ENSG00000163072,ENSG00000163191,ENSG00000163399,ENSG00000163453,ENSG00000163466,ENSG00000163513,ENSG00000163527,ENSG00000163545,ENSG00000163637,ENSG00000163638,ENSG00000164116,ENSG00000164292,ENSG00000164402,ENSG00000164434,ENSG00000164683,ENSG00000164684,ENSG00000164733,ENSG00000164938,ENSG00000164976,ENSG00000165102,ENSG00000165124,ENSG00000165476,ENSG00000165757,ENSG00000166025,ENSG00000166145,ENSG00000166250,ENSG00000166272,ENSG00000166450,ENSG00000166908,ENSG00000166949,ENSG00000167123,ENSG00000167244,ENSG00000167528,ENSG00000167601,ENSG00000167755,ENSG00000167766,ENSG00000167767,ENSG00000167861,ENSG00000168077,ENSG00000168461,ENSG00000168528,ENSG00000168672,ENSG00000168675,ENSG00000169019,ENSG00000169129,ENSG00000169242,ENSG00000169594,ENSG00000169635,ENSG00000169895,ENSG00000169905,ENSG00000170242,ENSG00000170266,ENSG00000170421,ENSG00000170471,ENSG00000170677,ENSG00000170776,ENSG00000170921,ENSG00000171056,ENSG00000171132,ENSG00000171295,ENSG00000171302,ENSG00000171345,ENSG00000171456,ENSG00000171617,ENSG00000171621,ENSG00000171631,ENSG00000171914,ENSG00000172081,ENSG00000172478,ENSG00000172965,ENSG00000173376,ENSG00000173402,ENSG00000173559,ENSG00000173801,ENSG00000173848,ENSG00000173852,ENSG00000174165,ENSG00000174498,ENSG00000174640,ENSG00000175318,ENSG00000175505,ENSG00000176014,ENSG00000176092,ENSG00000176597,ENSG00000176720,ENSG00000176753,ENSG00000176788,ENSG00000176845,ENSG00000177189,ENSG00000177606,ENSG00000177697,ENSG00000178163,ENSG00000179562,ENSG00000179820,ENSG00000180209,ENSG00000180398,ENSG00000180730,ENSG00000180891,ENSG00000181788,ENSG00000181904,ENSG00000182107,ENSG00000182118,ENSG00000182158,ENSG00000182168,ENSG00000182534,ENSG00000182580,ENSG00000182606,ENSG00000182670,ENSG00000182718,ENSG00000182985,ENSG00000183018,ENSG00000183255,ENSG00000183696,ENSG00000183722,ENSG00000183779,ENSG00000184292,ENSG00000184363,ENSG00000184371,ENSG00000185101,ENSG00000185222,ENSG00000185619,ENSG00000185650,ENSG00000185813,ENSG00000186350,ENSG00000187079,ENSG00000187123,ENSG00000187260,ENSG00000187800,ENSG00000188042,ENSG00000188176,ENSG00000188483,ENSG00000188643,ENSG00000188994,ENSG00000189077,ENSG00000189143,ENSG00000189171,ENSG00000196141,ENSG00000196154,ENSG00000196547,ENSG00000196562,ENSG00000196776,ENSG00000196782,ENSG00000197122,ENSG00000197217,ENSG00000197321,ENSG00000197448,ENSG00000197746,ENSG00000197879,ENSG00000197965,ENSG00000198162,ENSG00000198336,ENSG00000198369,ENSG00000198420,ENSG00000198668,ENSG00000198691,ENSG00000198732,ENSG00000198796,ENSG00000198833,ENSG00000203485,ENSG00000203499,ENSG00000203780,ENSG00000204131,ENSG00000204178,ENSG00000204217,ENSG00000204262,ENSG00000205336,ENSG00000205730,ENSG00000213190,ENSG00000213625,ENSG00000213639,ENSG00000213722,ENSG00000213853,ENSG00000213930,ENSG00000214049,ENSG00000214530,ENSG00000214655,ENSG00000223573,ENSG00000226742,ENSG00000227500,ENSG00000229557,ENSG00000236830,ENSG00000239305,ENSG00000241772,ENSG00000242498,ENSG00000246705,ENSG00000248323,ENSG00000249087,ENSG00000255690,ENSG00000259727,ENSG00000260034,ENSG00000260401,ENSG00000261997,ENSG00000265702,ENSG00000267519,ENSG00000271614,ENSG00000272079,ENSG00000272931,ENSG00000276193,ENSG00000279591</t>
        </is>
      </c>
      <c r="K16" t="inlineStr">
        <is>
          <t>[(0, 6), (0, 8), (0, 9), (0, 10), (0, 12), (0, 13), (0, 14), (0, 15), (1, 6), (1, 8), (1, 9), (1, 10), (1, 12), (1, 13), (1, 14), (1, 15), (25, 6), (25, 8), (25, 9), (25, 10), (25, 12), (25, 14), (25, 15), (26, 6), (26, 8), (26, 9), (26, 10), (26, 12), (26, 13), (26, 14), (26, 15), (27, 6), (27, 8), (27, 10), (27, 12), (28, 6), (28, 8), (28, 9), (28, 10), (28, 12), (28, 13), (28, 14), (28, 15), (30, 6), (30, 8), (30, 10)]</t>
        </is>
      </c>
      <c r="L16" t="n">
        <v>7966</v>
      </c>
      <c r="M16" t="n">
        <v>0.75</v>
      </c>
      <c r="N16" t="n">
        <v>0.95</v>
      </c>
      <c r="O16" t="n">
        <v>3</v>
      </c>
      <c r="P16" t="n">
        <v>10000</v>
      </c>
      <c r="Q16" t="inlineStr">
        <is>
          <t>11/06/2023, 22:04:46</t>
        </is>
      </c>
      <c r="R16" s="3">
        <f>hyperlink("https://spiral.technion.ac.il/results/MTAwMDAwNA==/15/GOResultsPROCESS","link")</f>
        <v/>
      </c>
      <c r="S16" t="inlineStr">
        <is>
          <t>['GO:0030155:regulation of cell adhesion (qval6.26E-13)', 'GO:0050793:regulation of developmental process (qval4.5E-13)', 'GO:0030029:actin filament-based process (qval1.29E-12)', 'GO:0030334:regulation of cell migration (qval1.08E-12)', 'GO:0051270:regulation of cellular component movement (qval1.53E-12)', 'GO:2000145:regulation of cell motility (qval7.46E-12)', 'GO:0040012:regulation of locomotion (qval3.81E-11)', 'GO:0030036:actin cytoskeleton organization (qval2.08E-10)', 'GO:0045595:regulation of cell differentiation (qval7.32E-10)', 'GO:0007155:cell adhesion (qval9.44E-10)', 'GO:0022610:biological adhesion (qval1.08E-9)', 'GO:0032502:developmental process (qval2.06E-9)', 'GO:0045785:positive regulation of cell adhesion (qval2.59E-9)', 'GO:0030335:positive regulation of cell migration (qval4.4E-9)', 'GO:0010810:regulation of cell-substrate adhesion (qval8.39E-9)', 'GO:0051272:positive regulation of cellular component movement (qval1.62E-8)', 'GO:2000147:positive regulation of cell motility (qval1.53E-8)', 'GO:0016477:cell migration (qval7.47E-8)', 'GO:0006928:movement of cell or subcellular component (qval7.34E-8)', 'GO:0040017:positive regulation of locomotion (qval8.78E-8)', 'GO:0048646:anatomical structure formation involved in morphogenesis (qval9.21E-8)', 'GO:0051239:regulation of multicellular organismal process (qval1.16E-7)', 'GO:0045321:leukocyte activation (qval1.37E-7)', 'GO:0001775:cell activation (qval1.34E-7)', 'GO:2000026:regulation of multicellular organismal development (qval2.26E-7)', 'GO:0040011:locomotion (qval2.77E-7)', 'GO:0051093:negative regulation of developmental process (qval3.09E-7)', 'GO:0022603:regulation of anatomical structure morphogenesis (qval3.07E-7)', 'GO:0032970:regulation of actin filament-based process (qval3.31E-7)', 'GO:0007010:cytoskeleton organization (qval3.35E-7)', 'GO:0048869:cellular developmental process (qval3.59E-7)', 'GO:0048518:positive regulation of biological process (qval4.14E-7)', 'GO:0007167:enzyme linked receptor protein signaling pathway (qval5.92E-7)', 'GO:0048870:cell motility (qval5.77E-7)', 'GO:0048523:negative regulation of cellular process (qval5.73E-7)', 'GO:0048856:anatomical structure development (qval6.42E-7)', 'GO:0007162:negative regulation of cell adhesion (qval8.46E-7)', 'GO:0032879:regulation of localization (qval1.33E-6)', 'GO:0009966:regulation of signal transduction (qval1.96E-6)', 'GO:0051094:positive regulation of developmental process (qval2.45E-6)', 'GO:0048583:regulation of response to stimulus (qval2.49E-6)', 'GO:0010811:positive regulation of cell-substrate adhesion (qval2.48E-6)', 'GO:0048513:animal organ development (qval2.68E-6)', 'GO:0030198:extracellular matrix organization (qval3.38E-6)', 'GO:0016192:vesicle-mediated transport (qval4.2E-6)', 'GO:0007169:transmembrane receptor protein tyrosine kinase signaling pathway (qval5.16E-6)', 'GO:0045596:negative regulation of cell differentiation (qval6.96E-6)', 'GO:0010632:regulation of epithelial cell migration (qval7.24E-6)', 'GO:0048522:positive regulation of cellular process (qval9.36E-6)', 'GO:0048519:negative regulation of biological process (qval1.11E-5)', 'GO:0098609:cell-cell adhesion (qval1.25E-5)', 'GO:0002366:leukocyte activation involved in immune response (qval1.45E-5)', 'GO:0032956:regulation of actin cytoskeleton organization (qval1.57E-5)', 'GO:0002263:cell activation involved in immune response (qval1.75E-5)', 'GO:0070848:response to growth factor (qval1.72E-5)', 'GO:0009653:anatomical structure morphogenesis (qval1.93E-5)', 'GO:0009611:response to wounding (qval2.09E-5)', 'GO:0051128:regulation of cellular component organization (qval2.75E-5)', 'GO:0023051:regulation of signaling (qval3.09E-5)', 'GO:0001525:angiogenesis (qval3.05E-5)', 'GO:0110053:regulation of actin filament organization (qval3.3E-5)', 'GO:0016043:cellular component organization (qval3.46E-5)', 'GO:0032501:multicellular organismal process (qval3.83E-5)', 'GO:0043062:extracellular structure organization (qval4.15E-5)', 'GO:0002274:myeloid leukocyte activation (qval4.55E-5)', 'GO:0022604:regulation of cell morphogenesis (qval4.9E-5)', 'GO:0045597:positive regulation of cell differentiation (qval5.08E-5)', 'GO:0022407:regulation of cell-cell adhesion (qval5.07E-5)', 'GO:0050789:regulation of biological process (qval6.58E-5)', 'GO:0071840:cellular component organization or biogenesis (qval6.5E-5)', 'GO:0050794:regulation of cellular process (qval6.73E-5)', 'GO:0002275:myeloid cell activation involved in immune response (qval6.93E-5)', 'GO:0002252:immune effector process (qval7.13E-5)', 'GO:0051130:positive regulation of cellular component organization (qval8.03E-5)', 'GO:0043299:leukocyte degranulation (qval8.17E-5)', 'GO:0007015:actin filament organization (qval9.18E-5)', 'GO:0043312:neutrophil degranulation (qval9.21E-5)', 'GO:0010646:regulation of cell communication (qval9.95E-5)', 'GO:0002283:neutrophil activation involved in immune response (qval1.07E-4)', 'GO:0042127:regulation of cell proliferation (qval1.14E-4)', 'GO:0001952:regulation of cell-matrix adhesion (qval1.21E-4)', 'GO:0060284:regulation of cell development (qval1.27E-4)', 'GO:0051240:positive regulation of multicellular organismal process (qval1.33E-4)', 'GO:0045055:regulated exocytosis (qval1.41E-4)', 'GO:0048584:positive regulation of response to stimulus (qval1.46E-4)', 'GO:0042119:neutrophil activation (qval1.54E-4)', 'GO:0044087:regulation of cellular component biogenesis (qval1.54E-4)', 'GO:0031032:actomyosin structure organization (qval1.6E-4)', 'GO:0036230:granulocyte activation (qval1.66E-4)', 'GO:0002376:immune system process (qval1.66E-4)', 'GO:0007165:signal transduction (qval1.94E-4)', 'GO:0010634:positive regulation of epithelial cell migration (qval1.92E-4)', 'GO:0051056:regulation of small GTPase mediated signal transduction (qval2.05E-4)', 'GO:0051336:regulation of hydrolase activity (qval2.35E-4)', 'GO:0034109:homotypic cell-cell adhesion (qval3.19E-4)', 'GO:0050865:regulation of cell activation (qval3.57E-4)', 'GO:0051241:negative regulation of multicellular organismal process (qval3.54E-4)', 'GO:0007166:cell surface receptor signaling pathway (qval3.68E-4)', 'GO:0010941:regulation of cell death (qval3.65E-4)', 'GO:0032940:secretion by cell (qval4.63E-4)', 'GO:1902903:regulation of supramolecular fiber organization (qval4.65E-4)', 'GO:0072659:protein localization to plasma membrane (qval4.93E-4)', 'GO:0071363:cellular response to growth factor stimulus (qval5.58E-4)', 'GO:0007229:integrin-mediated signaling pathway (qval5.95E-4)', 'GO:0051345:positive regulation of hydrolase activity (qval6.8E-4)', 'GO:1902531:regulation of intracellular signal transduction (qval6.88E-4)', 'GO:0030154:cell differentiation (qval7.15E-4)', 'GO:0034330:cell junction organization (qval8.69E-4)', 'GO:0001954:positive regulation of cell-matrix adhesion (qval9.03E-4)', 'GO:0034446:substrate adhesion-dependent cell spreading (qval8.95E-4)', 'GO:0006887:exocytosis (qval9.23E-4)', 'GO:0000902:cell morphogenesis (qval9.64E-4)', 'GO:0070268:cornification (qval1.2E-3)', 'GO:0010812:negative regulation of cell-substrate adhesion (qval1.23E-3)', 'GO:0003012:muscle system process (qval1.25E-3)', 'GO:1902107:positive regulation of leukocyte differentiation (qval1.28E-3)', 'GO:0043067:regulation of programmed cell death (qval1.31E-3)', 'GO:0009967:positive regulation of signal transduction (qval1.31E-3)', 'GO:0045682:regulation of epidermis development (qval1.31E-3)', 'GO:0010594:regulation of endothelial cell migration (qval1.36E-3)', 'GO:0035987:endodermal cell differentiation (qval1.48E-3)', 'GO:0010638:positive regulation of organelle organization (qval1.51E-3)', 'GO:0022408:negative regulation of cell-cell adhesion (qval1.56E-3)', 'GO:0030048:actin filament-based movement (qval1.58E-3)', 'GO:0042981:regulation of apoptotic process (qval1.59E-3)', 'GO:0097435:supramolecular fiber organization (qval1.59E-3)', 'GO:0065009:regulation of molecular function (qval1.63E-3)', 'GO:0009612:response to mechanical stimulus (qval1.63E-3)', 'GO:0014911:positive regulation of smooth muscle cell migration (qval1.7E-3)', 'GO:0010033:response to organic substance (qval1.91E-3)', 'GO:0008284:positive regulation of cell proliferation (qval1.94E-3)', 'GO:0048468:cell development (qval1.94E-3)', 'GO:0046903:secretion (qval2.06E-3)', 'GO:0008219:cell death (qval2.1E-3)', 'GO:0009968:negative regulation of signal transduction (qval2.13E-3)', 'GO:0007173:epidermal growth factor receptor signaling pathway (qval2.18E-3)', 'GO:0002694:regulation of leukocyte activation (qval2.3E-3)', 'GO:0043087:regulation of GTPase activity (qval2.28E-3)', 'GO:0065007:biological regulation (qval2.27E-3)', 'GO:1990778:protein localization to cell periphery (qval2.28E-3)', 'GO:0003006:developmental process involved in reproduction (qval2.37E-3)', 'GO:0050790:regulation of catalytic activity (qval2.44E-3)', 'GO:0035023:regulation of Rho protein signal transduction (qval2.74E-3)', 'GO:0051271:negative regulation of cellular component movement (qval2.77E-3)', 'GO:0050866:negative regulation of cell activation (qval2.8E-3)', 'GO:0030833:regulation of actin filament polymerization (qval3.04E-3)', 'GO:0022409:positive regulation of cell-cell adhesion (qval3.06E-3)', 'GO:0032989:cellular component morphogenesis (qval3.04E-3)', 'GO:0009628:response to abiotic stimulus (qval3.09E-3)', 'GO:0008360:regulation of cell shape (qval3.14E-3)', 'GO:0006936:muscle contraction (qval3.15E-3)', 'GO:0051493:regulation of cytoskeleton organization (qval3.25E-3)', 'GO:2000114:regulation of establishment of cell polarity (qval3.27E-3)', 'GO:0048585:negative regulation of response to stimulus (qval3.26E-3)', 'GO:0045616:regulation of keratinocyte differentiation (qval3.29E-3)', 'GO:0042221:response to chemical (qval3.31E-3)', 'GO:1901888:regulation of cell junction assembly (qval3.41E-3)', 'GO:0007266:Rho protein signal transduction (qval3.72E-3)', 'GO:2000146:negative regulation of cell motility (qval3.95E-3)', 'GO:0002064:epithelial cell development (qval4E-3)', 'GO:0014015:positive regulation of gliogenesis (qval4.1E-3)', 'GO:1900024:regulation of substrate adhesion-dependent cell spreading (qval4.27E-3)', 'GO:0010648:negative regulation of cell communication (qval4.28E-3)', 'GO:0043085:positive regulation of catalytic activity (qval4.37E-3)', 'GO:0023057:negative regulation of signaling (qval4.45E-3)', 'GO:0040013:negative regulation of locomotion (qval4.43E-3)', 'GO:0045621:positive regulation of lymphocyte differentiation (qval4.42E-3)', 'GO:0031589:cell-substrate adhesion (qval4.73E-3)', 'GO:0030837:negative regulation of actin filament polymerization (qval4.78E-3)', 'GO:0043588:skin development (qval4.86E-3)', 'GO:0048013:ephrin receptor signaling pathway (qval4.87E-3)', 'GO:0023056:positive regulation of signaling (qval4.97E-3)', 'GO:0000904:cell morphogenesis involved in differentiation (qval4.99E-3)', 'GO:0038127:ERBB signaling pathway (qval4.98E-3)', 'GO:0071310:cellular response to organic substance (qval4.96E-3)', 'GO:1900025:negative regulation of substrate adhesion-dependent cell spreading (qval5.19E-3)', 'GO:0031333:negative regulation of protein complex assembly (qval5.22E-3)', 'GO:0070527:platelet aggregation (qval5.78E-3)', 'GO:0044093:positive regulation of molecular function (qval5.79E-3)', 'GO:1903391:regulation of adherens junction organization (qval6.26E-3)', 'GO:0032878:regulation of establishment or maintenance of cell polarity (qval6.61E-3)', 'GO:0010647:positive regulation of cell communication (qval6.76E-3)', 'GO:0008064:regulation of actin polymerization or depolymerization (qval6.8E-3)', 'GO:0034329:cell junction assembly (qval6.77E-3)', 'GO:0050868:negative regulation of T cell activation (qval6.83E-3)', 'GO:0051249:regulation of lymphocyte activation (qval7E-3)', 'GO:0030832:regulation of actin filament length (qval7.17E-3)', 'GO:1902105:regulation of leukocyte differentiation (qval7.52E-3)', 'GO:1902905:positive regulation of supramolecular fiber organization (qval7.64E-3)', 'GO:0050896:response to stimulus (qval7.64E-3)', 'GO:0043254:regulation of protein complex assembly (qval8.49E-3)', 'GO:0012501:programmed cell death (qval8.67E-3)', 'GO:0048010:vascular endothelial growth factor receptor signaling pathway (qval9.96E-3)', 'GO:0050863:regulation of T cell activation (qval1.04E-2)', 'GO:0051017:actin filament bundle assembly (qval1.06E-2)', 'GO:0002159:desmosome assembly (qval1.08E-2)', 'GO:0045619:regulation of lymphocyte differentiation (qval1.09E-2)', 'GO:0050767:regulation of neurogenesis (qval1.09E-2)', 'GO:0014910:regulation of smooth muscle cell migration (qval1.1E-2)', 'GO:0044089:positive regulation of cellular component biogenesis (qval1.25E-2)', 'GO:0010717:regulation of epithelial to mesenchymal transition (qval1.24E-2)', 'GO:0050867:positive regulation of cell activation (qval1.24E-2)', 'GO:0010831:positive regulation of myotube differentiation (qval1.24E-2)', 'GO:0036120:cellular response to platelet-derived growth factor stimulus (qval1.27E-2)', 'GO:0022414:reproductive process (qval1.28E-2)', 'GO:0035239:tube morphogenesis (qval1.28E-2)', 'GO:0010595:positive regulation of endothelial cell migration (qval1.32E-2)', 'GO:0006996:organelle organization (qval1.35E-2)', 'GO:0002684:positive regulation of immune system process (qval1.37E-2)', 'GO:0030336:negative regulation of cell migration (qval1.4E-2)', 'GO:1902533:positive regulation of intracellular signal transduction (qval1.4E-2)', 'GO:0051250:negative regulation of lymphocyte activation (qval1.42E-2)', 'GO:1901214:regulation of neuron death (qval1.45E-2)', 'GO:1903708:positive regulation of hemopoiesis (qval1.49E-2)', 'GO:0002934:desmosome organization (qval1.48E-2)', 'GO:0043542:endothelial cell migration (qval1.49E-2)', 'GO:2000514:regulation of CD4-positive, alpha-beta T cell activation (qval1.49E-2)', 'GO:0061572:actin filament bundle organization (qval1.48E-2)', 'GO:0090075:relaxation of muscle (qval1.6E-2)', 'GO:0036119:response to platelet-derived growth factor (qval1.59E-2)', 'GO:0070887:cellular response to chemical stimulus (qval1.61E-2)', 'GO:0051960:regulation of nervous system development (qval1.65E-2)', 'GO:0032231:regulation of actin filament bundle assembly (qval1.66E-2)', 'GO:0002521:leukocyte differentiation (qval1.77E-2)', 'GO:0002696:positive regulation of leukocyte activation (qval1.8E-2)', 'GO:0040007:growth (qval1.79E-2)', 'GO:1903038:negative regulation of leukocyte cell-cell adhesion (qval1.86E-2)', 'GO:0043547:positive regulation of GTPase activity (qval1.86E-2)', 'GO:0043066:negative regulation of apoptotic process (qval1.86E-2)', 'GO:0051495:positive regulation of cytoskeleton organization (qval1.99E-2)', 'GO:0071383:cellular response to steroid hormone stimulus (qval2E-2)', 'GO:1900076:regulation of cellular response to insulin stimulus (qval1.99E-2)', 'GO:0010720:positive regulation of cell development (qval2.03E-2)', 'GO:0008285:negative regulation of cell proliferation (qval2.04E-2)', 'GO:2000392:regulation of lamellipodium morphogenesis (qval2.08E-2)', 'GO:0071801:regulation of podosome assembly (qval2.07E-2)', 'GO:0010631:epithelial cell migration (qval2.09E-2)', 'GO:0007411:axon guidance (qval2.11E-2)', 'GO:0032271:regulation of protein polymerization (qval2.15E-2)', 'GO:0045582:positive regulation of T cell differentiation (qval2.16E-2)', 'GO:0032272:negative regulation of protein polymerization (qval2.15E-2)', 'GO:0002695:negative regulation of leukocyte activation (qval2.18E-2)', 'GO:0097485:neuron projection guidance (qval2.18E-2)', 'GO:0009719:response to endogenous stimulus (qval2.21E-2)', 'GO:0050730:regulation of peptidyl-tyrosine phosphorylation (qval2.27E-2)', 'GO:0051716:cellular response to stimulus (qval2.32E-2)', 'GO:0043534:blood vessel endothelial cell migration (qval2.34E-2)', 'GO:0044057:regulation of system process (qval2.33E-2)', 'GO:0048729:tissue morphogenesis (qval2.38E-2)', 'GO:0098751:bone cell development (qval2.4E-2)', 'GO:0043069:negative regulation of programmed cell death (qval2.73E-2)', 'GO:0006012:galactose metabolic process (qval2.83E-2)', 'GO:0030540:female genitalia development (qval2.82E-2)', 'GO:0034111:negative regulation of homotypic cell-cell adhesion (qval2.81E-2)', 'GO:0140058:neuron projection arborization (qval2.8E-2)', 'GO:0032233:positive regulation of actin filament bundle assembly (qval2.81E-2)', 'GO:0035556:intracellular signal transduction (qval2.87E-2)', 'GO:2000810:regulation of bicellular tight junction assembly (qval2.97E-2)', 'GO:0048732:gland development (qval2.96E-2)', 'GO:0033036:macromolecule localization (qval2.98E-2)', 'GO:0046634:regulation of alpha-beta T cell activation (qval3.07E-2)', 'GO:0046578:regulation of Ras protein signal transduction (qval3.07E-2)', 'GO:0051146:striated muscle cell differentiation (qval3.16E-2)', 'GO:0060548:negative regulation of cell death (qval3.16E-2)', 'GO:0042493:response to drug (qval3.18E-2)', 'GO:1903829:positive regulation of cellular protein localization (qval3.2E-2)', 'GO:0008104:protein localization (qval3.22E-2)', 'GO:0033043:regulation of organelle organization (qval3.28E-2)', 'GO:0048589:developmental growth (qval3.28E-2)', 'GO:0048545:response to steroid hormone (qval3.3E-2)', 'GO:0120035:regulation of plasma membrane bounded cell projection organization (qval3.37E-2)', 'GO:0060411:cardiac septum morphogenesis (qval3.37E-2)', 'GO:0030856:regulation of epithelial cell differentiation (qval3.44E-2)', 'GO:0003179:heart valve morphogenesis (qval3.49E-2)', 'GO:0030260:entry into host cell (qval3.52E-2)', 'GO:0051806:entry into cell of other organism involved in symbiotic interaction (qval3.51E-2)', 'GO:0051828:entry into other organism involved in symbiotic interaction (qval3.5E-2)', 'GO:0044409:entry into host (qval3.49E-2)', 'GO:0014013:regulation of gliogenesis (qval3.51E-2)', 'GO:0110110:positive regulation of animal organ morphogenesis (qval3.52E-2)', 'GO:0046636:negative regulation of alpha-beta T cell activation (qval3.53E-2)', 'GO:0086073:bundle of His cell-Purkinje myocyte adhesion involved in cell communication (qval3.56E-2)', 'GO:0045604:regulation of epidermal cell differentiation (qval3.64E-2)', 'GO:0060341:regulation of cellular localization (qval3.63E-2)', 'GO:0110020:regulation of actomyosin structure organization (qval3.72E-2)', 'GO:0008593:regulation of Notch signaling pathway (qval3.71E-2)', 'GO:0001666:response to hypoxia (qval3.85E-2)', 'GO:0090109:regulation of cell-substrate junction assembly (qval4.01E-2)', 'GO:0051893:regulation of focal adhesion assembly (qval3.99E-2)', 'GO:0010771:negative regulation of cell morphogenesis involved in differentiation (qval3.99E-2)', 'GO:0001667:ameboidal-type cell migration (qval4.02E-2)', 'GO:2000249:regulation of actin cytoskeleton reorganization (qval4.01E-2)', 'GO:0045746:negative regulation of Notch signaling pathway (qval4E-2)', 'GO:0031344:regulation of cell projection organization (qval4.05E-2)', 'GO:0030098:lymphocyte differentiation (qval4.17E-2)', 'GO:0045861:negative regulation of proteolysis (qval4.19E-2)', 'GO:0070727:cellular macromolecule localization (qval4.31E-2)', 'GO:0072657:protein localization to membrane (qval4.38E-2)', 'GO:0010769:regulation of cell morphogenesis involved in differentiation (qval4.53E-2)', 'GO:1903827:regulation of cellular protein localization (qval4.53E-2)', 'GO:0002523:leukocyte migration involved in inflammatory response (qval4.54E-2)', 'GO:0060444:branching involved in mammary gland duct morphogenesis (qval4.53E-2)', 'GO:0051155:positive regulation of striated muscle cell differentiation (qval4.7E-2)', 'GO:0048771:tissue remodeling (qval4.73E-2)', 'GO:0007507:heart development (qval4.77E-2)', 'GO:0006950:response to stress (qval4.78E-2)', 'GO:0003148:outflow tract septum morphogenesis (qval4.8E-2)', 'GO:1904752:regulation of vascular associated smooth muscle cell migration (qval4.79E-2)']</t>
        </is>
      </c>
      <c r="T16" s="3">
        <f>hyperlink("https://spiral.technion.ac.il/results/MTAwMDAwNA==/15/GOResultsFUNCTION","link")</f>
        <v/>
      </c>
      <c r="U16" t="inlineStr">
        <is>
          <t>['GO:0050839:cell adhesion molecule binding (qval7.11E-15)', 'GO:0045296:cadherin binding (qval1.13E-8)', 'GO:0003779:actin binding (qval1.12E-8)', 'GO:0005178:integrin binding (qval4.08E-8)', 'GO:0008092:cytoskeletal protein binding (qval7.51E-8)', 'GO:0005102:signaling receptor binding (qval7.1E-5)', 'GO:0098632:cell-cell adhesion mediator activity (qval1.42E-4)', 'GO:0051015:actin filament binding (qval2.16E-4)', 'GO:0044877:protein-containing complex binding (qval2.23E-4)', 'GO:0098631:cell adhesion mediator activity (qval4.61E-4)', 'GO:0005515:protein binding (qval6.62E-4)', 'GO:0098641:cadherin binding involved in cell-cell adhesion (qval6.37E-3)', 'GO:0019838:growth factor binding (qval2.14E-2)', 'GO:0019899:enzyme binding (qval2.47E-2)', 'GO:0015923:mannosidase activity (qval2.68E-2)', 'GO:0017022:myosin binding (qval3.16E-2)', 'GO:0005200:structural constituent of cytoskeleton (qval3.61E-2)', 'GO:0060090:molecular adaptor activity (qval4.08E-2)', 'GO:0001618:virus receptor activity (qval4.51E-2)', 'GO:0104005:hijacked molecular function (qval4.29E-2)', 'GO:0005509:calcium ion binding (qval5.6E-2)', 'GO:0005488:binding (qval5.5E-2)', 'GO:0086080:protein binding involved in heterotypic cell-cell adhesion (qval6.4E-2)', 'GO:0086083:cell adhesive protein binding involved in bundle of His cell-Purkinje myocyte communication (qval6.47E-2)', 'GO:0003674:molecular_function (qval6.62E-2)', 'GO:0008047:enzyme activator activity (qval8.31E-2)', 'GO:0019904:protein domain specific binding (qval1.01E-1)', 'GO:0044548:S100 protein binding (qval1.08E-1)', 'GO:0005198:structural molecule activity (qval1.09E-1)', 'GO:0004559:alpha-mannosidase activity (qval1.38E-1)']</t>
        </is>
      </c>
      <c r="V16" s="3">
        <f>hyperlink("https://spiral.technion.ac.il/results/MTAwMDAwNA==/15/GOResultsCOMPONENT","link")</f>
        <v/>
      </c>
      <c r="W16" t="inlineStr">
        <is>
          <t>['GO:0070161:anchoring junction (qval7.72E-21)', 'GO:0005912:adherens junction (qval2.57E-20)', 'GO:0030054:cell junction (qval8.02E-20)', 'GO:0030055:cell-substrate junction (qval1.05E-16)', 'GO:0005925:focal adhesion (qval2.72E-16)', 'GO:0005924:cell-substrate adherens junction (qval2.88E-16)', 'GO:0016020:membrane (qval1.57E-13)', 'GO:0070062:extracellular exosome (qval1.76E-13)', 'GO:1903561:extracellular vesicle (qval5.09E-13)', 'GO:0043230:extracellular organelle (qval4.77E-13)', 'GO:0044421:extracellular region part (qval6.67E-13)', 'GO:0005856:cytoskeleton (qval5.33E-12)', 'GO:0031982:vesicle (qval3.11E-10)', 'GO:0005886:plasma membrane (qval3.14E-9)', 'GO:0044444:cytoplasmic part (qval1.97E-8)', 'GO:0044433:cytoplasmic vesicle part (qval3.9E-8)', 'GO:0015629:actin cytoskeleton (qval6.88E-7)', 'GO:0098857:membrane microdomain (qval1.96E-6)', 'GO:0045121:membrane raft (qval1.86E-6)', 'GO:0098589:membrane region (qval3.7E-6)', 'GO:0031012:extracellular matrix (qval1.31E-5)', 'GO:0062023:collagen-containing extracellular matrix (qval2.45E-5)', 'GO:0098590:plasma membrane region (qval4.49E-5)', 'GO:0010008:endosome membrane (qval4.9E-5)', 'GO:0005911:cell-cell junction (qval6.15E-5)', 'GO:0031090:organelle membrane (qval6.3E-5)', 'GO:0044440:endosomal part (qval9.01E-5)', 'GO:0044425:membrane part (qval9.53E-5)', 'GO:0098588:bounding membrane of organelle (qval9.35E-5)', 'GO:0030027:lamellipodium (qval1.14E-4)', 'GO:0001725:stress fiber (qval1.64E-4)', 'GO:0097517:contractile actin filament bundle (qval1.59E-4)', 'GO:0043034:costamere (qval1.8E-4)', 'GO:0044449:contractile fiber part (qval2.27E-4)', 'GO:0009986:cell surface (qval3.35E-4)', 'GO:0032432:actin filament bundle (qval3.28E-4)', 'GO:0001726:ruffle (qval3.21E-4)', 'GO:0044432:endoplasmic reticulum part (qval4.03E-4)', 'GO:0042995:cell projection (qval4.15E-4)', 'GO:0042641:actomyosin (qval4.71E-4)', 'GO:0098805:whole membrane (qval4.99E-4)', 'GO:0044431:Golgi apparatus part (qval5.23E-4)', 'GO:0002102:podosome (qval5.39E-4)', 'GO:0120025:plasma membrane bounded cell projection (qval6.8E-4)', 'GO:0000139:Golgi membrane (qval6.65E-4)', 'GO:0005615:extracellular space (qval8.47E-4)', 'GO:0005775:vacuolar lumen (qval8.64E-4)', 'GO:0012506:vesicle membrane (qval1.15E-3)', 'GO:0030057:desmosome (qval1.8E-3)', 'GO:0044437:vacuolar part (qval2.17E-3)', 'GO:0031253:cell projection membrane (qval2.17E-3)', 'GO:0030659:cytoplasmic vesicle membrane (qval2.35E-3)', 'GO:0005829:cytosol (qval2.37E-3)', 'GO:0016328:lateral plasma membrane (qval2.62E-3)', 'GO:0005884:actin filament (qval3.84E-3)', 'GO:0032587:ruffle membrane (qval4.69E-3)', 'GO:0044430:cytoskeletal part (qval5.57E-3)', 'GO:0005604:basement membrane (qval5.82E-3)', 'GO:0044459:plasma membrane part (qval6.4E-3)', 'GO:0005788:endoplasmic reticulum lumen (qval7.38E-3)', 'GO:0031410:cytoplasmic vesicle (qval8.3E-3)', 'GO:0097708:intracellular vesicle (qval9.31E-3)', 'GO:0005773:vacuole (qval9.26E-3)', 'GO:0031256:leading edge membrane (qval9.7E-3)', 'GO:0016459:myosin complex (qval9.72E-3)', 'GO:0030175:filopodium (qval1.01E-2)', 'GO:0030426:growth cone (qval1.02E-2)', 'GO:0044424:intracellular part (qval1.14E-2)', 'GO:0043202:lysosomal lumen (qval1.25E-2)', 'GO:0044291:cell-cell contact zone (qval1.33E-2)', 'GO:0030427:site of polarized growth (qval1.45E-2)', 'GO:0044422:organelle part (qval1.5E-2)', 'GO:0031983:vesicle lumen (qval1.52E-2)', 'GO:0030864:cortical actin cytoskeleton (qval1.91E-2)', 'GO:0031901:early endosome membrane (qval1.98E-2)', 'GO:0055038:recycling endosome membrane (qval2.05E-2)', 'GO:0034774:secretory granule lumen (qval2.08E-2)', 'GO:0098852:lytic vacuole membrane (qval2.45E-2)', 'GO:0005765:lysosomal membrane (qval2.41E-2)']</t>
        </is>
      </c>
      <c r="X16" t="inlineStr">
        <is>
          <t>[{0, 1, 25, 26, 27, 28, 30}, {6, 8, 9, 10, 12, 13, 14, 15}]</t>
        </is>
      </c>
    </row>
    <row r="17">
      <c r="A17" s="1" t="n">
        <v>16</v>
      </c>
      <c r="B17" t="n">
        <v>32863</v>
      </c>
      <c r="C17" t="n">
        <v>31</v>
      </c>
      <c r="D17" t="n">
        <v>104</v>
      </c>
      <c r="E17" t="n">
        <v>17</v>
      </c>
      <c r="F17" t="n">
        <v>930</v>
      </c>
      <c r="G17" t="n">
        <v>54</v>
      </c>
      <c r="H17" s="2" t="n">
        <v>-25.02446655243995</v>
      </c>
      <c r="I17" t="n">
        <v>0.5347973732664315</v>
      </c>
      <c r="J17" t="inlineStr">
        <is>
          <t>ENSG00000006118,ENSG00000011021,ENSG00000015171,ENSG00000033627,ENSG00000065559,ENSG00000066136,ENSG00000071894,ENSG00000073169,ENSG00000075618,ENSG00000076201,ENSG00000087087,ENSG00000088832,ENSG00000089693,ENSG00000090061,ENSG00000101294,ENSG00000102858,ENSG00000103227,ENSG00000103502,ENSG00000103549,ENSG00000104852,ENSG00000104853,ENSG00000105298,ENSG00000105723,ENSG00000111203,ENSG00000113108,ENSG00000113282,ENSG00000114745,ENSG00000115307,ENSG00000115677,ENSG00000118762,ENSG00000121775,ENSG00000122359,ENSG00000123144,ENSG00000124225,ENSG00000125503,ENSG00000125970,ENSG00000125991,ENSG00000126247,ENSG00000126603,ENSG00000130175,ENSG00000130508,ENSG00000130985,ENSG00000134262,ENSG00000135956,ENSG00000136044,ENSG00000136925,ENSG00000137221,ENSG00000138756,ENSG00000138942,ENSG00000140995,ENSG00000141012,ENSG00000141380,ENSG00000141522,ENSG00000141985,ENSG00000143393,ENSG00000144224,ENSG00000148337,ENSG00000148396,ENSG00000149428,ENSG00000149532,ENSG00000151612,ENSG00000153560,ENSG00000157540,ENSG00000157637,ENSG00000157933,ENSG00000158941,ENSG00000159692,ENSG00000159840,ENSG00000160211,ENSG00000164111,ENSG00000166340,ENSG00000166685,ENSG00000167978,ENSG00000168003,ENSG00000171148,ENSG00000171475,ENSG00000172534,ENSG00000172725,ENSG00000173418,ENSG00000173653,ENSG00000174903,ENSG00000175220,ENSG00000175274,ENSG00000175826,ENSG00000176095,ENSG00000177663,ENSG00000177666,ENSG00000178252,ENSG00000179943,ENSG00000181220,ENSG00000182446,ENSG00000182858,ENSG00000183172,ENSG00000184007,ENSG00000185800,ENSG00000186260,ENSG00000186501,ENSG00000187778,ENSG00000204590,ENSG00000204843,ENSG00000213064,ENSG00000213225,ENSG00000258199,ENSG00000269958</t>
        </is>
      </c>
      <c r="K17" t="inlineStr">
        <is>
          <t>[(0, 3), (0, 5), (0, 13), (0, 15), (0, 17), (0, 19), (0, 21), (0, 22), (0, 24), (0, 28), (0, 30), (2, 3), (2, 5), (2, 13), (2, 15), (2, 17), (2, 19), (2, 21), (2, 22), (2, 24), (2, 30), (4, 21), (25, 3), (25, 5), (25, 13), (25, 15), (25, 17), (25, 19), (25, 21), (25, 22), (25, 24), (25, 28), (25, 30), (27, 3), (27, 5), (27, 13), (27, 15), (27, 17), (27, 19), (27, 21), (27, 22), (27, 24), (27, 28), (27, 30), (29, 3), (29, 5), (29, 13), (29, 15), (29, 17), (29, 19), (29, 21), (29, 22), (29, 24), (29, 30)]</t>
        </is>
      </c>
      <c r="L17" t="n">
        <v>6138</v>
      </c>
      <c r="M17" t="n">
        <v>0.5</v>
      </c>
      <c r="N17" t="n">
        <v>0.95</v>
      </c>
      <c r="O17" t="n">
        <v>3</v>
      </c>
      <c r="P17" t="n">
        <v>10000</v>
      </c>
      <c r="Q17" t="inlineStr">
        <is>
          <t>11/06/2023, 22:05:07</t>
        </is>
      </c>
      <c r="R17" s="3">
        <f>hyperlink("https://spiral.technion.ac.il/results/MTAwMDAwNA==/16/GOResultsPROCESS","link")</f>
        <v/>
      </c>
      <c r="S17" t="inlineStr">
        <is>
          <t>['GO:0090311:regulation of protein deacetylation (qval5.05E-2)', 'GO:0034976:response to endoplasmic reticulum stress (qval5.43E-1)', 'GO:0032527:protein exit from endoplasmic reticulum (qval1E0)', 'GO:0006888:ER to Golgi vesicle-mediated transport (qval1E0)', 'GO:0031063:regulation of histone deacetylation (qval1E0)', 'GO:0007030:Golgi organization (qval1E0)', 'GO:0030433:ubiquitin-dependent ERAD pathway (qval1E0)']</t>
        </is>
      </c>
      <c r="T17" s="3">
        <f>hyperlink("https://spiral.technion.ac.il/results/MTAwMDAwNA==/16/GOResultsFUNCTION","link")</f>
        <v/>
      </c>
      <c r="U17" t="inlineStr">
        <is>
          <t>['GO:0045296:cadherin binding (qval1E0)']</t>
        </is>
      </c>
      <c r="V17" s="3">
        <f>hyperlink("https://spiral.technion.ac.il/results/MTAwMDAwNA==/16/GOResultsCOMPONENT","link")</f>
        <v/>
      </c>
      <c r="W17" t="inlineStr">
        <is>
          <t>['GO:0043227:membrane-bounded organelle (qval1.39E-4)', 'GO:0043226:organelle (qval6.61E-4)', 'GO:0043229:intracellular organelle (qval1.68E-3)', 'GO:0043231:intracellular membrane-bounded organelle (qval4.65E-3)', 'GO:0044432:endoplasmic reticulum part (qval8.51E-3)', 'GO:0005789:endoplasmic reticulum membrane (qval5.89E-2)', 'GO:0071458:integral component of cytoplasmic side of endoplasmic reticulum membrane (qval5.83E-2)', 'GO:0005783:endoplasmic reticulum (qval1.2E-1)', 'GO:0030176:integral component of endoplasmic reticulum membrane (qval1.1E-1)', 'GO:0031227:intrinsic component of endoplasmic reticulum membrane (qval1.37E-1)']</t>
        </is>
      </c>
      <c r="X17" t="inlineStr">
        <is>
          <t>[{0, 2, 4, 25, 27, 29}, {3, 5, 13, 15, 17, 19, 21, 22, 24, 28, 30}]</t>
        </is>
      </c>
    </row>
    <row r="18">
      <c r="A18" s="1" t="n">
        <v>17</v>
      </c>
      <c r="B18" t="n">
        <v>32863</v>
      </c>
      <c r="C18" t="n">
        <v>31</v>
      </c>
      <c r="D18" t="n">
        <v>424</v>
      </c>
      <c r="E18" t="n">
        <v>19</v>
      </c>
      <c r="F18" t="n">
        <v>930</v>
      </c>
      <c r="G18" t="n">
        <v>53</v>
      </c>
      <c r="H18" s="2" t="n">
        <v>-894.9059222806868</v>
      </c>
      <c r="I18" t="n">
        <v>0.5409536296917529</v>
      </c>
      <c r="J18" t="inlineStr">
        <is>
          <t>ENSG00000006047,ENSG00000007255,ENSG00000007264,ENSG00000007402,ENSG00000008083,ENSG00000008300,ENSG00000010292,ENSG00000013306,ENSG00000025293,ENSG00000026297,ENSG00000053254,ENSG00000056487,ENSG00000064300,ENSG00000064545,ENSG00000065150,ENSG00000065621,ENSG00000066032,ENSG00000067715,ENSG00000067992,ENSG00000071794,ENSG00000072832,ENSG00000073849,ENSG00000074201,ENSG00000074211,ENSG00000075043,ENSG00000076554,ENSG00000077279,ENSG00000077312,ENSG00000079156,ENSG00000083845,ENSG00000084444,ENSG00000084453,ENSG00000085377,ENSG00000086506,ENSG00000087299,ENSG00000087301,ENSG00000089009,ENSG00000089157,ENSG00000089847,ENSG00000090932,ENSG00000092140,ENSG00000092199,ENSG00000092421,ENSG00000093072,ENSG00000095932,ENSG00000096384,ENSG00000096395,ENSG00000099954,ENSG00000100077,ENSG00000100146,ENSG00000100226,ENSG00000100298,ENSG00000100473,ENSG00000100714,ENSG00000100814,ENSG00000100938,ENSG00000101220,ENSG00000101331,ENSG00000101463,ENSG00000102230,ENSG00000102290,ENSG00000103449,ENSG00000103723,ENSG00000104177,ENSG00000104290,ENSG00000104327,ENSG00000104833,ENSG00000105193,ENSG00000105202,ENSG00000105255,ENSG00000105427,ENSG00000105613,ENSG00000105640,ENSG00000105707,ENSG00000105866,ENSG00000106078,ENSG00000106538,ENSG00000106603,ENSG00000107554,ENSG00000107779,ENSG00000107902,ENSG00000109475,ENSG00000110700,ENSG00000111144,ENSG00000111249,ENSG00000111319,ENSG00000111670,ENSG00000111674,ENSG00000112159,ENSG00000112306,ENSG00000112394,ENSG00000114120,ENSG00000114346,ENSG00000114353,ENSG00000114812,ENSG00000115241,ENSG00000115268,ENSG00000115484,ENSG00000116251,ENSG00000116396,ENSG00000116661,ENSG00000116670,ENSG00000117543,ENSG00000117983,ENSG00000118160,ENSG00000118263,ENSG00000118707,ENSG00000119969,ENSG00000121211,ENSG00000121741,ENSG00000122406,ENSG00000122873,ENSG00000123119,ENSG00000124232,ENSG00000124343,ENSG00000124532,ENSG00000125691,ENSG00000125703,ENSG00000125746,ENSG00000125871,ENSG00000126602,ENSG00000126787,ENSG00000126858,ENSG00000126950,ENSG00000127561,ENSG00000128040,ENSG00000128050,ENSG00000128059,ENSG00000128242,ENSG00000128266,ENSG00000128294,ENSG00000128298,ENSG00000128739,ENSG00000129354,ENSG00000129682,ENSG00000130208,ENSG00000130287,ENSG00000130475,ENSG00000130528,ENSG00000130558,ENSG00000130720,ENSG00000130741,ENSG00000131747,ENSG00000131914,ENSG00000131969,ENSG00000132026,ENSG00000132692,ENSG00000132749,ENSG00000132970,ENSG00000133019,ENSG00000133083,ENSG00000133318,ENSG00000133627,ENSG00000133706,ENSG00000133835,ENSG00000134207,ENSG00000134323,ENSG00000135144,ENSG00000135424,ENSG00000135447,ENSG00000135643,ENSG00000136425,ENSG00000136504,ENSG00000136720,ENSG00000136982,ENSG00000137154,ENSG00000137225,ENSG00000137285,ENSG00000137309,ENSG00000137700,ENSG00000137720,ENSG00000138095,ENSG00000138101,ENSG00000138336,ENSG00000138382,ENSG00000138442,ENSG00000138443,ENSG00000138735,ENSG00000139146,ENSG00000140006,ENSG00000140043,ENSG00000140876,ENSG00000140988,ENSG00000141425,ENSG00000141480,ENSG00000141556,ENSG00000141968,ENSG00000142273,ENSG00000142541,ENSG00000142676,ENSG00000142864,ENSG00000142937,ENSG00000143119,ENSG00000143126,ENSG00000143799,ENSG00000144283,ENSG00000144713,ENSG00000144730,ENSG00000145626,ENSG00000145741,ENSG00000145819,ENSG00000145907,ENSG00000146215,ENSG00000146426,ENSG00000146530,ENSG00000146938,ENSG00000147100,ENSG00000147119,ENSG00000147202,ENSG00000147255,ENSG00000147274,ENSG00000147324,ENSG00000147403,ENSG00000147676,ENSG00000148200,ENSG00000148798,ENSG00000149273,ENSG00000152061,ENSG00000152284,ENSG00000152779,ENSG00000153044,ENSG00000154118,ENSG00000154639,ENSG00000155158,ENSG00000155367,ENSG00000155380,ENSG00000156508,ENSG00000156966,ENSG00000156970,ENSG00000156990,ENSG00000158457,ENSG00000158825,ENSG00000159111,ENSG00000159212,ENSG00000159374,ENSG00000160867,ENSG00000161082,ENSG00000161652,ENSG00000162039,ENSG00000162174,ENSG00000162490,ENSG00000162551,ENSG00000162836,ENSG00000162949,ENSG00000163530,ENSG00000163683,ENSG00000163884,ENSG00000164048,ENSG00000164109,ENSG00000164199,ENSG00000164362,ENSG00000164587,ENSG00000164904,ENSG00000164985,ENSG00000165171,ENSG00000165185,ENSG00000165238,ENSG00000165349,ENSG00000165704,ENSG00000165732,ENSG00000166405,ENSG00000166426,ENSG00000166736,ENSG00000166816,ENSG00000166822,ENSG00000166828,ENSG00000167281,ENSG00000167513,ENSG00000167526,ENSG00000167641,ENSG00000167658,ENSG00000167863,ENSG00000167964,ENSG00000167972,ENSG00000168028,ENSG00000168243,ENSG00000168280,ENSG00000168509,ENSG00000168671,ENSG00000168913,ENSG00000169083,ENSG00000169213,ENSG00000169764,ENSG00000169855,ENSG00000169877,ENSG00000170264,ENSG00000170608,ENSG00000170703,ENSG00000171097,ENSG00000171425,ENSG00000171551,ENSG00000171596,ENSG00000171863,ENSG00000172053,ENSG00000172461,ENSG00000172795,ENSG00000173065,ENSG00000173227,ENSG00000173473,ENSG00000173726,ENSG00000174444,ENSG00000174748,ENSG00000174950,ENSG00000175198,ENSG00000175567,ENSG00000175792,ENSG00000175832,ENSG00000176490,ENSG00000176533,ENSG00000176834,ENSG00000177455,ENSG00000177468,ENSG00000178035,ENSG00000178074,ENSG00000179299,ENSG00000179673,ENSG00000180694,ENSG00000180767,ENSG00000181007,ENSG00000181274,ENSG00000181790,ENSG00000181856,ENSG00000183248,ENSG00000184117,ENSG00000184224,ENSG00000184897,ENSG00000185274,ENSG00000185519,ENSG00000185847,ENSG00000186205,ENSG00000186298,ENSG00000186468,ENSG00000187017,ENSG00000187135,ENSG00000187193,ENSG00000187764,ENSG00000188257,ENSG00000188322,ENSG00000188846,ENSG00000188848,ENSG00000196189,ENSG00000196376,ENSG00000196668,ENSG00000197329,ENSG00000197721,ENSG00000197894,ENSG00000197961,ENSG00000198015,ENSG00000198417,ENSG00000198755,ENSG00000198780,ENSG00000198846,ENSG00000198915,ENSG00000201674,ENSG00000203995,ENSG00000204118,ENSG00000204121,ENSG00000204175,ENSG00000204237,ENSG00000204252,ENSG00000204257,ENSG00000204516,ENSG00000204531,ENSG00000204624,ENSG00000204628,ENSG00000204789,ENSG00000205339,ENSG00000206557,ENSG00000213160,ENSG00000213420,ENSG00000213465,ENSG00000213741,ENSG00000213889,ENSG00000215218,ENSG00000219438,ENSG00000224032,ENSG00000225420,ENSG00000227533,ENSG00000229939,ENSG00000230623,ENSG00000231789,ENSG00000232573,ENSG00000234608,ENSG00000234741,ENSG00000234787,ENSG00000235688,ENSG00000235823,ENSG00000236094,ENSG00000236279,ENSG00000237517,ENSG00000238105,ENSG00000238178,ENSG00000240627,ENSG00000241106,ENSG00000242715,ENSG00000243181,ENSG00000244086,ENSG00000244313,ENSG00000245910,ENSG00000248329,ENSG00000250366,ENSG00000254277,ENSG00000254297,ENSG00000254346,ENSG00000255240,ENSG00000256288,ENSG00000256463,ENSG00000256969,ENSG00000257151,ENSG00000260469,ENSG00000260822,ENSG00000261409,ENSG00000262874,ENSG00000267260,ENSG00000268649,ENSG00000269416,ENSG00000272180,ENSG00000273284,ENSG00000278041,ENSG00000279159,ENSG00000280142,ENSG00000280237,ENSG00000282048,ENSG00000284720</t>
        </is>
      </c>
      <c r="K18" t="inlineStr">
        <is>
          <t>[(10, 25), (10, 26), (12, 2), (12, 3), (12, 25), (12, 26), (13, 26), (14, 2), (14, 3), (14, 25), (14, 26), (14, 30), (15, 26), (16, 2), (16, 3), (16, 25), (16, 26), (16, 30), (17, 3), (17, 25), (17, 26), (18, 2), (18, 3), (18, 25), (18, 26), (19, 3), (19, 25), (19, 26), (20, 2), (20, 3), (20, 25), (20, 26), (20, 30), (21, 2), (21, 3), (21, 25), (21, 26), (21, 30), (22, 2), (22, 3), (22, 25), (22, 26), (22, 30), (23, 2), (23, 3), (23, 25), (23, 26), (23, 30), (24, 2), (24, 3), (24, 25), (24, 26), (24, 30)]</t>
        </is>
      </c>
      <c r="L18" t="n">
        <v>920</v>
      </c>
      <c r="M18" t="n">
        <v>1</v>
      </c>
      <c r="N18" t="n">
        <v>0.95</v>
      </c>
      <c r="O18" t="n">
        <v>3</v>
      </c>
      <c r="P18" t="n">
        <v>10000</v>
      </c>
      <c r="Q18" t="inlineStr">
        <is>
          <t>11/06/2023, 22:05:36</t>
        </is>
      </c>
      <c r="R18" s="3">
        <f>hyperlink("https://spiral.technion.ac.il/results/MTAwMDAwNA==/17/GOResultsPROCESS","link")</f>
        <v/>
      </c>
      <c r="S18" t="inlineStr">
        <is>
          <t>['GO:0006614:SRP-dependent cotranslational protein targeting to membrane (qval3.12E-15)', 'GO:0006613:cotranslational protein targeting to membrane (qval1.25E-14)', 'GO:0000184:nuclear-transcribed mRNA catabolic process, nonsense-mediated decay (qval1.17E-13)', 'GO:0045047:protein targeting to ER (qval9.61E-14)', 'GO:0072599:establishment of protein localization to endoplasmic reticulum (qval2.3E-13)', 'GO:0019083:viral transcription (qval8.83E-13)', 'GO:0070972:protein localization to endoplasmic reticulum (qval2.46E-12)', 'GO:0006413:translational initiation (qval2.27E-12)', 'GO:0006412:translation (qval3.83E-10)', 'GO:0006612:protein targeting to membrane (qval8.99E-10)', 'GO:0043043:peptide biosynthetic process (qval3.1E-9)', 'GO:0000956:nuclear-transcribed mRNA catabolic process (qval5.59E-9)', 'GO:0019439:aromatic compound catabolic process (qval1.19E-8)', 'GO:0046700:heterocycle catabolic process (qval1.66E-8)', 'GO:0006401:RNA catabolic process (qval1.72E-8)', 'GO:0034655:nucleobase-containing compound catabolic process (qval1.64E-8)', 'GO:0044270:cellular nitrogen compound catabolic process (qval1.57E-8)', 'GO:0006402:mRNA catabolic process (qval2.98E-8)', 'GO:1901361:organic cyclic compound catabolic process (qval5.29E-8)', 'GO:0006518:peptide metabolic process (qval1.31E-6)', 'GO:0043604:amide biosynthetic process (qval1.66E-6)', 'GO:0006605:protein targeting (qval2.03E-6)', 'GO:0090150:establishment of protein localization to membrane (qval3.62E-6)', 'GO:1901566:organonitrogen compound biosynthetic process (qval9.56E-6)', 'GO:0009059:macromolecule biosynthetic process (qval1.12E-5)', 'GO:0072594:establishment of protein localization to organelle (qval1.18E-5)', 'GO:0034645:cellular macromolecule biosynthetic process (qval1.88E-5)', 'GO:0002181:cytoplasmic translation (qval1.86E-5)', 'GO:1904667:negative regulation of ubiquitin protein ligase activity (qval1.36E-4)', 'GO:0043603:cellular amide metabolic process (qval1.67E-4)', 'GO:0044271:cellular nitrogen compound biosynthetic process (qval1.97E-4)', 'GO:0022618:ribonucleoprotein complex assembly (qval4.65E-4)', 'GO:0071826:ribonucleoprotein complex subunit organization (qval1E-3)', 'GO:0006139:nucleobase-containing compound metabolic process (qval1.4E-3)', 'GO:0006725:cellular aromatic compound metabolic process (qval1.53E-3)', 'GO:0034641:cellular nitrogen compound metabolic process (qval1.74E-3)', 'GO:0000027:ribosomal large subunit assembly (qval1.79E-3)', 'GO:0046483:heterocycle metabolic process (qval2.35E-3)', 'GO:0044249:cellular biosynthetic process (qval2.66E-3)', 'GO:0072657:protein localization to membrane (qval2.72E-3)', 'GO:0022613:ribonucleoprotein complex biogenesis (qval2.86E-3)', 'GO:0051444:negative regulation of ubiquitin-protein transferase activity (qval3.02E-3)', 'GO:0009058:biosynthetic process (qval3.55E-3)', 'GO:1901360:organic cyclic compound metabolic process (qval4.1E-3)', 'GO:1901576:organic substance biosynthetic process (qval4.92E-3)', 'GO:0016070:RNA metabolic process (qval5.01E-3)', 'GO:0006364:rRNA processing (qval6.44E-3)', 'GO:0044085:cellular component biogenesis (qval7.53E-3)', 'GO:0090304:nucleic acid metabolic process (qval1.34E-2)', 'GO:0016071:mRNA metabolic process (qval1.35E-2)', 'GO:2001251:negative regulation of chromosome organization (qval1.7E-2)', 'GO:0016032:viral process (qval2.02E-2)', 'GO:0044403:symbiont process (qval1.98E-2)', 'GO:1904666:regulation of ubiquitin protein ligase activity (qval2.67E-2)', 'GO:0016072:rRNA metabolic process (qval2.68E-2)', 'GO:1901575:organic substance catabolic process (qval3.3E-2)', 'GO:0034622:cellular protein-containing complex assembly (qval3.32E-2)', 'GO:0031397:negative regulation of protein ubiquitination (qval3.73E-2)', 'GO:0044265:cellular macromolecule catabolic process (qval3.73E-2)', 'GO:0033365:protein localization to organelle (qval3.99E-2)', 'GO:0006886:intracellular protein transport (qval4.44E-2)', 'GO:0044248:cellular catabolic process (qval6.48E-2)', 'GO:1900180:regulation of protein localization to nucleus (qval7.47E-2)', 'GO:1900182:positive regulation of protein localization to nucleus (qval7.87E-2)', 'GO:0042274:ribosomal small subunit biogenesis (qval7.79E-2)', 'GO:0006807:nitrogen compound metabolic process (qval7.75E-2)', 'GO:0007614:short-term memory (qval7.71E-2)', 'GO:0009057:macromolecule catabolic process (qval7.91E-2)', 'GO:1903321:negative regulation of protein modification by small protein conjugation or removal (qval7.95E-2)', 'GO:0042593:glucose homeostasis (qval8.69E-2)', 'GO:0033500:carbohydrate homeostasis (qval9.08E-2)', 'GO:0006144:purine nucleobase metabolic process (qval9.04E-2)', 'GO:0006425:glutaminyl-tRNA aminoacylation (qval9.88E-2)', 'GO:1905704:positive regulation of inhibitory synapse assembly (qval9.75E-2)', 'GO:0060896:neural plate pattern specification (qval9.62E-2)', 'GO:0060897:neural plate regionalization (qval9.49E-2)', 'GO:0009386:translational attenuation (qval9.37E-2)', 'GO:1901564:organonitrogen compound metabolic process (qval9.34E-2)', 'GO:0044419:interspecies interaction between organisms (qval9.96E-2)', 'GO:0009112:nucleobase metabolic process (qval9.89E-2)', 'GO:0009113:purine nucleobase biosynthetic process (qval1E-1)', 'GO:0043170:macromolecule metabolic process (qval1.17E-1)', 'GO:0051234:establishment of localization (qval1.4E-1)', 'GO:0006810:transport (qval1.78E-1)']</t>
        </is>
      </c>
      <c r="T18" s="3">
        <f>hyperlink("https://spiral.technion.ac.il/results/MTAwMDAwNA==/17/GOResultsFUNCTION","link")</f>
        <v/>
      </c>
      <c r="U18" t="inlineStr">
        <is>
          <t>['GO:0003735:structural constituent of ribosome (qval7.61E-11)', 'GO:0003723:RNA binding (qval1.42E-3)', 'GO:0019843:rRNA binding (qval2.11E-2)', 'GO:1990948:ubiquitin ligase inhibitor activity (qval4.68E-2)', 'GO:0055105:ubiquitin-protein transferase inhibitor activity (qval9.2E-2)', 'GO:0005198:structural molecule activity (qval9.35E-2)', 'GO:0004819:glutamine-tRNA ligase activity (qval3.11E-1)', 'GO:0008097:5S rRNA binding (qval4.52E-1)']</t>
        </is>
      </c>
      <c r="V18" s="3">
        <f>hyperlink("https://spiral.technion.ac.il/results/MTAwMDAwNA==/17/GOResultsCOMPONENT","link")</f>
        <v/>
      </c>
      <c r="W18" t="inlineStr">
        <is>
          <t>['GO:0044391:ribosomal subunit (qval8.12E-10)', 'GO:0044445:cytosolic part (qval4.29E-10)', 'GO:0022625:cytosolic large ribosomal subunit (qval5.55E-7)', 'GO:0022627:cytosolic small ribosomal subunit (qval6.58E-7)', 'GO:1990904:ribonucleoprotein complex (qval8.76E-6)', 'GO:0015935:small ribosomal subunit (qval2.07E-5)', 'GO:0042788:polysomal ribosome (qval2.93E-5)', 'GO:0015934:large ribosomal subunit (qval4.75E-5)', 'GO:0005840:ribosome (qval1.03E-4)', 'GO:0030054:cell junction (qval7.78E-3)', 'GO:0097458:neuron part (qval1.15E-2)', 'GO:0045202:synapse (qval1.24E-2)', 'GO:0005730:nucleolus (qval1.31E-2)', 'GO:0043232:intracellular non-membrane-bounded organelle (qval2.3E-2)', 'GO:0043228:non-membrane-bounded organelle (qval2.42E-2)', 'GO:0005912:adherens junction (qval3.02E-2)', 'GO:0070161:anchoring junction (qval4.03E-2)', 'GO:0098794:postsynapse (qval5.79E-2)', 'GO:0044456:synapse part (qval8.77E-2)']</t>
        </is>
      </c>
      <c r="X18" t="inlineStr">
        <is>
          <t>[{10, 12, 13, 14, 15, 16, 17, 18, 19, 20, 21, 22, 23, 24}, {2, 3, 25, 26, 30}]</t>
        </is>
      </c>
    </row>
    <row r="19">
      <c r="A19" s="1" t="n">
        <v>18</v>
      </c>
      <c r="B19" t="n">
        <v>32863</v>
      </c>
      <c r="C19" t="n">
        <v>31</v>
      </c>
      <c r="D19" t="n">
        <v>510</v>
      </c>
      <c r="E19" t="n">
        <v>16</v>
      </c>
      <c r="F19" t="n">
        <v>930</v>
      </c>
      <c r="G19" t="n">
        <v>50</v>
      </c>
      <c r="H19" s="2" t="n">
        <v>-1126.144599875719</v>
      </c>
      <c r="I19" t="n">
        <v>0.5418486873657626</v>
      </c>
      <c r="J19" t="inlineStr">
        <is>
          <t>ENSG00000002933,ENSG00000003402,ENSG00000003756,ENSG00000004139,ENSG00000004776,ENSG00000005486,ENSG00000007944,ENSG00000008513,ENSG00000008517,ENSG00000008710,ENSG00000008952,ENSG00000011028,ENSG00000011422,ENSG00000011465,ENSG00000012822,ENSG00000012983,ENSG00000013588,ENSG00000019549,ENSG00000020181,ENSG00000020577,ENSG00000023191,ENSG00000023445,ENSG00000023572,ENSG00000025708,ENSG00000026025,ENSG00000029364,ENSG00000035862,ENSG00000037965,ENSG00000040487,ENSG00000047648,ENSG00000049245,ENSG00000049249,ENSG00000049449,ENSG00000052795,ENSG00000057252,ENSG00000058262,ENSG00000061455,ENSG00000062598,ENSG00000062725,ENSG00000064225,ENSG00000064601,ENSG00000067057,ENSG00000067208,ENSG00000068903,ENSG00000069011,ENSG00000069974,ENSG00000070404,ENSG00000071246,ENSG00000071282,ENSG00000071537,ENSG00000071859,ENSG00000072415,ENSG00000072422,ENSG00000072786,ENSG00000073008,ENSG00000075420,ENSG00000075426,ENSG00000075651,ENSG00000076351,ENSG00000076356,ENSG00000076641,ENSG00000077044,ENSG00000077616,ENSG00000077942,ENSG00000079385,ENSG00000082438,ENSG00000084652,ENSG00000085063,ENSG00000086062,ENSG00000087074,ENSG00000087076,ENSG00000087245,ENSG00000088256,ENSG00000090615,ENSG00000090776,ENSG00000090975,ENSG00000091986,ENSG00000092969,ENSG00000095015,ENSG00000095585,ENSG00000095739,ENSG00000095752,ENSG00000099250,ENSG00000099949,ENSG00000099957,ENSG00000100097,ENSG00000100196,ENSG00000100234,ENSG00000100258,ENSG00000100368,ENSG00000100429,ENSG00000100564,ENSG00000101335,ENSG00000101439,ENSG00000101670,ENSG00000101680,ENSG00000101825,ENSG00000101940,ENSG00000102034,ENSG00000102265,ENSG00000102316,ENSG00000102471,ENSG00000102531,ENSG00000102931,ENSG00000103064,ENSG00000103196,ENSG00000103241,ENSG00000104368,ENSG00000104660,ENSG00000105223,ENSG00000105290,ENSG00000105329,ENSG00000105443,ENSG00000105464,ENSG00000105492,ENSG00000105499,ENSG00000106052,ENSG00000106080,ENSG00000106211,ENSG00000106366,ENSG00000106397,ENSG00000106631,ENSG00000106868,ENSG00000106992,ENSG00000107796,ENSG00000107819,ENSG00000107984,ENSG00000108691,ENSG00000108821,ENSG00000108861,ENSG00000108947,ENSG00000109072,ENSG00000109099,ENSG00000109320,ENSG00000109436,ENSG00000110047,ENSG00000110108,ENSG00000110169,ENSG00000110171,ENSG00000110422,ENSG00000110492,ENSG00000110693,ENSG00000111145,ENSG00000111727,ENSG00000111859,ENSG00000111897,ENSG00000111913,ENSG00000112149,ENSG00000112419,ENSG00000112499,ENSG00000112851,ENSG00000112977,ENSG00000113140,ENSG00000113504,ENSG00000113580,ENSG00000113583,ENSG00000113594,ENSG00000113648,ENSG00000113721,ENSG00000115295,ENSG00000115306,ENSG00000115310,ENSG00000115414,ENSG00000115419,ENSG00000115561,ENSG00000115935,ENSG00000116871,ENSG00000116977,ENSG00000116991,ENSG00000117226,ENSG00000117298,ENSG00000117308,ENSG00000117385,ENSG00000118004,ENSG00000118137,ENSG00000118200,ENSG00000118257,ENSG00000118495,ENSG00000118503,ENSG00000118508,ENSG00000118946,ENSG00000119242,ENSG00000119535,ENSG00000119681,ENSG00000119865,ENSG00000120075,ENSG00000120093,ENSG00000120889,ENSG00000121067,ENSG00000121068,ENSG00000121440,ENSG00000122068,ENSG00000122176,ENSG00000122592,ENSG00000122696,ENSG00000122733,ENSG00000122786,ENSG00000123191,ENSG00000123240,ENSG00000123684,ENSG00000123933,ENSG00000123989,ENSG00000123999,ENSG00000124198,ENSG00000124357,ENSG00000124762,ENSG00000124920,ENSG00000125872,ENSG00000125875,ENSG00000126070,ENSG00000127124,ENSG00000127483,ENSG00000127666,ENSG00000127838,ENSG00000128283,ENSG00000128285,ENSG00000128591,ENSG00000128713,ENSG00000129009,ENSG00000129116,ENSG00000130176,ENSG00000130635,ENSG00000130827,ENSG00000131018,ENSG00000131435,ENSG00000131507,ENSG00000131584,ENSG00000132205,ENSG00000132669,ENSG00000132824,ENSG00000133106,ENSG00000133131,ENSG00000133216,ENSG00000133466,ENSG00000133612,ENSG00000134013,ENSG00000134046,ENSG00000134108,ENSG00000134318,ENSG00000134352,ENSG00000134762,ENSG00000134851,ENSG00000134871,ENSG00000135047,ENSG00000135406,ENSG00000135409,ENSG00000135535,ENSG00000135677,ENSG00000135750,ENSG00000135919,ENSG00000136026,ENSG00000136240,ENSG00000136574,ENSG00000136935,ENSG00000137076,ENSG00000137100,ENSG00000137802,ENSG00000137809,ENSG00000137831,ENSG00000138131,ENSG00000138434,ENSG00000138448,ENSG00000138650,ENSG00000138794,ENSG00000138795,ENSG00000138835,ENSG00000139508,ENSG00000139793,ENSG00000140285,ENSG00000140497,ENSG00000140564,ENSG00000140682,ENSG00000140848,ENSG00000140937,ENSG00000141867,ENSG00000142186,ENSG00000142227,ENSG00000143337,ENSG00000143344,ENSG00000143850,ENSG00000144642,ENSG00000144802,ENSG00000144824,ENSG00000145632,ENSG00000145708,ENSG00000145730,ENSG00000145817,ENSG00000146072,ENSG00000146477,ENSG00000147041,ENSG00000147649,ENSG00000147883,ENSG00000147889,ENSG00000148120,ENSG00000148180,ENSG00000148204,ENSG00000148444,ENSG00000148516,ENSG00000148841,ENSG00000149257,ENSG00000149591,ENSG00000150593,ENSG00000150938,ENSG00000151067,ENSG00000151327,ENSG00000152601,ENSG00000152952,ENSG00000153071,ENSG00000153113,ENSG00000153317,ENSG00000153707,ENSG00000154734,ENSG00000155363,ENSG00000155850,ENSG00000156113,ENSG00000156463,ENSG00000156804,ENSG00000156873,ENSG00000157227,ENSG00000157613,ENSG00000157800,ENSG00000158258,ENSG00000158286,ENSG00000158604,ENSG00000158786,ENSG00000159173,ENSG00000159176,ENSG00000159307,ENSG00000159348,ENSG00000160094,ENSG00000160789,ENSG00000161011,ENSG00000161013,ENSG00000161202,ENSG00000162231,ENSG00000162368,ENSG00000162407,ENSG00000162434,ENSG00000162545,ENSG00000162654,ENSG00000162733,ENSG00000162909,ENSG00000163328,ENSG00000163359,ENSG00000163466,ENSG00000163513,ENSG00000163520,ENSG00000163638,ENSG00000163947,ENSG00000164023,ENSG00000164093,ENSG00000164125,ENSG00000164292,ENSG00000164307,ENSG00000164309,ENSG00000164318,ENSG00000164692,ENSG00000164733,ENSG00000165102,ENSG00000165156,ENSG00000165410,ENSG00000165655,ENSG00000165801,ENSG00000166016,ENSG00000166130,ENSG00000166311,ENSG00000166863,ENSG00000166888,ENSG00000166949,ENSG00000167123,ENSG00000167173,ENSG00000167460,ENSG00000167528,ENSG00000167601,ENSG00000167772,ENSG00000167874,ENSG00000168056,ENSG00000168077,ENSG00000168487,ENSG00000168542,ENSG00000168743,ENSG00000168785,ENSG00000168938,ENSG00000168961,ENSG00000169469,ENSG00000169554,ENSG00000169594,ENSG00000169851,ENSG00000169908,ENSG00000169967,ENSG00000170290,ENSG00000170412,ENSG00000170558,ENSG00000171016,ENSG00000171206,ENSG00000171456,ENSG00000171992,ENSG00000172346,ENSG00000172380,ENSG00000172965,ENSG00000173193,ENSG00000173706,ENSG00000173905,ENSG00000173918,ENSG00000174099,ENSG00000174307,ENSG00000175115,ENSG00000175164,ENSG00000175309,ENSG00000175348,ENSG00000175414,ENSG00000175416,ENSG00000175662,ENSG00000178401,ENSG00000179921,ENSG00000181019,ENSG00000181381,ENSG00000181541,ENSG00000181789,ENSG00000181904,ENSG00000182158,ENSG00000182179,ENSG00000182197,ENSG00000182326,ENSG00000182636,ENSG00000182742,ENSG00000182752,ENSG00000182782,ENSG00000183255,ENSG00000183775,ENSG00000184232,ENSG00000184347,ENSG00000184500,ENSG00000184557,ENSG00000185070,ENSG00000185614,ENSG00000185624,ENSG00000185760,ENSG00000185761,ENSG00000185896,ENSG00000186594,ENSG00000186908,ENSG00000187498,ENSG00000188505,ENSG00000189056,ENSG00000189129,ENSG00000196547,ENSG00000196549,ENSG00000196576,ENSG00000197168,ENSG00000197183,ENSG00000197324,ENSG00000197694,ENSG00000197702,ENSG00000197712,ENSG00000197747,ENSG00000197993,ENSG00000198053,ENSG00000198796,ENSG00000203857,ENSG00000204054,ENSG00000204128,ENSG00000204217,ENSG00000204262,ENSG00000204291,ENSG00000204421,ENSG00000204882,ENSG00000204941,ENSG00000205413,ENSG00000205730,ENSG00000205763,ENSG00000213614,ENSG00000213625,ENSG00000213694,ENSG00000213699,ENSG00000213949,ENSG00000220205,ENSG00000221869,ENSG00000221988,ENSG00000222009,ENSG00000224020,ENSG00000224186,ENSG00000224331,ENSG00000224957,ENSG00000225614,ENSG00000227471,ENSG00000227500,ENSG00000229809,ENSG00000234456,ENSG00000242086,ENSG00000242221,ENSG00000242600,ENSG00000242802,ENSG00000243137,ENSG00000249669,ENSG00000253669,ENSG00000254141,ENSG00000255394,ENSG00000257122,ENSG00000258498,ENSG00000260027,ENSG00000260038,ENSG00000260244,ENSG00000265107,ENSG00000266010,ENSG00000266258,ENSG00000267280,ENSG00000272763,ENSG00000273523,ENSG00000277443</t>
        </is>
      </c>
      <c r="K19" t="inlineStr">
        <is>
          <t>[(0, 18), (0, 19), (0, 21), (0, 22), (0, 23), (1, 18), (1, 19), (1, 21), (1, 22), (1, 23), (2, 18), (2, 21), (2, 22), (2, 23), (3, 18), (3, 19), (3, 21), (3, 22), (3, 23), (25, 18), (25, 19), (25, 21), (25, 22), (25, 23), (26, 18), (26, 19), (26, 21), (26, 22), (26, 23), (26, 24), (27, 18), (27, 19), (27, 21), (27, 22), (27, 23), (28, 18), (28, 19), (28, 21), (28, 22), (28, 23), (29, 18), (29, 19), (29, 21), (29, 22), (29, 23), (30, 18), (30, 19), (30, 21), (30, 22), (30, 23)]</t>
        </is>
      </c>
      <c r="L19" t="n">
        <v>252</v>
      </c>
      <c r="M19" t="n">
        <v>1</v>
      </c>
      <c r="N19" t="n">
        <v>0.95</v>
      </c>
      <c r="O19" t="n">
        <v>3</v>
      </c>
      <c r="P19" t="n">
        <v>10000</v>
      </c>
      <c r="Q19" t="inlineStr">
        <is>
          <t>11/06/2023, 22:06:05</t>
        </is>
      </c>
      <c r="R19" s="3">
        <f>hyperlink("https://spiral.technion.ac.il/results/MTAwMDAwNA==/18/GOResultsPROCESS","link")</f>
        <v/>
      </c>
      <c r="S19" t="inlineStr">
        <is>
          <t>['GO:0043062:extracellular structure organization (qval1.03E-16)', 'GO:0030198:extracellular matrix organization (qval4.9E-16)', 'GO:0050793:regulation of developmental process (qval3.9E-11)', 'GO:0030155:regulation of cell adhesion (qval2.64E-10)', 'GO:0051239:regulation of multicellular organismal process (qval5.33E-9)', 'GO:0022603:regulation of anatomical structure morphogenesis (qval7.64E-9)', 'GO:0045595:regulation of cell differentiation (qval1.17E-8)', 'GO:0023051:regulation of signaling (qval3.76E-8)', 'GO:2000026:regulation of multicellular organismal development (qval5.59E-8)', 'GO:0007155:cell adhesion (qval5.28E-8)', 'GO:0010646:regulation of cell communication (qval5.02E-8)', 'GO:0022610:biological adhesion (qval5.37E-8)', 'GO:0009966:regulation of signal transduction (qval5.59E-8)', 'GO:0009611:response to wounding (qval1.6E-7)', 'GO:0051241:negative regulation of multicellular organismal process (qval1.69E-7)', 'GO:0048518:positive regulation of biological process (qval2.33E-7)', 'GO:0051094:positive regulation of developmental process (qval3.02E-7)', 'GO:0007166:cell surface receptor signaling pathway (qval3.03E-7)', 'GO:0010648:negative regulation of cell communication (qval4.65E-7)', 'GO:0023057:negative regulation of signaling (qval4.75E-7)', 'GO:0010810:regulation of cell-substrate adhesion (qval8.23E-7)', 'GO:0051093:negative regulation of developmental process (qval8.05E-7)', 'GO:0016192:vesicle-mediated transport (qval9.38E-7)', 'GO:0048585:negative regulation of response to stimulus (qval9.21E-7)', 'GO:0048523:negative regulation of cellular process (qval1.22E-6)', 'GO:0023056:positive regulation of signaling (qval1.51E-6)', 'GO:0009968:negative regulation of signal transduction (qval1.53E-6)', 'GO:1902531:regulation of intracellular signal transduction (qval1.94E-6)', 'GO:0001525:angiogenesis (qval2.35E-6)', 'GO:0010647:positive regulation of cell communication (qval2.28E-6)', 'GO:0045597:positive regulation of cell differentiation (qval2.54E-6)', 'GO:0048583:regulation of response to stimulus (qval2.86E-6)', 'GO:0048522:positive regulation of cellular process (qval3E-6)', 'GO:0032940:secretion by cell (qval3.86E-6)', 'GO:0045785:positive regulation of cell adhesion (qval9.62E-6)', 'GO:0009653:anatomical structure morphogenesis (qval1.06E-5)', 'GO:0048646:anatomical structure formation involved in morphogenesis (qval1.17E-5)', 'GO:0030199:collagen fibril organization (qval1.53E-5)', 'GO:0010718:positive regulation of epithelial to mesenchymal transition (qval1.71E-5)', 'GO:0048519:negative regulation of biological process (qval1.89E-5)', 'GO:0010033:response to organic substance (qval1.99E-5)', 'GO:0046903:secretion (qval2.28E-5)', 'GO:0042221:response to chemical (qval3.18E-5)', 'GO:0007162:negative regulation of cell adhesion (qval3.41E-5)', 'GO:0048584:positive regulation of response to stimulus (qval4.32E-5)', 'GO:0044092:negative regulation of molecular function (qval4.61E-5)', 'GO:0007165:signal transduction (qval5.15E-5)', 'GO:0009967:positive regulation of signal transduction (qval5.74E-5)', 'GO:0009887:animal organ morphogenesis (qval6.03E-5)', 'GO:0032963:collagen metabolic process (qval6.36E-5)', 'GO:0002576:platelet degranulation (qval6.5E-5)', 'GO:0045055:regulated exocytosis (qval6.86E-5)', 'GO:0032502:developmental process (qval6.92E-5)', 'GO:0051240:positive regulation of multicellular organismal process (qval6.82E-5)', 'GO:0006887:exocytosis (qval7.37E-5)', 'GO:0001932:regulation of protein phosphorylation (qval8.94E-5)', 'GO:0040011:locomotion (qval8.98E-5)', 'GO:0043086:negative regulation of catalytic activity (qval1.05E-4)', 'GO:0048856:anatomical structure development (qval1.07E-4)', 'GO:0042060:wound healing (qval1.16E-4)', 'GO:1902533:positive regulation of intracellular signal transduction (qval1.39E-4)', 'GO:0051249:regulation of lymphocyte activation (qval1.42E-4)', 'GO:0051246:regulation of protein metabolic process (qval1.75E-4)', 'GO:0016477:cell migration (qval1.81E-4)', 'GO:0010811:positive regulation of cell-substrate adhesion (qval1.93E-4)', 'GO:0034097:response to cytokine (qval2.65E-4)', 'GO:0042127:regulation of cell proliferation (qval3.07E-4)', 'GO:0032102:negative regulation of response to external stimulus (qval3.2E-4)', 'GO:0050865:regulation of cell activation (qval3.21E-4)', 'GO:0048514:blood vessel morphogenesis (qval3.34E-4)', 'GO:0071310:cellular response to organic substance (qval3.39E-4)', 'GO:0098609:cell-cell adhesion (qval3.55E-4)', 'GO:0043122:regulation of I-kappaB kinase/NF-kappaB signaling (qval3.91E-4)', 'GO:0065009:regulation of molecular function (qval3.86E-4)', 'GO:0032268:regulation of cellular protein metabolic process (qval3.95E-4)', 'GO:0070887:cellular response to chemical stimulus (qval4.5E-4)', 'GO:0050896:response to stimulus (qval4.56E-4)', 'GO:0051270:regulation of cellular component movement (qval4.79E-4)', 'GO:1901342:regulation of vasculature development (qval4.76E-4)', 'GO:0050794:regulation of cellular process (qval4.7E-4)', 'GO:0048513:animal organ development (qval4.71E-4)', 'GO:1903224:regulation of endodermal cell differentiation (qval5.63E-4)', 'GO:0051248:negative regulation of protein metabolic process (qval5.62E-4)', 'GO:0003148:outflow tract septum morphogenesis (qval5.59E-4)', 'GO:0048869:cellular developmental process (qval5.64E-4)', 'GO:0030334:regulation of cell migration (qval5.65E-4)', 'GO:0048870:cell motility (qval6E-4)', 'GO:0009888:tissue development (qval6.02E-4)', 'GO:0003179:heart valve morphogenesis (qval6.41E-4)', 'GO:1902532:negative regulation of intracellular signal transduction (qval6.51E-4)', 'GO:0045765:regulation of angiogenesis (qval6.77E-4)', 'GO:0007229:integrin-mediated signaling pathway (qval7.41E-4)', 'GO:0007167:enzyme linked receptor protein signaling pathway (qval8.04E-4)', 'GO:0050790:regulation of catalytic activity (qval8.48E-4)', 'GO:0061045:negative regulation of wound healing (qval8.43E-4)', 'GO:0065007:biological regulation (qval8.34E-4)', 'GO:0032270:positive regulation of cellular protein metabolic process (qval9.51E-4)', 'GO:0050789:regulation of biological process (qval1.06E-3)', 'GO:0002694:regulation of leukocyte activation (qval1.07E-3)', 'GO:0010717:regulation of epithelial to mesenchymal transition (qval1.11E-3)', 'GO:1903035:negative regulation of response to wounding (qval1.16E-3)', 'GO:0022407:regulation of cell-cell adhesion (qval1.16E-3)', 'GO:2000145:regulation of cell motility (qval1.18E-3)', 'GO:0051247:positive regulation of protein metabolic process (qval1.2E-3)', 'GO:0001817:regulation of cytokine production (qval1.39E-3)', 'GO:0042325:regulation of phosphorylation (qval1.44E-3)', 'GO:0030574:collagen catabolic process (qval1.52E-3)', 'GO:0031399:regulation of protein modification process (qval1.52E-3)', 'GO:0052547:regulation of peptidase activity (qval1.54E-3)', 'GO:0097435:supramolecular fiber organization (qval1.95E-3)', 'GO:0080134:regulation of response to stress (qval2.09E-3)', 'GO:0022617:extracellular matrix disassembly (qval2.09E-3)', 'GO:0030335:positive regulation of cell migration (qval2.11E-3)', 'GO:0032269:negative regulation of cellular protein metabolic process (qval2.17E-3)', 'GO:0043067:regulation of programmed cell death (qval2.2E-3)', 'GO:0032101:regulation of response to external stimulus (qval2.47E-3)', 'GO:0035239:tube morphogenesis (qval2.53E-3)', 'GO:0001933:negative regulation of protein phosphorylation (qval2.78E-3)', 'GO:0022604:regulation of cell morphogenesis (qval2.92E-3)', 'GO:0042981:regulation of apoptotic process (qval2.9E-3)', 'GO:0002682:regulation of immune system process (qval3.09E-3)', 'GO:0032501:multicellular organismal process (qval3.1E-3)', 'GO:0051272:positive regulation of cellular component movement (qval3.26E-3)', 'GO:0040012:regulation of locomotion (qval3.24E-3)', 'GO:0052548:regulation of endopeptidase activity (qval3.31E-3)', 'GO:0071345:cellular response to cytokine stimulus (qval3.3E-3)', 'GO:0009612:response to mechanical stimulus (qval3.71E-3)', 'GO:0006928:movement of cell or subcellular component (qval3.7E-3)', 'GO:0060411:cardiac septum morphogenesis (qval3.84E-3)', 'GO:0043123:positive regulation of I-kappaB kinase/NF-kappaB signaling (qval3.91E-3)', 'GO:2000147:positive regulation of cell motility (qval3.94E-3)', 'GO:0051174:regulation of phosphorus metabolic process (qval4.28E-3)', 'GO:0019220:regulation of phosphate metabolic process (qval4.24E-3)', 'GO:0010470:regulation of gastrulation (qval4.27E-3)', 'GO:0048729:tissue morphogenesis (qval4.25E-3)', 'GO:0042326:negative regulation of phosphorylation (qval4.76E-3)', 'GO:0050863:regulation of T cell activation (qval4.83E-3)', 'GO:0060284:regulation of cell development (qval4.86E-3)', 'GO:0051251:positive regulation of lymphocyte activation (qval4.98E-3)', 'GO:0044706:multi-multicellular organism process (qval5.38E-3)', 'GO:0030154:cell differentiation (qval5.49E-3)', 'GO:0000904:cell morphogenesis involved in differentiation (qval5.67E-3)', 'GO:0050866:negative regulation of cell activation (qval5.94E-3)', 'GO:0044057:regulation of system process (qval6.06E-3)', 'GO:0010632:regulation of epithelial cell migration (qval6.42E-3)', 'GO:0006469:negative regulation of protein kinase activity (qval6.4E-3)', 'GO:0045936:negative regulation of phosphate metabolic process (qval6.69E-3)', 'GO:0048731:system development (qval6.83E-3)', 'GO:1900026:positive regulation of substrate adhesion-dependent cell spreading (qval6.82E-3)', 'GO:0010563:negative regulation of phosphorus metabolic process (qval6.8E-3)', 'GO:0008285:negative regulation of cell proliferation (qval6.89E-3)', 'GO:0034110:regulation of homotypic cell-cell adhesion (qval6.91E-3)', 'GO:0016525:negative regulation of angiogenesis (qval6.89E-3)', 'GO:0001818:negative regulation of cytokine production (qval6.95E-3)', 'GO:0044703:multi-organism reproductive process (qval7.24E-3)', 'GO:0030195:negative regulation of blood coagulation (qval7.8E-3)', 'GO:0051336:regulation of hydrolase activity (qval7.97E-3)', 'GO:0048844:artery morphogenesis (qval7.94E-3)', 'GO:2000181:negative regulation of blood vessel morphogenesis (qval7.9E-3)', 'GO:0010604:positive regulation of macromolecule metabolic process (qval8.03E-3)', 'GO:0061036:positive regulation of cartilage development (qval8.19E-3)', 'GO:0031401:positive regulation of protein modification process (qval8.43E-3)', 'GO:0032879:regulation of localization (qval8.61E-3)', 'GO:0040017:positive regulation of locomotion (qval8.63E-3)', 'GO:1900047:negative regulation of hemostasis (qval8.77E-3)', 'GO:1900024:regulation of substrate adhesion-dependent cell spreading (qval8.72E-3)', 'GO:0046578:regulation of Ras protein signal transduction (qval8.82E-3)', 'GO:0061041:regulation of wound healing (qval9.03E-3)', 'GO:0010941:regulation of cell death (qval9.43E-3)', 'GO:0008347:glial cell migration (qval9.82E-3)', 'GO:0045937:positive regulation of phosphate metabolic process (qval9.82E-3)', 'GO:0010562:positive regulation of phosphorus metabolic process (qval9.76E-3)', 'GO:0038065:collagen-activated signaling pathway (qval1E-2)', 'GO:0010769:regulation of cell morphogenesis involved in differentiation (qval1.02E-2)', 'GO:1903510:mucopolysaccharide metabolic process (qval1.03E-2)', 'GO:0009719:response to endogenous stimulus (qval1.05E-2)', 'GO:0031325:positive regulation of cellular metabolic process (qval1.05E-2)', 'GO:0045596:negative regulation of cell differentiation (qval1.04E-2)', 'GO:0010770:positive regulation of cell morphogenesis involved in differentiation (qval1.06E-2)', 'GO:1903037:regulation of leukocyte cell-cell adhesion (qval1.06E-2)', 'GO:0043408:regulation of MAPK cascade (qval1.09E-2)', 'GO:0051179:localization (qval1.1E-2)', 'GO:0050819:negative regulation of coagulation (qval1.1E-2)', 'GO:0007568:aging (qval1.12E-2)', 'GO:0002683:negative regulation of immune system process (qval1.12E-2)', 'GO:0008038:neuron recognition (qval1.27E-2)', 'GO:0000902:cell morphogenesis (qval1.32E-2)', 'GO:0050867:positive regulation of cell activation (qval1.31E-2)', 'GO:0071346:cellular response to interferon-gamma (qval1.31E-2)', 'GO:0051250:negative regulation of lymphocyte activation (qval1.38E-2)', 'GO:1902285:semaphorin-plexin signaling pathway involved in neuron projection guidance (qval1.39E-2)', 'GO:0009987:cellular process (qval1.39E-2)', 'GO:0002009:morphogenesis of an epithelium (qval1.41E-2)', 'GO:0030203:glycosaminoglycan metabolic process (qval1.41E-2)', 'GO:0031347:regulation of defense response (qval1.44E-2)', 'GO:1903055:positive regulation of extracellular matrix organization (qval1.47E-2)', 'GO:0008219:cell death (qval1.48E-2)', 'GO:0070372:regulation of ERK1 and ERK2 cascade (qval1.48E-2)', 'GO:0006935:chemotaxis (qval1.5E-2)', 'GO:1901888:regulation of cell junction assembly (qval1.52E-2)', 'GO:1901343:negative regulation of vasculature development (qval1.52E-2)', 'GO:1903034:regulation of response to wounding (qval1.54E-2)', 'GO:0007565:female pregnancy (qval1.53E-2)', 'GO:0033673:negative regulation of kinase activity (qval1.53E-2)', 'GO:0042330:taxis (qval1.53E-2)', 'GO:0010634:positive regulation of epithelial cell migration (qval1.53E-2)', 'GO:0009893:positive regulation of metabolic process (qval1.58E-2)', 'GO:0061138:morphogenesis of a branching epithelium (qval1.59E-2)', 'GO:0030162:regulation of proteolysis (qval1.59E-2)', 'GO:0001503:ossification (qval1.7E-2)', 'GO:0042339:keratan sulfate metabolic process (qval1.7E-2)', 'GO:2000738:positive regulation of stem cell differentiation (qval1.74E-2)', 'GO:0042493:response to drug (qval1.75E-2)', 'GO:0002376:immune system process (qval1.77E-2)', 'GO:0006810:transport (qval1.78E-2)', 'GO:0002695:negative regulation of leukocyte activation (qval1.79E-2)', 'GO:0001934:positive regulation of protein phosphorylation (qval1.83E-2)', 'GO:0090109:regulation of cell-substrate junction assembly (qval1.85E-2)', 'GO:0051893:regulation of focal adhesion assembly (qval1.84E-2)', 'GO:0001952:regulation of cell-matrix adhesion (qval1.91E-2)', 'GO:0010594:regulation of endothelial cell migration (qval1.93E-2)', 'GO:0002696:positive regulation of leukocyte activation (qval1.97E-2)', 'GO:0051234:establishment of localization (qval1.97E-2)', 'GO:0033993:response to lipid (qval1.98E-2)', 'GO:0034330:cell junction organization (qval2.02E-2)', 'GO:0016486:peptide hormone processing (qval2.07E-2)', 'GO:0031400:negative regulation of protein modification process (qval2.08E-2)', 'GO:0061035:regulation of cartilage development (qval2.23E-2)', 'GO:0048771:tissue remodeling (qval2.22E-2)', 'GO:0042327:positive regulation of phosphorylation (qval2.35E-2)', 'GO:0050678:regulation of epithelial cell proliferation (qval2.42E-2)', 'GO:0033627:cell adhesion mediated by integrin (qval2.51E-2)', 'GO:0001763:morphogenesis of a branching structure (qval2.52E-2)', 'GO:0045216:cell-cell junction organization (qval2.51E-2)', 'GO:0009952:anterior/posterior pattern specification (qval2.5E-2)', 'GO:0003002:regionalization (qval2.51E-2)', 'GO:2000826:regulation of heart morphogenesis (qval2.52E-2)', 'GO:0051173:positive regulation of nitrogen compound metabolic process (qval2.54E-2)', 'GO:0022408:negative regulation of cell-cell adhesion (qval2.56E-2)', 'GO:0051128:regulation of cellular component organization (qval2.57E-2)', 'GO:1901166:neural crest cell migration involved in autonomic nervous system development (qval2.62E-2)', 'GO:0060312:regulation of blood vessel remodeling (qval2.61E-2)', 'GO:0032713:negative regulation of interleukin-4 production (qval2.6E-2)', 'GO:2000542:negative regulation of gastrulation (qval2.59E-2)', 'GO:0034103:regulation of tissue remodeling (qval2.59E-2)', 'GO:0006022:aminoglycan metabolic process (qval2.65E-2)', 'GO:0090287:regulation of cellular response to growth factor stimulus (qval2.7E-2)', 'GO:0071634:regulation of transforming growth factor beta production (qval2.82E-2)', 'GO:0065008:regulation of biological quality (qval2.94E-2)', 'GO:0043069:negative regulation of programmed cell death (qval3E-2)', 'GO:2000345:regulation of hepatocyte proliferation (qval3E-2)', 'GO:0009628:response to abiotic stimulus (qval2.99E-2)', 'GO:0031348:negative regulation of defense response (qval3.22E-2)', 'GO:0070848:response to growth factor (qval3.29E-2)', 'GO:0008284:positive regulation of cell proliferation (qval3.33E-2)', 'GO:0035987:endodermal cell differentiation (qval3.43E-2)', 'GO:0051056:regulation of small GTPase mediated signal transduction (qval3.44E-2)', 'GO:0045995:regulation of embryonic development (qval3.44E-2)', 'GO:0030278:regulation of ossification (qval3.51E-2)', 'GO:0007507:heart development (qval3.5E-2)', 'GO:0043066:negative regulation of apoptotic process (qval3.67E-2)', 'GO:1903391:regulation of adherens junction organization (qval3.66E-2)', 'GO:0010951:negative regulation of endopeptidase activity (qval3.65E-2)', 'GO:0032970:regulation of actin filament-based process (qval3.69E-2)', 'GO:1901739:regulation of myoblast fusion (qval3.79E-2)', 'GO:0042730:fibrinolysis (qval3.78E-2)', 'GO:2001267:regulation of cysteine-type endopeptidase activity involved in apoptotic signaling pathway (qval3.76E-2)', 'GO:0048598:embryonic morphogenesis (qval3.94E-2)', 'GO:0098742:cell-cell adhesion via plasma-membrane adhesion molecules (qval3.99E-2)', 'GO:0043301:negative regulation of leukocyte degranulation (qval4E-2)', 'GO:1905049:negative regulation of metallopeptidase activity (qval3.99E-2)', 'GO:0048617:embryonic foregut morphogenesis (qval3.97E-2)', 'GO:0051348:negative regulation of transferase activity (qval4.08E-2)', 'GO:0002366:leukocyte activation involved in immune response (qval4.18E-2)', 'GO:0010812:negative regulation of cell-substrate adhesion (qval4.21E-2)', 'GO:0048754:branching morphogenesis of an epithelial tube (qval4.2E-2)', 'GO:0048704:embryonic skeletal system morphogenesis (qval4.21E-2)', 'GO:0090092:regulation of transmembrane receptor protein serine/threonine kinase signaling pathway (qval4.24E-2)', 'GO:1901207:regulation of heart looping (qval4.28E-2)', 'GO:0070433:negative regulation of nucleotide-binding oligomerization domain containing 2 signaling pathway (qval4.27E-2)', 'GO:0070425:negative regulation of nucleotide-binding oligomerization domain containing signaling pathway (qval4.25E-2)', 'GO:0071670:smooth muscle cell chemotaxis (qval4.24E-2)', 'GO:0071866:negative regulation of apoptotic process in bone marrow (qval4.22E-2)', 'GO:0046947:hydroxylysine biosynthetic process (qval4.21E-2)', 'GO:0046946:hydroxylysine metabolic process (qval4.19E-2)', 'GO:0048193:Golgi vesicle transport (qval4.3E-2)', 'GO:1903053:regulation of extracellular matrix organization (qval4.37E-2)', 'GO:1901700:response to oxygen-containing compound (qval4.46E-2)', 'GO:0002263:cell activation involved in immune response (qval4.48E-2)', 'GO:0051716:cellular response to stimulus (qval4.59E-2)', 'GO:0048562:embryonic organ morphogenesis (qval4.61E-2)', 'GO:0051130:positive regulation of cellular component organization (qval4.63E-2)', 'GO:0030193:regulation of blood coagulation (qval4.8E-2)', 'GO:1904035:regulation of epithelial cell apoptotic process (qval4.79E-2)', 'GO:0031324:negative regulation of cellular metabolic process (qval4.81E-2)']</t>
        </is>
      </c>
      <c r="T19" s="3">
        <f>hyperlink("https://spiral.technion.ac.il/results/MTAwMDAwNA==/18/GOResultsFUNCTION","link")</f>
        <v/>
      </c>
      <c r="U19" t="inlineStr">
        <is>
          <t>['GO:0004857:enzyme inhibitor activity (qval1.1E-4)', 'GO:0005518:collagen binding (qval1.7E-4)', 'GO:0005201:extracellular matrix structural constituent (qval9.99E-4)', 'GO:0030234:enzyme regulator activity (qval3.16E-3)', 'GO:0005539:glycosaminoglycan binding (qval2.97E-3)', 'GO:0005102:signaling receptor binding (qval3.5E-3)', 'GO:0050839:cell adhesion molecule binding (qval5.71E-3)', 'GO:0019199:transmembrane receptor protein kinase activity (qval5.03E-3)', 'GO:0005509:calcium ion binding (qval4.71E-3)', 'GO:0019838:growth factor binding (qval4.89E-3)', 'GO:0008201:heparin binding (qval7.43E-3)', 'GO:0004866:endopeptidase inhibitor activity (qval7.66E-3)', 'GO:0003674:molecular_function (qval1.05E-2)', 'GO:0030414:peptidase inhibitor activity (qval1.09E-2)', 'GO:0061134:peptidase regulator activity (qval1.14E-2)', 'GO:0061135:endopeptidase regulator activity (qval1.42E-2)', 'GO:0044877:protein-containing complex binding (qval2E-2)', 'GO:0017154:semaphorin receptor activity (qval2.9E-2)', 'GO:0005488:binding (qval2.9E-2)', 'GO:0005198:structural molecule activity (qval3.86E-2)', 'GO:0008237:metallopeptidase activity (qval3.92E-2)', 'GO:0004714:transmembrane receptor protein tyrosine kinase activity (qval4.36E-2)', 'GO:0019899:enzyme binding (qval4.18E-2)', 'GO:0005160:transforming growth factor beta receptor binding (qval4.65E-2)', 'GO:0046872:metal ion binding (qval4.55E-2)', 'GO:0002020:protease binding (qval4.5E-2)', 'GO:0005515:protein binding (qval4.79E-2)', 'GO:0004222:metalloendopeptidase activity (qval4.72E-2)', 'GO:0098772:molecular function regulator (qval5.34E-2)', 'GO:0004860:protein kinase inhibitor activity (qval5.71E-2)', 'GO:0030020:extracellular matrix structural constituent conferring tensile strength (qval5.82E-2)', 'GO:0043169:cation binding (qval5.8E-2)', 'GO:0070492:oligosaccharide binding (qval6.89E-2)', 'GO:0003779:actin binding (qval7.26E-2)', 'GO:0019900:kinase binding (qval7.43E-2)', 'GO:0019210:kinase inhibitor activity (qval7.27E-2)', 'GO:0001968:fibronectin binding (qval7.17E-2)', 'GO:0004713:protein tyrosine kinase activity (qval8.11E-2)', 'GO:0005026:transforming growth factor beta receptor activity, type II (qval9.24E-2)', 'GO:0045296:cadherin binding (qval1.05E-1)']</t>
        </is>
      </c>
      <c r="V19" s="3">
        <f>hyperlink("https://spiral.technion.ac.il/results/MTAwMDAwNA==/18/GOResultsCOMPONENT","link")</f>
        <v/>
      </c>
      <c r="W19" t="inlineStr">
        <is>
          <t>['GO:0062023:collagen-containing extracellular matrix (qval1.14E-15)', 'GO:0044421:extracellular region part (qval2.03E-14)', 'GO:0031012:extracellular matrix (qval3.51E-13)', 'GO:0031982:vesicle (qval1.14E-9)', 'GO:0005576:extracellular region (qval9.32E-10)', 'GO:1903561:extracellular vesicle (qval3.12E-9)', 'GO:0043230:extracellular organelle (qval2.76E-9)', 'GO:0070062:extracellular exosome (qval5.18E-9)', 'GO:0005615:extracellular space (qval1.26E-6)', 'GO:0070161:anchoring junction (qval2.7E-6)', 'GO:0016020:membrane (qval1.19E-5)', 'GO:0005912:adherens junction (qval1.13E-5)', 'GO:0030055:cell-substrate junction (qval1.42E-5)', 'GO:0044433:cytoplasmic vesicle part (qval1.43E-5)', 'GO:0044431:Golgi apparatus part (qval2.83E-5)', 'GO:0005925:focal adhesion (qval3.02E-5)', 'GO:0005924:cell-substrate adherens junction (qval3.19E-5)', 'GO:0030054:cell junction (qval4.63E-5)', 'GO:0005581:collagen trimer (qval4.67E-5)', 'GO:0031974:membrane-enclosed lumen (qval5.04E-5)', 'GO:0070013:intracellular organelle lumen (qval4.8E-5)', 'GO:0043233:organelle lumen (qval4.58E-5)', 'GO:0005604:basement membrane (qval9.82E-5)', 'GO:0043235:receptor complex (qval1.52E-4)', 'GO:0000139:Golgi membrane (qval3.47E-4)', 'GO:0044449:contractile fiber part (qval5.35E-4)', 'GO:0005788:endoplasmic reticulum lumen (qval5.4E-4)', 'GO:0098588:bounding membrane of organelle (qval1.19E-3)', 'GO:0044432:endoplasmic reticulum part (qval1.29E-3)', 'GO:0044425:membrane part (qval1.51E-3)', 'GO:0005886:plasma membrane (qval1.64E-3)', 'GO:0044444:cytoplasmic part (qval1.59E-3)', 'GO:0005794:Golgi apparatus (qval1.91E-3)', 'GO:0031093:platelet alpha granule lumen (qval2.17E-3)', 'GO:0044420:extracellular matrix component (qval2.15E-3)', 'GO:0044459:plasma membrane part (qval3.35E-3)', 'GO:0002116:semaphorin receptor complex (qval3.71E-3)', 'GO:0016021:integral component of membrane (qval4.66E-3)', 'GO:0031410:cytoplasmic vesicle (qval5.13E-3)', 'GO:0097708:intracellular vesicle (qval5.69E-3)', 'GO:0043202:lysosomal lumen (qval5.91E-3)', 'GO:0009986:cell surface (qval7.27E-3)', 'GO:0031224:intrinsic component of membrane (qval1.63E-2)', 'GO:0005887:integral component of plasma membrane (qval1.77E-2)', 'GO:0098651:basement membrane collagen trimer (qval1.81E-2)', 'GO:0060205:cytoplasmic vesicle lumen (qval2.1E-2)', 'GO:0031983:vesicle lumen (qval2.14E-2)', 'GO:0030667:secretory granule membrane (qval2.28E-2)', 'GO:0005793:endoplasmic reticulum-Golgi intermediate compartment (qval3.07E-2)', 'GO:0034774:secretory granule lumen (qval3.19E-2)', 'GO:0031092:platelet alpha granule membrane (qval3.32E-2)']</t>
        </is>
      </c>
      <c r="X19" t="inlineStr">
        <is>
          <t>[{0, 1, 2, 3, 25, 26, 27, 28, 29, 30}, {18, 19, 21, 22, 23, 24}]</t>
        </is>
      </c>
    </row>
    <row r="20">
      <c r="A20" s="1" t="n">
        <v>19</v>
      </c>
      <c r="B20" t="n">
        <v>32863</v>
      </c>
      <c r="C20" t="n">
        <v>31</v>
      </c>
      <c r="D20" t="n">
        <v>54</v>
      </c>
      <c r="E20" t="n">
        <v>29</v>
      </c>
      <c r="F20" t="n">
        <v>930</v>
      </c>
      <c r="G20" t="n">
        <v>85</v>
      </c>
      <c r="H20" s="2" t="n">
        <v>-40.31292562039664</v>
      </c>
      <c r="I20" t="n">
        <v>0.5439824951386775</v>
      </c>
      <c r="J20" t="inlineStr">
        <is>
          <t>ENSG00000008438,ENSG00000018280,ENSG00000062716,ENSG00000099860,ENSG00000113070,ENSG00000119946,ENSG00000121966,ENSG00000125740,ENSG00000128917,ENSG00000133816,ENSG00000134574,ENSG00000137801,ENSG00000141582,ENSG00000159625,ENSG00000162783,ENSG00000163792,ENSG00000164853,ENSG00000171246,ENSG00000172016,ENSG00000172602,ENSG00000173110,ENSG00000182896,ENSG00000184205,ENSG00000184414,ENSG00000185668,ENSG00000197142,ENSG00000198576,ENSG00000199751,ENSG00000199934,ENSG00000202515,ENSG00000204103,ENSG00000204388,ENSG00000214255,ENSG00000216490,ENSG00000223617,ENSG00000249072,ENSG00000250742,ENSG00000253058,ENSG00000261889,ENSG00000262366,ENSG00000267239,ENSG00000268352,ENSG00000271440,ENSG00000272476,ENSG00000274751,ENSG00000278920,ENSG00000279532,ENSG00000279927,ENSG00000280160,ENSG00000280429,ENSG00000283073,ENSG00000283635,ENSG00000284640,ENSG00000285632</t>
        </is>
      </c>
      <c r="K20" t="inlineStr">
        <is>
          <t>[(0, 13), (0, 15), (0, 17), (0, 19), (1, 13), (1, 15), (1, 17), (1, 19), (2, 13), (2, 15), (2, 17), (2, 19), (3, 13), (3, 15), (3, 17), (3, 19), (4, 13), (4, 15), (4, 17), (4, 19), (5, 13), (5, 15), (5, 17), (5, 19), (6, 13), (6, 15), (6, 17), (6, 19), (7, 13), (7, 15), (7, 17), (7, 19), (8, 13), (8, 15), (8, 17), (8, 19), (9, 13), (9, 15), (9, 17), (9, 19), (10, 13), (10, 15), (10, 19), (12, 13), (14, 13), (14, 15), (16, 13), (16, 17), (16, 19), (18, 13), (18, 19), (20, 13), (20, 15), (20, 17), (20, 19), (22, 19), (23, 13), (23, 15), (23, 17), (23, 19), (24, 13), (24, 15), (25, 13), (25, 15), (25, 17), (25, 19), (26, 13), (26, 15), (26, 19), (27, 13), (27, 15), (27, 17), (27, 19), (28, 13), (28, 15), (28, 17), (28, 19), (29, 13), (29, 15), (29, 17), (29, 19), (30, 13), (30, 15), (30, 17), (30, 19)]</t>
        </is>
      </c>
      <c r="L20" t="n">
        <v>2135</v>
      </c>
      <c r="M20" t="n">
        <v>1</v>
      </c>
      <c r="N20" t="n">
        <v>0.95</v>
      </c>
      <c r="O20" t="n">
        <v>3</v>
      </c>
      <c r="P20" t="n">
        <v>10000</v>
      </c>
      <c r="Q20" t="inlineStr">
        <is>
          <t>11/06/2023, 22:06:26</t>
        </is>
      </c>
      <c r="R20" s="3">
        <f>hyperlink("https://spiral.technion.ac.il/results/MTAwMDAwNA==/19/GOResultsPROCESS","link")</f>
        <v/>
      </c>
      <c r="S20" t="inlineStr">
        <is>
          <t>['GO:0034605:cellular response to heat (qval1.54E-2)', 'GO:1903036:positive regulation of response to wounding (qval2.76E-2)', 'GO:1903587:regulation of blood vessel endothelial cell proliferation involved in sprouting angiogenesis (qval2.45E-2)', 'GO:0009408:response to heat (qval3.59E-2)', 'GO:0001937:negative regulation of endothelial cell proliferation (qval1.24E-1)', 'GO:0010746:regulation of plasma membrane long-chain fatty acid transport (qval1.04E-1)', 'GO:0009266:response to temperature stimulus (qval1.61E-1)', 'GO:1903588:negative regulation of blood vessel endothelial cell proliferation involved in sprouting angiogenesis (qval1.45E-1)', 'GO:0002604:regulation of dendritic cell antigen processing and presentation (qval1.66E-1)', 'GO:0090303:positive regulation of wound healing (qval1.54E-1)', 'GO:0010628:positive regulation of gene expression (qval1.46E-1)', 'GO:0010596:negative regulation of endothelial cell migration (qval1.5E-1)', 'GO:0006986:response to unfolded protein (qval1.62E-1)', 'GO:1903034:regulation of response to wounding (qval1.63E-1)', 'GO:0061154:endothelial tube morphogenesis (qval1.82E-1)', 'GO:0032695:negative regulation of interleukin-12 production (qval1.7E-1)', 'GO:0003159:morphogenesis of an endothelium (qval1.6E-1)', 'GO:0010838:positive regulation of keratinocyte proliferation (qval1.51E-1)', 'GO:0035966:response to topologically incorrect protein (qval1.54E-1)', 'GO:0010633:negative regulation of epithelial cell migration (qval1.81E-1)', 'GO:0002577:regulation of antigen processing and presentation (qval1.78E-1)', 'GO:0048661:positive regulation of smooth muscle cell proliferation (qval1.86E-1)', 'GO:1903670:regulation of sprouting angiogenesis (qval2.07E-1)', 'GO:0042026:protein refolding (qval2.33E-1)', 'GO:0010604:positive regulation of macromolecule metabolic process (qval2.51E-1)', 'GO:0019730:antimicrobial humoral response (qval2.51E-1)', 'GO:0010632:regulation of epithelial cell migration (qval2.81E-1)', 'GO:2000112:regulation of cellular macromolecule biosynthetic process (qval2.73E-1)', 'GO:0090051:negative regulation of cell migration involved in sprouting angiogenesis (qval2.68E-1)', 'GO:0010556:regulation of macromolecule biosynthetic process (qval2.79E-1)', 'GO:0060562:epithelial tube morphogenesis (qval2.72E-1)', 'GO:0048584:positive regulation of response to stimulus (qval3.42E-1)', 'GO:2000191:regulation of fatty acid transport (qval3.41E-1)', 'GO:0034620:cellular response to unfolded protein (qval3.31E-1)', 'GO:0006357:regulation of transcription by RNA polymerase II (qval3.37E-1)', 'GO:0016525:negative regulation of angiogenesis (qval3.58E-1)', 'GO:0045595:regulation of cell differentiation (qval3.51E-1)', 'GO:2000181:negative regulation of blood vessel morphogenesis (qval3.57E-1)', 'GO:0045321:leukocyte activation (qval3.52E-1)', 'GO:0031326:regulation of cellular biosynthetic process (qval3.46E-1)', 'GO:0050680:negative regulation of epithelial cell proliferation (qval3.48E-1)', 'GO:0048660:regulation of smooth muscle cell proliferation (qval3.4E-1)', 'GO:0009893:positive regulation of metabolic process (qval3.39E-1)']</t>
        </is>
      </c>
      <c r="T20" s="3">
        <f>hyperlink("https://spiral.technion.ac.il/results/MTAwMDAwNA==/19/GOResultsFUNCTION","link")</f>
        <v/>
      </c>
      <c r="U20" t="inlineStr">
        <is>
          <t>['GO:0042834:peptidoglycan binding (qval6.85E-1)', 'GO:0005539:glycosaminoglycan binding (qval7.28E-1)', 'GO:0051787:misfolded protein binding (qval1E0)']</t>
        </is>
      </c>
      <c r="V20" s="3">
        <f>hyperlink("https://spiral.technion.ac.il/results/MTAwMDAwNA==/19/GOResultsCOMPONENT","link")</f>
        <v/>
      </c>
      <c r="W20" t="inlineStr">
        <is>
          <t>NO TERMS</t>
        </is>
      </c>
      <c r="X20" t="inlineStr">
        <is>
          <t>[{0, 1, 2, 3, 4, 5, 6, 7, 8, 9, 10, 12, 14, 16, 18, 20, 22, 23, 24, 25, 26, 27, 28, 29, 30}, {17, 19, 13, 15}]</t>
        </is>
      </c>
    </row>
    <row r="21">
      <c r="A21" s="1" t="n">
        <v>20</v>
      </c>
      <c r="B21" t="n">
        <v>32863</v>
      </c>
      <c r="C21" t="n">
        <v>31</v>
      </c>
      <c r="D21" t="n">
        <v>496</v>
      </c>
      <c r="E21" t="n">
        <v>15</v>
      </c>
      <c r="F21" t="n">
        <v>930</v>
      </c>
      <c r="G21" t="n">
        <v>49</v>
      </c>
      <c r="H21" s="2" t="n">
        <v>-1031.526494797317</v>
      </c>
      <c r="I21" t="n">
        <v>0.5483685241854858</v>
      </c>
      <c r="J21" t="inlineStr">
        <is>
          <t>ENSG00000005486,ENSG00000005893,ENSG00000007944,ENSG00000008513,ENSG00000008517,ENSG00000008952,ENSG00000010404,ENSG00000010803,ENSG00000011422,ENSG00000012822,ENSG00000013588,ENSG00000018189,ENSG00000019549,ENSG00000020181,ENSG00000020577,ENSG00000023191,ENSG00000023445,ENSG00000023572,ENSG00000025708,ENSG00000026025,ENSG00000031081,ENSG00000035862,ENSG00000040487,ENSG00000049239,ENSG00000049245,ENSG00000049249,ENSG00000049449,ENSG00000049860,ENSG00000052795,ENSG00000057252,ENSG00000058262,ENSG00000060762,ENSG00000060971,ENSG00000061455,ENSG00000062725,ENSG00000064225,ENSG00000064601,ENSG00000067057,ENSG00000067208,ENSG00000068903,ENSG00000069011,ENSG00000069974,ENSG00000070190,ENSG00000070404,ENSG00000070778,ENSG00000071246,ENSG00000071282,ENSG00000072135,ENSG00000072422,ENSG00000072778,ENSG00000072786,ENSG00000073008,ENSG00000073803,ENSG00000075399,ENSG00000075420,ENSG00000075426,ENSG00000075651,ENSG00000076351,ENSG00000076356,ENSG00000076641,ENSG00000077721,ENSG00000079150,ENSG00000079385,ENSG00000082438,ENSG00000084652,ENSG00000085063,ENSG00000085982,ENSG00000086062,ENSG00000087074,ENSG00000088256,ENSG00000090615,ENSG00000090975,ENSG00000091986,ENSG00000095015,ENSG00000095585,ENSG00000095739,ENSG00000095752,ENSG00000099250,ENSG00000099949,ENSG00000099957,ENSG00000100097,ENSG00000100196,ENSG00000100234,ENSG00000100258,ENSG00000100284,ENSG00000100368,ENSG00000100441,ENSG00000101335,ENSG00000101439,ENSG00000101670,ENSG00000101680,ENSG00000101825,ENSG00000101940,ENSG00000102100,ENSG00000102265,ENSG00000102316,ENSG00000102401,ENSG00000102531,ENSG00000102805,ENSG00000102871,ENSG00000102886,ENSG00000102931,ENSG00000103064,ENSG00000103196,ENSG00000103978,ENSG00000104368,ENSG00000104783,ENSG00000105223,ENSG00000105329,ENSG00000105443,ENSG00000105464,ENSG00000105499,ENSG00000106004,ENSG00000106052,ENSG00000106080,ENSG00000106211,ENSG00000106366,ENSG00000106397,ENSG00000106631,ENSG00000106868,ENSG00000106992,ENSG00000107796,ENSG00000107819,ENSG00000107984,ENSG00000108187,ENSG00000108691,ENSG00000108821,ENSG00000108861,ENSG00000109079,ENSG00000109099,ENSG00000109320,ENSG00000109436,ENSG00000110047,ENSG00000110169,ENSG00000110171,ENSG00000110422,ENSG00000110693,ENSG00000111339,ENSG00000111676,ENSG00000111859,ENSG00000111897,ENSG00000111913,ENSG00000112149,ENSG00000112186,ENSG00000112499,ENSG00000112851,ENSG00000112977,ENSG00000113504,ENSG00000113580,ENSG00000113583,ENSG00000113594,ENSG00000113648,ENSG00000113721,ENSG00000115295,ENSG00000115306,ENSG00000115310,ENSG00000115414,ENSG00000115419,ENSG00000115561,ENSG00000115935,ENSG00000116871,ENSG00000116977,ENSG00000116991,ENSG00000117298,ENSG00000117308,ENSG00000117385,ENSG00000117616,ENSG00000117758,ENSG00000118004,ENSG00000118200,ENSG00000118257,ENSG00000118495,ENSG00000118508,ENSG00000118946,ENSG00000119242,ENSG00000119535,ENSG00000119681,ENSG00000120156,ENSG00000121067,ENSG00000121068,ENSG00000121440,ENSG00000122218,ENSG00000122592,ENSG00000122696,ENSG00000122733,ENSG00000122786,ENSG00000123159,ENSG00000123933,ENSG00000123999,ENSG00000124201,ENSG00000124209,ENSG00000124357,ENSG00000124762,ENSG00000125872,ENSG00000125875,ENSG00000126709,ENSG00000126804,ENSG00000127483,ENSG00000127526,ENSG00000127666,ENSG00000128285,ENSG00000128595,ENSG00000128713,ENSG00000129038,ENSG00000129116,ENSG00000129292,ENSG00000130176,ENSG00000130635,ENSG00000131435,ENSG00000131507,ENSG00000131584,ENSG00000131724,ENSG00000132824,ENSG00000133106,ENSG00000133131,ENSG00000133216,ENSG00000133466,ENSG00000133612,ENSG00000134013,ENSG00000134046,ENSG00000134318,ENSG00000134352,ENSG00000134594,ENSG00000134762,ENSG00000134871,ENSG00000134970,ENSG00000135047,ENSG00000135299,ENSG00000135404,ENSG00000135407,ENSG00000135409,ENSG00000135480,ENSG00000135535,ENSG00000135677,ENSG00000135750,ENSG00000136026,ENSG00000136240,ENSG00000136295,ENSG00000136574,ENSG00000137076,ENSG00000137100,ENSG00000137269,ENSG00000137802,ENSG00000137831,ENSG00000138080,ENSG00000138119,ENSG00000138131,ENSG00000138434,ENSG00000138448,ENSG00000138650,ENSG00000138794,ENSG00000138795,ENSG00000139508,ENSG00000139567,ENSG00000139793,ENSG00000140497,ENSG00000140564,ENSG00000140682,ENSG00000140848,ENSG00000140859,ENSG00000140939,ENSG00000141867,ENSG00000142186,ENSG00000142227,ENSG00000143344,ENSG00000143850,ENSG00000144642,ENSG00000144802,ENSG00000144824,ENSG00000145022,ENSG00000145632,ENSG00000145708,ENSG00000145730,ENSG00000145817,ENSG00000146072,ENSG00000146373,ENSG00000146477,ENSG00000147041,ENSG00000147533,ENSG00000148120,ENSG00000148180,ENSG00000148204,ENSG00000148344,ENSG00000148516,ENSG00000148719,ENSG00000149257,ENSG00000149294,ENSG00000149577,ENSG00000149591,ENSG00000150593,ENSG00000150938,ENSG00000150961,ENSG00000151067,ENSG00000151327,ENSG00000151572,ENSG00000152700,ENSG00000152952,ENSG00000153071,ENSG00000153113,ENSG00000153214,ENSG00000153707,ENSG00000154153,ENSG00000154734,ENSG00000155850,ENSG00000156113,ENSG00000156804,ENSG00000156873,ENSG00000157227,ENSG00000157916,ENSG00000158186,ENSG00000158286,ENSG00000158604,ENSG00000158786,ENSG00000158863,ENSG00000159173,ENSG00000159176,ENSG00000159307,ENSG00000159348,ENSG00000159479,ENSG00000160094,ENSG00000160179,ENSG00000160190,ENSG00000160789,ENSG00000161011,ENSG00000161013,ENSG00000161202,ENSG00000162231,ENSG00000162368,ENSG00000162434,ENSG00000162645,ENSG00000162654,ENSG00000162692,ENSG00000162909,ENSG00000163359,ENSG00000163466,ENSG00000163513,ENSG00000163638,ENSG00000163947,ENSG00000163956,ENSG00000164023,ENSG00000164093,ENSG00000164116,ENSG00000164125,ENSG00000164292,ENSG00000164309,ENSG00000164318,ENSG00000164692,ENSG00000164733,ENSG00000164889,ENSG00000165102,ENSG00000165156,ENSG00000165410,ENSG00000165655,ENSG00000165801,ENSG00000165806,ENSG00000166016,ENSG00000166025,ENSG00000166033,ENSG00000166130,ENSG00000166311,ENSG00000166592,ENSG00000166710,ENSG00000166734,ENSG00000166794,ENSG00000166888,ENSG00000166949,ENSG00000167528,ENSG00000167601,ENSG00000167874,ENSG00000168056,ENSG00000168077,ENSG00000168386,ENSG00000168487,ENSG00000168542,ENSG00000168807,ENSG00000168938,ENSG00000168961,ENSG00000169554,ENSG00000169851,ENSG00000169871,ENSG00000169908,ENSG00000170290,ENSG00000170558,ENSG00000170989,ENSG00000171016,ENSG00000171206,ENSG00000171456,ENSG00000171462,ENSG00000171992,ENSG00000172346,ENSG00000172380,ENSG00000173039,ENSG00000173209,ENSG00000173641,ENSG00000173706,ENSG00000173918,ENSG00000174099,ENSG00000174307,ENSG00000174792,ENSG00000175115,ENSG00000175315,ENSG00000175348,ENSG00000175414,ENSG00000175416,ENSG00000175662,ENSG00000176945,ENSG00000179921,ENSG00000180398,ENSG00000181019,ENSG00000181195,ENSG00000181381,ENSG00000181789,ENSG00000181904,ENSG00000182158,ENSG00000182179,ENSG00000182197,ENSG00000182636,ENSG00000182670,ENSG00000182752,ENSG00000182782,ENSG00000182827,ENSG00000183255,ENSG00000183775,ENSG00000184232,ENSG00000184454,ENSG00000184500,ENSG00000184557,ENSG00000184828,ENSG00000185070,ENSG00000185614,ENSG00000185624,ENSG00000185896,ENSG00000186594,ENSG00000187231,ENSG00000187498,ENSG00000187792,ENSG00000188505,ENSG00000189056,ENSG00000196547,ENSG00000196549,ENSG00000196739,ENSG00000197324,ENSG00000197635,ENSG00000197702,ENSG00000197712,ENSG00000197747,ENSG00000197993,ENSG00000198198,ENSG00000198959,ENSG00000203857,ENSG00000203859,ENSG00000204054,ENSG00000204128,ENSG00000204217,ENSG00000204262,ENSG00000204421,ENSG00000204941,ENSG00000205413,ENSG00000205730,ENSG00000213398,ENSG00000213614,ENSG00000213625,ENSG00000213949,ENSG00000214655,ENSG00000220205,ENSG00000221869,ENSG00000221988,ENSG00000222009,ENSG00000224186,ENSG00000224331,ENSG00000225614,ENSG00000227471,ENSG00000229809,ENSG00000231925,ENSG00000234456,ENSG00000235194,ENSG00000239305,ENSG00000242086,ENSG00000242221,ENSG00000242802,ENSG00000243137,ENSG00000243449,ENSG00000249669,ENSG00000251615,ENSG00000253308,ENSG00000255394,ENSG00000260027,ENSG00000265107,ENSG00000266010,ENSG00000266258,ENSG00000267280,ENSG00000272763,ENSG00000273328,ENSG00000275620,ENSG00000276850,ENSG00000279095</t>
        </is>
      </c>
      <c r="K21" t="inlineStr">
        <is>
          <t>[(0, 16), (0, 19), (0, 20), (0, 22), (0, 23), (1, 16), (1, 19), (1, 20), (1, 22), (1, 23), (2, 16), (2, 20), (2, 22), (2, 23), (3, 16), (3, 19), (3, 20), (3, 22), (3, 23), (25, 16), (25, 19), (25, 20), (25, 22), (25, 23), (26, 16), (26, 19), (26, 20), (26, 22), (26, 23), (27, 16), (27, 19), (27, 20), (27, 22), (27, 23), (28, 16), (28, 19), (28, 20), (28, 22), (28, 23), (29, 16), (29, 19), (29, 20), (29, 22), (29, 23), (30, 16), (30, 19), (30, 20), (30, 22), (30, 23)]</t>
        </is>
      </c>
      <c r="L21" t="n">
        <v>3623</v>
      </c>
      <c r="M21" t="n">
        <v>1</v>
      </c>
      <c r="N21" t="n">
        <v>0.95</v>
      </c>
      <c r="O21" t="n">
        <v>3</v>
      </c>
      <c r="P21" t="n">
        <v>10000</v>
      </c>
      <c r="Q21" t="inlineStr">
        <is>
          <t>11/06/2023, 22:06:59</t>
        </is>
      </c>
      <c r="R21" s="3">
        <f>hyperlink("https://spiral.technion.ac.il/results/MTAwMDAwNA==/20/GOResultsPROCESS","link")</f>
        <v/>
      </c>
      <c r="S21" t="inlineStr">
        <is>
          <t>['GO:0043062:extracellular structure organization (qval4.24E-11)', 'GO:0030198:extracellular matrix organization (qval1.43E-9)', 'GO:0050793:regulation of developmental process (qval2.7E-8)', 'GO:0051239:regulation of multicellular organismal process (qval3.84E-8)', 'GO:0030155:regulation of cell adhesion (qval4.28E-8)', 'GO:0016192:vesicle-mediated transport (qval3.94E-7)', 'GO:0045595:regulation of cell differentiation (qval4.94E-7)', 'GO:0010033:response to organic substance (qval5.47E-7)', 'GO:0051241:negative regulation of multicellular organismal process (qval6.11E-7)', 'GO:0042221:response to chemical (qval7.75E-6)', 'GO:0034097:response to cytokine (qval9.07E-6)', 'GO:2000026:regulation of multicellular organismal development (qval1.21E-5)', 'GO:0007166:cell surface receptor signaling pathway (qval2.06E-5)', 'GO:0022603:regulation of anatomical structure morphogenesis (qval2.11E-5)', 'GO:0051094:positive regulation of developmental process (qval2.08E-5)', 'GO:0051093:negative regulation of developmental process (qval2.18E-5)', 'GO:0045597:positive regulation of cell differentiation (qval3.11E-5)', 'GO:0048646:anatomical structure formation involved in morphogenesis (qval3.08E-5)', 'GO:0001525:angiogenesis (qval3.69E-5)', 'GO:0016477:cell migration (qval4.07E-5)', 'GO:0040011:locomotion (qval1.01E-4)', 'GO:0009966:regulation of signal transduction (qval1.4E-4)', 'GO:0048870:cell motility (qval1.89E-4)', 'GO:0071310:cellular response to organic substance (qval1.83E-4)', 'GO:0045055:regulated exocytosis (qval1.99E-4)', 'GO:0023051:regulation of signaling (qval2.14E-4)', 'GO:0046903:secretion (qval2.12E-4)', 'GO:0070887:cellular response to chemical stimulus (qval2.17E-4)', 'GO:0032940:secretion by cell (qval2.18E-4)', 'GO:0045785:positive regulation of cell adhesion (qval2.55E-4)', 'GO:0048585:negative regulation of response to stimulus (qval2.56E-4)', 'GO:0048583:regulation of response to stimulus (qval2.52E-4)', 'GO:0050896:response to stimulus (qval2.62E-4)', 'GO:0071345:cellular response to cytokine stimulus (qval2.67E-4)', 'GO:0010646:regulation of cell communication (qval2.67E-4)', 'GO:0032501:multicellular organismal process (qval3.14E-4)', 'GO:0006887:exocytosis (qval3.7E-4)', 'GO:0051240:positive regulation of multicellular organismal process (qval5.65E-4)', 'GO:0010810:regulation of cell-substrate adhesion (qval6.25E-4)', 'GO:0032101:regulation of response to external stimulus (qval6.65E-4)', 'GO:0007155:cell adhesion (qval6.54E-4)', 'GO:0010648:negative regulation of cell communication (qval6.43E-4)', 'GO:0023057:negative regulation of signaling (qval6.63E-4)', 'GO:0065008:regulation of biological quality (qval6.6E-4)', 'GO:0022610:biological adhesion (qval6.82E-4)', 'GO:0023056:positive regulation of signaling (qval8.88E-4)', 'GO:1903224:regulation of endodermal cell differentiation (qval8.81E-4)', 'GO:0002376:immune system process (qval9.49E-4)', 'GO:0048523:negative regulation of cellular process (qval9.52E-4)', 'GO:0051249:regulation of lymphocyte activation (qval1.07E-3)', 'GO:0010718:positive regulation of epithelial to mesenchymal transition (qval1.09E-3)', 'GO:0009968:negative regulation of signal transduction (qval1.1E-3)', 'GO:0010647:positive regulation of cell communication (qval1.24E-3)', 'GO:0030199:collagen fibril organization (qval1.31E-3)', 'GO:0048518:positive regulation of biological process (qval1.38E-3)', 'GO:0051270:regulation of cellular component movement (qval1.54E-3)', 'GO:0052548:regulation of endopeptidase activity (qval1.54E-3)', 'GO:0019221:cytokine-mediated signaling pathway (qval1.53E-3)', 'GO:0048771:tissue remodeling (qval1.7E-3)', 'GO:0052547:regulation of peptidase activity (qval1.74E-3)', 'GO:0048514:blood vessel morphogenesis (qval1.93E-3)', 'GO:0007165:signal transduction (qval1.97E-3)', 'GO:0030334:regulation of cell migration (qval2.03E-3)', 'GO:0048513:animal organ development (qval2.28E-3)', 'GO:0048584:positive regulation of response to stimulus (qval2.76E-3)', 'GO:0022617:extracellular matrix disassembly (qval2.85E-3)', 'GO:0070848:response to growth factor (qval3.26E-3)', 'GO:0003013:circulatory system process (qval3.35E-3)', 'GO:0007167:enzyme linked receptor protein signaling pathway (qval3.47E-3)', 'GO:0044092:negative regulation of molecular function (qval3.65E-3)', 'GO:0009653:anatomical structure morphogenesis (qval3.74E-3)', 'GO:0009967:positive regulation of signal transduction (qval3.72E-3)', 'GO:0050865:regulation of cell activation (qval3.7E-3)', 'GO:0048519:negative regulation of biological process (qval3.79E-3)', 'GO:0065007:biological regulation (qval3.85E-3)', 'GO:0043615:astrocyte cell migration (qval4.08E-3)', 'GO:0032502:developmental process (qval4.33E-3)', 'GO:0097435:supramolecular fiber organization (qval4.77E-3)', 'GO:0071559:response to transforming growth factor beta (qval5.07E-3)', 'GO:0003179:heart valve morphogenesis (qval5.08E-3)', 'GO:0002576:platelet degranulation (qval5.23E-3)', 'GO:0007568:aging (qval5.2E-3)', 'GO:0071363:cellular response to growth factor stimulus (qval5.38E-3)', 'GO:0042127:regulation of cell proliferation (qval5.46E-3)', 'GO:0061045:negative regulation of wound healing (qval5.43E-3)', 'GO:0009719:response to endogenous stimulus (qval5.51E-3)', 'GO:0032879:regulation of localization (qval5.45E-3)', 'GO:1901888:regulation of cell junction assembly (qval5.43E-3)', 'GO:0010717:regulation of epithelial to mesenchymal transition (qval5.37E-3)', 'GO:0032102:negative regulation of response to external stimulus (qval5.52E-3)', 'GO:0090109:regulation of cell-substrate junction assembly (qval5.82E-3)', 'GO:0051893:regulation of focal adhesion assembly (qval5.76E-3)', 'GO:0044057:regulation of system process (qval5.77E-3)', 'GO:1902531:regulation of intracellular signal transduction (qval5.72E-3)', 'GO:0003148:outflow tract septum morphogenesis (qval5.83E-3)', 'GO:0002366:leukocyte activation involved in immune response (qval6.02E-3)', 'GO:0044706:multi-multicellular organism process (qval6.07E-3)', 'GO:0010951:negative regulation of endopeptidase activity (qval6.29E-3)', 'GO:0000904:cell morphogenesis involved in differentiation (qval6.26E-3)', 'GO:0022407:regulation of cell-cell adhesion (qval6.25E-3)', 'GO:2000145:regulation of cell motility (qval6.22E-3)', 'GO:0007162:negative regulation of cell adhesion (qval6.18E-3)', 'GO:0045321:leukocyte activation (qval6.3E-3)', 'GO:0035239:tube morphogenesis (qval6.42E-3)', 'GO:0002263:cell activation involved in immune response (qval6.39E-3)', 'GO:0080134:regulation of response to stress (qval6.46E-3)', 'GO:0006928:movement of cell or subcellular component (qval7.25E-3)', 'GO:0009887:animal organ morphogenesis (qval7.31E-3)', 'GO:0040012:regulation of locomotion (qval8.07E-3)', 'GO:0044703:multi-organism reproductive process (qval8.01E-3)', 'GO:0002275:myeloid cell activation involved in immune response (qval8.29E-3)', 'GO:0090092:regulation of transmembrane receptor protein serine/threonine kinase signaling pathway (qval8.31E-3)', 'GO:0010466:negative regulation of peptidase activity (qval9.78E-3)', 'GO:0019538:protein metabolic process (qval9.95E-3)', 'GO:0061036:positive regulation of cartilage development (qval9.88E-3)', 'GO:0036230:granulocyte activation (qval9.98E-3)', 'GO:0048522:positive regulation of cellular process (qval9.92E-3)', 'GO:0048193:Golgi vesicle transport (qval9.89E-3)', 'GO:0010716:negative regulation of extracellular matrix disassembly (qval1.02E-2)', 'GO:0002694:regulation of leukocyte activation (qval1.04E-2)', 'GO:0043299:leukocyte degranulation (qval1.08E-2)', 'GO:0048856:anatomical structure development (qval1.09E-2)', 'GO:1903037:regulation of leukocyte cell-cell adhesion (qval1.09E-2)', 'GO:0065009:regulation of molecular function (qval1.11E-2)', 'GO:0001974:blood vessel remodeling (qval1.13E-2)', 'GO:0050863:regulation of T cell activation (qval1.12E-2)', 'GO:1903391:regulation of adherens junction organization (qval1.15E-2)', 'GO:0008347:glial cell migration (qval1.15E-2)', 'GO:0009611:response to wounding (qval1.17E-2)', 'GO:1903054:negative regulation of extracellular matrix organization (qval1.2E-2)', 'GO:0060393:regulation of pathway-restricted SMAD protein phosphorylation (qval1.21E-2)', 'GO:0006810:transport (qval1.21E-2)', 'GO:0051251:positive regulation of lymphocyte activation (qval1.22E-2)', 'GO:0043312:neutrophil degranulation (qval1.33E-2)', 'GO:1902533:positive regulation of intracellular signal transduction (qval1.34E-2)', 'GO:0030162:regulation of proteolysis (qval1.46E-2)', 'GO:0002283:neutrophil activation involved in immune response (qval1.46E-2)', 'GO:0051716:cellular response to stimulus (qval1.49E-2)', 'GO:0051247:positive regulation of protein metabolic process (qval1.5E-2)', 'GO:0002274:myeloid leukocyte activation (qval1.53E-2)', 'GO:0051246:regulation of protein metabolic process (qval1.53E-2)', 'GO:0002682:regulation of immune system process (qval1.52E-2)', 'GO:0001775:cell activation (qval1.6E-2)', 'GO:0002237:response to molecule of bacterial origin (qval1.62E-2)', 'GO:0051179:localization (qval1.63E-2)', 'GO:0001817:regulation of cytokine production (qval1.72E-2)', 'GO:0002040:sprouting angiogenesis (qval1.75E-2)', 'GO:0033993:response to lipid (qval1.81E-2)', 'GO:0051234:establishment of localization (qval1.82E-2)', 'GO:0042119:neutrophil activation (qval1.81E-2)', 'GO:0038165:oncostatin-M-mediated signaling pathway (qval1.97E-2)', 'GO:1901203:positive regulation of extracellular matrix assembly (qval1.96E-2)', 'GO:0018057:peptidyl-lysine oxidation (qval1.94E-2)', 'GO:0043086:negative regulation of catalytic activity (qval1.94E-2)', 'GO:0035094:response to nicotine (qval2E-2)', 'GO:0042339:keratan sulfate metabolic process (qval1.98E-2)', 'GO:1903035:negative regulation of response to wounding (qval1.99E-2)', 'GO:0001952:regulation of cell-matrix adhesion (qval2.11E-2)', 'GO:0051704:multi-organism process (qval2.14E-2)', 'GO:0051248:negative regulation of protein metabolic process (qval2.22E-2)', 'GO:0031347:regulation of defense response (qval2.22E-2)', 'GO:0016525:negative regulation of angiogenesis (qval2.22E-2)', 'GO:0016486:peptide hormone processing (qval2.53E-2)', 'GO:0001935:endothelial cell proliferation (qval2.51E-2)', 'GO:2000181:negative regulation of blood vessel morphogenesis (qval2.56E-2)', 'GO:0061035:regulation of cartilage development (qval2.55E-2)', 'GO:0090257:regulation of muscle system process (qval2.62E-2)', 'GO:0010470:regulation of gastrulation (qval2.61E-2)', 'GO:0003018:vascular process in circulatory system (qval2.72E-2)', 'GO:0090287:regulation of cellular response to growth factor stimulus (qval2.84E-2)', 'GO:0010811:positive regulation of cell-substrate adhesion (qval2.87E-2)', 'GO:0050794:regulation of cellular process (qval2.92E-2)', 'GO:0050867:positive regulation of cell activation (qval2.93E-2)', 'GO:0046718:viral entry into host cell (qval2.94E-2)', 'GO:0032878:regulation of establishment or maintenance of cell polarity (qval2.94E-2)', 'GO:0045596:negative regulation of cell differentiation (qval3.01E-2)', 'GO:0043123:positive regulation of I-kappaB kinase/NF-kappaB signaling (qval3.03E-2)', 'GO:0032270:positive regulation of cellular protein metabolic process (qval3.05E-2)', 'GO:0030335:positive regulation of cell migration (qval3.11E-2)', 'GO:0010770:positive regulation of cell morphogenesis involved in differentiation (qval3.14E-2)', 'GO:1901166:neural crest cell migration involved in autonomic nervous system development (qval3.22E-2)', 'GO:0060312:regulation of blood vessel remodeling (qval3.2E-2)', 'GO:0032713:negative regulation of interleukin-4 production (qval3.18E-2)', 'GO:2000542:negative regulation of gastrulation (qval3.17E-2)', 'GO:0048731:system development (qval3.25E-2)', 'GO:0006888:ER to Golgi vesicle-mediated transport (qval3.26E-2)', 'GO:0070482:response to oxygen levels (qval3.25E-2)', 'GO:0071560:cellular response to transforming growth factor beta stimulus (qval3.25E-2)', 'GO:0000902:cell morphogenesis (qval3.29E-2)', 'GO:0032924:activin receptor signaling pathway (qval3.35E-2)', 'GO:0031589:cell-substrate adhesion (qval3.38E-2)', 'GO:0010632:regulation of epithelial cell migration (qval3.44E-2)', 'GO:0048844:artery morphogenesis (qval3.59E-2)', 'GO:0030855:epithelial cell differentiation (qval3.58E-2)', 'GO:0007507:heart development (qval3.57E-2)', 'GO:0050789:regulation of biological process (qval3.65E-2)', 'GO:0002252:immune effector process (qval3.79E-2)', 'GO:0090101:negative regulation of transmembrane receptor protein serine/threonine kinase signaling pathway (qval3.84E-2)', 'GO:0034446:substrate adhesion-dependent cell spreading (qval3.93E-2)', 'GO:0051272:positive regulation of cellular component movement (qval3.92E-2)', 'GO:0048729:tissue morphogenesis (qval3.97E-2)', 'GO:0007229:integrin-mediated signaling pathway (qval3.99E-2)', 'GO:0030195:negative regulation of blood coagulation (qval4.04E-2)', 'GO:0032268:regulation of cellular protein metabolic process (qval4.18E-2)', 'GO:0032963:collagen metabolic process (qval4.29E-2)', 'GO:0002696:positive regulation of leukocyte activation (qval4.38E-2)', 'GO:0045861:negative regulation of proteolysis (qval4.36E-2)', 'GO:0035994:response to muscle stretch (qval4.36E-2)', 'GO:0042730:fibrinolysis (qval4.34E-2)', 'GO:2001267:regulation of cysteine-type endopeptidase activity involved in apoptotic signaling pathway (qval4.32E-2)', 'GO:0003008:system process (qval4.34E-2)', 'GO:1901343:negative regulation of vasculature development (qval4.42E-2)', 'GO:0043473:pigmentation (qval4.42E-2)', 'GO:0034110:regulation of homotypic cell-cell adhesion (qval4.4E-2)', 'GO:1900047:negative regulation of hemostasis (qval4.41E-2)', 'GO:0071827:plasma lipoprotein particle organization (qval4.39E-2)', 'GO:0043122:regulation of I-kappaB kinase/NF-kappaB signaling (qval4.52E-2)', 'GO:1905049:negative regulation of metallopeptidase activity (qval4.58E-2)', 'GO:0061298:retina vasculature development in camera-type eye (qval4.56E-2)', 'GO:0048861:leukemia inhibitory factor signaling pathway (qval4.54E-2)', 'GO:0071316:cellular response to nicotine (qval4.52E-2)', 'GO:0061138:morphogenesis of a branching epithelium (qval4.52E-2)', 'GO:2000147:positive regulation of cell motility (qval4.61E-2)', 'GO:0030260:entry into host cell (qval4.64E-2)', 'GO:0051806:entry into cell of other organism involved in symbiotic interaction (qval4.62E-2)', 'GO:0051828:entry into other organism involved in symbiotic interaction (qval4.6E-2)', 'GO:0044409:entry into host (qval4.58E-2)', 'GO:0050678:regulation of epithelial cell proliferation (qval4.58E-2)', 'GO:0001666:response to hypoxia (qval4.66E-2)', 'GO:0050920:regulation of chemotaxis (qval4.67E-2)', 'GO:1903053:regulation of extracellular matrix organization (qval4.71E-2)', 'GO:0010594:regulation of endothelial cell migration (qval4.7E-2)', 'GO:0032496:response to lipopolysaccharide (qval4.79E-2)', 'GO:1901207:regulation of heart looping (qval4.84E-2)', 'GO:0055017:cardiac muscle tissue growth (qval4.82E-2)', 'GO:0071670:smooth muscle cell chemotaxis (qval4.79E-2)', 'GO:0071866:negative regulation of apoptotic process in bone marrow (qval4.77E-2)', 'GO:0046947:hydroxylysine biosynthetic process (qval4.75E-2)', 'GO:0046946:hydroxylysine metabolic process (qval4.73E-2)', 'GO:0051098:regulation of binding (qval4.9E-2)', 'GO:0071346:cellular response to interferon-gamma (qval5.11E-2)', 'GO:0050819:negative regulation of coagulation (qval5.15E-2)', 'GO:0071495:cellular response to endogenous stimulus (qval5.22E-2)', 'GO:0007565:female pregnancy (qval5.31E-2)', 'GO:0003002:regionalization (qval5.36E-2)', 'GO:1902105:regulation of leukocyte differentiation (qval5.34E-2)', 'GO:0022409:positive regulation of cell-cell adhesion (qval5.32E-2)', 'GO:0050790:regulation of catalytic activity (qval5.39E-2)', 'GO:0043067:regulation of programmed cell death (qval5.5E-2)', 'GO:0008285:negative regulation of cell proliferation (qval5.62E-2)', 'GO:0008038:neuron recognition (qval5.66E-2)']</t>
        </is>
      </c>
      <c r="T21" s="3">
        <f>hyperlink("https://spiral.technion.ac.il/results/MTAwMDAwNA==/20/GOResultsFUNCTION","link")</f>
        <v/>
      </c>
      <c r="U21" t="inlineStr">
        <is>
          <t>['GO:0019838:growth factor binding (qval2.27E-4)', 'GO:0004866:endopeptidase inhibitor activity (qval7.18E-3)', 'GO:0030414:peptidase inhibitor activity (qval8.37E-3)', 'GO:0019199:transmembrane receptor protein kinase activity (qval7.78E-3)', 'GO:0061135:endopeptidase regulator activity (qval7.81E-3)', 'GO:0004857:enzyme inhibitor activity (qval1.63E-2)', 'GO:0061134:peptidase regulator activity (qval1.76E-2)', 'GO:0005515:protein binding (qval3.35E-2)', 'GO:0017002:activin-activated receptor activity (qval5.22E-2)', 'GO:0019955:cytokine binding (qval6.09E-2)', 'GO:0005488:binding (qval6.12E-2)', 'GO:0005509:calcium ion binding (qval5.8E-2)', 'GO:0005102:signaling receptor binding (qval6.18E-2)', 'GO:0004924:oncostatin-M receptor activity (qval6.41E-2)', 'GO:0004923:leukemia inhibitory factor receptor activity (qval5.98E-2)', 'GO:0004720:protein-lysine 6-oxidase activity (qval5.61E-2)', 'GO:0002020:protease binding (qval5.45E-2)', 'GO:0050839:cell adhesion molecule binding (qval5.41E-2)', 'GO:0140096:catalytic activity, acting on a protein (qval6.26E-2)', 'GO:0005024:transforming growth factor beta-activated receptor activity (qval7.49E-2)', 'GO:0030020:extracellular matrix structural constituent conferring tensile strength (qval7.43E-2)', 'GO:0003674:molecular_function (qval7.85E-2)', 'GO:0070492:oligosaccharide binding (qval8.92E-2)', 'GO:0048185:activin binding (qval1.14E-1)', 'GO:0019899:enzyme binding (qval1.19E-1)', 'GO:0004897:ciliary neurotrophic factor receptor activity (qval1.16E-1)', 'GO:0102294:cholesterol dehydrogenase activity (qval1.26E-1)', 'GO:0005026:transforming growth factor beta receptor activity, type II (qval1.22E-1)', 'GO:0016641:oxidoreductase activity, acting on the CH-NH2 group of donors, oxygen as acceptor (qval1.23E-1)', 'GO:0044877:protein-containing complex binding (qval1.35E-1)', 'GO:0003779:actin binding (qval1.31E-1)', 'GO:0048029:monosaccharide binding (qval1.29E-1)']</t>
        </is>
      </c>
      <c r="V21" s="3">
        <f>hyperlink("https://spiral.technion.ac.il/results/MTAwMDAwNA==/20/GOResultsCOMPONENT","link")</f>
        <v/>
      </c>
      <c r="W21" t="inlineStr">
        <is>
          <t>['GO:0044421:extracellular region part (qval1.93E-11)', 'GO:0031982:vesicle (qval1.97E-11)', 'GO:0062023:collagen-containing extracellular matrix (qval4.21E-10)', 'GO:0070062:extracellular exosome (qval3.24E-10)', 'GO:1903561:extracellular vesicle (qval6.72E-10)', 'GO:0043230:extracellular organelle (qval5.79E-10)', 'GO:0031012:extracellular matrix (qval6.81E-8)', 'GO:0005576:extracellular region (qval8.61E-8)', 'GO:0030055:cell-substrate junction (qval8.74E-7)', 'GO:0016020:membrane (qval1.76E-6)', 'GO:0005925:focal adhesion (qval2.01E-6)', 'GO:0005924:cell-substrate adherens junction (qval2.1E-6)', 'GO:0031410:cytoplasmic vesicle (qval2.03E-6)', 'GO:0044433:cytoplasmic vesicle part (qval2.12E-6)', 'GO:0097708:intracellular vesicle (qval2.14E-6)', 'GO:0070161:anchoring junction (qval2.53E-6)', 'GO:0044431:Golgi apparatus part (qval4.17E-6)', 'GO:0031974:membrane-enclosed lumen (qval9.56E-6)', 'GO:0070013:intracellular organelle lumen (qval9.05E-6)', 'GO:0043233:organelle lumen (qval8.6E-6)', 'GO:0005912:adherens junction (qval9.81E-6)', 'GO:0005615:extracellular space (qval1.11E-5)', 'GO:0030054:cell junction (qval1.58E-5)', 'GO:0043235:receptor complex (qval2.74E-5)', 'GO:0005788:endoplasmic reticulum lumen (qval2.94E-5)', 'GO:0005886:plasma membrane (qval3.16E-5)', 'GO:0009897:external side of plasma membrane (qval5.11E-5)', 'GO:0044432:endoplasmic reticulum part (qval6.58E-5)', 'GO:0098588:bounding membrane of organelle (qval1.17E-4)', 'GO:0000139:Golgi membrane (qval1.5E-4)', 'GO:0005581:collagen trimer (qval1.63E-4)', 'GO:0005604:basement membrane (qval3.65E-4)', 'GO:0044444:cytoplasmic part (qval6.22E-4)', 'GO:0044425:membrane part (qval6.73E-4)', 'GO:0009986:cell surface (qval8.63E-4)', 'GO:0005794:Golgi apparatus (qval8.77E-4)', 'GO:0098552:side of membrane (qval8.98E-4)', 'GO:0005783:endoplasmic reticulum (qval1.75E-3)', 'GO:0031904:endosome lumen (qval3.76E-3)', 'GO:0043202:lysosomal lumen (qval4.85E-3)', 'GO:0005793:endoplasmic reticulum-Golgi intermediate compartment (qval5.76E-3)', 'GO:0044437:vacuolar part (qval5.76E-3)', 'GO:0031090:organelle membrane (qval8.2E-3)', 'GO:0044420:extracellular matrix component (qval1.06E-2)', 'GO:0044459:plasma membrane part (qval1.08E-2)', 'GO:0012506:vesicle membrane (qval1.28E-2)', 'GO:0005767:secondary lysosome (qval1.37E-2)', 'GO:0030120:vesicle coat (qval1.39E-2)', 'GO:0030659:cytoplasmic vesicle membrane (qval1.4E-2)', 'GO:0005768:endosome (qval1.51E-2)', 'GO:0030667:secretory granule membrane (qval1.58E-2)', 'GO:0098857:membrane microdomain (qval1.58E-2)', 'GO:0045121:membrane raft (qval1.55E-2)', 'GO:0030027:lamellipodium (qval1.96E-2)', 'GO:0098852:lytic vacuole membrane (qval1.95E-2)', 'GO:0005765:lysosomal membrane (qval1.92E-2)', 'GO:0031300:intrinsic component of organelle membrane (qval2.01E-2)', 'GO:0098589:membrane region (qval2.1E-2)', 'GO:0016324:apical plasma membrane (qval2.58E-2)', 'GO:0044449:contractile fiber part (qval2.93E-2)', 'GO:0005789:endoplasmic reticulum membrane (qval2.96E-2)', 'GO:0098805:whole membrane (qval2.94E-2)', 'GO:0035579:specific granule membrane (qval2.91E-2)', 'GO:0060205:cytoplasmic vesicle lumen (qval2.87E-2)', 'GO:0031983:vesicle lumen (qval2.94E-2)']</t>
        </is>
      </c>
      <c r="X21" t="inlineStr">
        <is>
          <t>[{0, 1, 2, 3, 25, 26, 27, 28, 29, 30}, {16, 19, 20, 22, 23}]</t>
        </is>
      </c>
    </row>
    <row r="22">
      <c r="A22" s="1" t="n">
        <v>21</v>
      </c>
      <c r="B22" t="n">
        <v>32863</v>
      </c>
      <c r="C22" t="n">
        <v>31</v>
      </c>
      <c r="D22" t="n">
        <v>1388</v>
      </c>
      <c r="E22" t="n">
        <v>20</v>
      </c>
      <c r="F22" t="n">
        <v>930</v>
      </c>
      <c r="G22" t="n">
        <v>62</v>
      </c>
      <c r="H22" s="2" t="n">
        <v>-3326.128162539027</v>
      </c>
      <c r="I22" t="n">
        <v>0.5498084048083648</v>
      </c>
      <c r="J22" t="inlineStr">
        <is>
          <t>ENSG00000000938,ENSG00000003249,ENSG00000003509,ENSG00000004478,ENSG00000004779,ENSG00000005249,ENSG00000005448,ENSG00000006047,ENSG00000006468,ENSG00000007062,ENSG00000007264,ENSG00000007314,ENSG00000007402,ENSG00000008083,ENSG00000008300,ENSG00000008311,ENSG00000008394,ENSG00000010292,ENSG00000010361,ENSG00000011201,ENSG00000011332,ENSG00000013306,ENSG00000013573,ENSG00000016391,ENSG00000017483,ENSG00000018236,ENSG00000018625,ENSG00000020922,ENSG00000021776,ENSG00000026297,ENSG00000027869,ENSG00000029993,ENSG00000035141,ENSG00000035928,ENSG00000037280,ENSG00000042088,ENSG00000043355,ENSG00000046653,ENSG00000046889,ENSG00000047230,ENSG00000047457,ENSG00000048028,ENSG00000052126,ENSG00000052749,ENSG00000053254,ENSG00000053438,ENSG00000054356,ENSG00000055163,ENSG00000056487,ENSG00000056736,ENSG00000057935,ENSG00000058600,ENSG00000058804,ENSG00000060138,ENSG00000060749,ENSG00000064933,ENSG00000065057,ENSG00000065150,ENSG00000065621,ENSG00000065978,ENSG00000066027,ENSG00000066032,ENSG00000066117,ENSG00000066735,ENSG00000066777,ENSG00000067225,ENSG00000067715,ENSG00000067840,ENSG00000067992,ENSG00000068831,ENSG00000069482,ENSG00000069535,ENSG00000069696,ENSG00000069998,ENSG00000071794,ENSG00000072071,ENSG00000072210,ENSG00000072818,ENSG00000072832,ENSG00000073111,ENSG00000073849,ENSG00000074071,ENSG00000074201,ENSG00000074211,ENSG00000074317,ENSG00000074370,ENSG00000074657,ENSG00000074800,ENSG00000075340,ENSG00000075388,ENSG00000076003,ENSG00000076248,ENSG00000076554,ENSG00000076716,ENSG00000077009,ENSG00000077080,ENSG00000077279,ENSG00000077348,ENSG00000077684,ENSG00000077782,ENSG00000078295,ENSG00000078725,ENSG00000078814,ENSG00000079156,ENSG00000079462,ENSG00000079739,ENSG00000080298,ENSG00000080345,ENSG00000080573,ENSG00000081913,ENSG00000082458,ENSG00000082684,ENSG00000083807,ENSG00000083845,ENSG00000083857,ENSG00000084444,ENSG00000084628,ENSG00000084774,ENSG00000085840,ENSG00000086475,ENSG00000086712,ENSG00000087053,ENSG00000087263,ENSG00000087299,ENSG00000087586,ENSG00000088305,ENSG00000088970,ENSG00000089094,ENSG00000089157,ENSG00000089250,ENSG00000089486,ENSG00000089685,ENSG00000089820,ENSG00000089847,ENSG00000090263,ENSG00000091490,ENSG00000091972,ENSG00000092140,ENSG00000092421,ENSG00000092847,ENSG00000093072,ENSG00000095002,ENSG00000095932,ENSG00000096384,ENSG00000096395,ENSG00000099365,ENSG00000099624,ENSG00000099901,ENSG00000099954,ENSG00000099994,ENSG00000100075,ENSG00000100078,ENSG00000100162,ENSG00000100167,ENSG00000100226,ENSG00000100285,ENSG00000100302,ENSG00000100304,ENSG00000100362,ENSG00000100442,ENSG00000100473,ENSG00000100526,ENSG00000100604,ENSG00000100605,ENSG00000100714,ENSG00000100814,ENSG00000100938,ENSG00000101003,ENSG00000101040,ENSG00000101098,ENSG00000101115,ENSG00000101187,ENSG00000101191,ENSG00000101220,ENSG00000101331,ENSG00000101347,ENSG00000101438,ENSG00000101444,ENSG00000101445,ENSG00000101868,ENSG00000101935,ENSG00000102096,ENSG00000102098,ENSG00000102119,ENSG00000102144,ENSG00000102230,ENSG00000102290,ENSG00000102572,ENSG00000102935,ENSG00000102981,ENSG00000103024,ENSG00000103044,ENSG00000103184,ENSG00000103316,ENSG00000103356,ENSG00000103363,ENSG00000103449,ENSG00000103460,ENSG00000103490,ENSG00000103550,ENSG00000103723,ENSG00000103740,ENSG00000104112,ENSG00000104177,ENSG00000104290,ENSG00000104327,ENSG00000104341,ENSG00000104413,ENSG00000104635,ENSG00000104814,ENSG00000104833,ENSG00000104967,ENSG00000105088,ENSG00000105131,ENSG00000105193,ENSG00000105197,ENSG00000105202,ENSG00000105219,ENSG00000105220,ENSG00000105255,ENSG00000105278,ENSG00000105364,ENSG00000105518,ENSG00000105605,ENSG00000105640,ENSG00000105642,ENSG00000105696,ENSG00000105732,ENSG00000105737,ENSG00000105866,ENSG00000105877,ENSG00000105993,ENSG00000106003,ENSG00000106078,ENSG00000106263,ENSG00000106268,ENSG00000106278,ENSG00000106399,ENSG00000106538,ENSG00000106603,ENSG00000106714,ENSG00000107105,ENSG00000107295,ENSG00000107362,ENSG00000107562,ENSG00000107719,ENSG00000107779,ENSG00000107833,ENSG00000107902,ENSG00000107951,ENSG00000108106,ENSG00000108298,ENSG00000108309,ENSG00000108405,ENSG00000108523,ENSG00000108528,ENSG00000108830,ENSG00000108852,ENSG00000108984,ENSG00000109107,ENSG00000109255,ENSG00000109475,ENSG00000109654,ENSG00000109832,ENSG00000109956,ENSG00000110057,ENSG00000110092,ENSG00000110104,ENSG00000110700,ENSG00000110917,ENSG00000110955,ENSG00000111087,ENSG00000111144,ENSG00000111218,ENSG00000111249,ENSG00000111266,ENSG00000111269,ENSG00000111319,ENSG00000111640,ENSG00000111669,ENSG00000111674,ENSG00000111704,ENSG00000111726,ENSG00000111752,ENSG00000112118,ENSG00000112159,ENSG00000112280,ENSG00000112293,ENSG00000112306,ENSG00000112379,ENSG00000112394,ENSG00000112685,ENSG00000112699,ENSG00000112759,ENSG00000112996,ENSG00000113013,ENSG00000113296,ENSG00000113328,ENSG00000113356,ENSG00000113387,ENSG00000114054,ENSG00000114115,ENSG00000114126,ENSG00000114346,ENSG00000114353,ENSG00000114391,ENSG00000114631,ENSG00000114650,ENSG00000114738,ENSG00000114805,ENSG00000114812,ENSG00000114948,ENSG00000115053,ENSG00000115241,ENSG00000115268,ENSG00000115421,ENSG00000115484,ENSG00000115504,ENSG00000115687,ENSG00000115816,ENSG00000115866,ENSG00000116062,ENSG00000116127,ENSG00000116161,ENSG00000116221,ENSG00000116251,ENSG00000116544,ENSG00000116649,ENSG00000116661,ENSG00000116670,ENSG00000116830,ENSG00000116833,ENSG00000117154,ENSG00000117322,ENSG00000117448,ENSG00000117600,ENSG00000117697,ENSG00000117724,ENSG00000117748,ENSG00000117983,ENSG00000118160,ENSG00000118162,ENSG00000118263,ENSG00000118298,ENSG00000118482,ENSG00000118707,ENSG00000118894,ENSG00000119335,ENSG00000119669,ENSG00000119705,ENSG00000119866,ENSG00000119969,ENSG00000120159,ENSG00000120328,ENSG00000120696,ENSG00000120837,ENSG00000120949,ENSG00000121207,ENSG00000121210,ENSG00000121211,ENSG00000121570,ENSG00000121579,ENSG00000121741,ENSG00000121904,ENSG00000122140,ENSG00000122406,ENSG00000122591,ENSG00000122679,ENSG00000122779,ENSG00000122824,ENSG00000122873,ENSG00000123119,ENSG00000123213,ENSG00000123472,ENSG00000123545,ENSG00000123560,ENSG00000123600,ENSG00000123612,ENSG00000123737,ENSG00000123975,ENSG00000124207,ENSG00000124215,ENSG00000124233,ENSG00000124302,ENSG00000124406,ENSG00000124486,ENSG00000124532,ENSG00000124571,ENSG00000124588,ENSG00000124596,ENSG00000124615,ENSG00000124767,ENSG00000124780,ENSG00000124802,ENSG00000125107,ENSG00000125144,ENSG00000125166,ENSG00000125285,ENSG00000125337,ENSG00000125351,ENSG00000125454,ENSG00000125630,ENSG00000125691,ENSG00000125821,ENSG00000125835,ENSG00000125864,ENSG00000125869,ENSG00000125871,ENSG00000125901,ENSG00000125966,ENSG00000126010,ENSG00000126215,ENSG00000126249,ENSG00000126261,ENSG00000126267,ENSG00000126583,ENSG00000126602,ENSG00000126787,ENSG00000126858,ENSG00000126950,ENSG00000127152,ENSG00000127184,ENSG00000127561,ENSG00000127824,ENSG00000127903,ENSG00000128050,ENSG00000128059,ENSG00000128242,ENSG00000128266,ENSG00000128298,ENSG00000128596,ENSG00000128739,ENSG00000128833,ENSG00000128849,ENSG00000128989,ENSG00000129195,ENSG00000129244,ENSG00000129354,ENSG00000129657,ENSG00000129675,ENSG00000129682,ENSG00000130032,ENSG00000130054,ENSG00000130055,ENSG00000130182,ENSG00000130204,ENSG00000130255,ENSG00000130294,ENSG00000130312,ENSG00000130477,ENSG00000130558,ENSG00000130720,ENSG00000130734,ENSG00000130741,ENSG00000130764,ENSG00000130768,ENSG00000130775,ENSG00000130821,ENSG00000130822,ENSG00000130826,ENSG00000131143,ENSG00000131238,ENSG00000131264,ENSG00000131368,ENSG00000131373,ENSG00000131462,ENSG00000131747,ENSG00000131771,ENSG00000131914,ENSG00000131969,ENSG00000132026,ENSG00000132297,ENSG00000132305,ENSG00000132341,ENSG00000132359,ENSG00000132388,ENSG00000132394,ENSG00000132541,ENSG00000132563,ENSG00000132623,ENSG00000132688,ENSG00000132692,ENSG00000132749,ENSG00000132780,ENSG00000132975,ENSG00000133083,ENSG00000133318,ENSG00000133606,ENSG00000133627,ENSG00000133687,ENSG00000133706,ENSG00000133818,ENSG00000133835,ENSG00000133980,ENSG00000134146,ENSG00000134201,ENSG00000134207,ENSG00000134323,ENSG00000134438,ENSG00000134508,ENSG00000134717,ENSG00000134758,ENSG00000134769,ENSG00000134825,ENSG00000134987,ENSG00000135070,ENSG00000135336,ENSG00000135372,ENSG00000135414,ENSG00000135424,ENSG00000135447,ENSG00000135632,ENSG00000135643,ENSG00000135749,ENSG00000135940,ENSG00000135972,ENSG00000136014,ENSG00000136108,ENSG00000136110,ENSG00000136305,ENSG00000136367,ENSG00000136425,ENSG00000136504,ENSG00000136531,ENSG00000136720,ENSG00000136942,ENSG00000136982,ENSG00000137124,ENSG00000137154,ENSG00000137225,ENSG00000137285,ENSG00000137309,ENSG00000137574,ENSG00000137672,ENSG00000137692,ENSG00000137700,ENSG00000137818,ENSG00000138035,ENSG00000138095,ENSG00000138100,ENSG00000138101,ENSG00000138326,ENSG00000138336,ENSG00000138376,ENSG00000138442,ENSG00000138629,ENSG00000138685,ENSG00000138735,ENSG00000138757,ENSG00000138768,ENSG00000139364,ENSG00000139579,ENSG00000139737,ENSG00000139800,ENSG00000139910,ENSG00000139921,ENSG00000140451,ENSG00000140835,ENSG00000140988,ENSG00000141096,ENSG00000141101,ENSG00000141385,ENSG00000141401,ENSG00000141425,ENSG00000141480,ENSG00000141506,ENSG00000141556,ENSG00000141655,ENSG00000141682,ENSG00000141968,ENSG00000142405,ENSG00000142530,ENSG00000142541,ENSG00000142606,ENSG00000142657,ENSG00000142676,ENSG00000142698,ENSG00000142864,ENSG00000142937,ENSG00000142945,ENSG00000143126,ENSG00000143252,ENSG00000143390,ENSG00000143476,ENSG00000143494,ENSG00000143674,ENSG00000143799,ENSG00000143858,ENSG00000143889,ENSG00000143947,ENSG00000144057,ENSG00000144120,ENSG00000144199,ENSG00000144381,ENSG00000144713,ENSG00000144730,ENSG00000144749,ENSG00000145220,ENSG00000145386,ENSG00000145423,ENSG00000145428,ENSG00000145536,ENSG00000145555,ENSG00000145626,ENSG00000145703,ENSG00000145741,ENSG00000145781,ENSG00000145794,ENSG00000145819,ENSG00000145907,ENSG00000145911,ENSG00000145912,ENSG00000145916,ENSG00000145919,ENSG00000146083,ENSG00000146215,ENSG00000146267,ENSG00000146416,ENSG00000146530,ENSG00000146776,ENSG00000146938,ENSG00000147036,ENSG00000147100,ENSG00000147119,ENSG00000147145,ENSG00000147224,ENSG00000147255,ENSG00000147274,ENSG00000147324,ENSG00000147403,ENSG00000147596,ENSG00000147601,ENSG00000148082,ENSG00000148200,ENSG00000148296,ENSG00000148303,ENSG00000148798,ENSG00000148843,ENSG00000148926,ENSG00000148943,ENSG00000149269,ENSG00000149273,ENSG00000149328,ENSG00000149554,ENSG00000149735,ENSG00000149823,ENSG00000149926,ENSG00000149970,ENSG00000150394,ENSG00000150510,ENSG00000150594,ENSG00000151131,ENSG00000151276,ENSG00000151498,ENSG00000151650,ENSG00000151725,ENSG00000151729,ENSG00000151746,ENSG00000151748,ENSG00000151948,ENSG00000151952,ENSG00000152061,ENSG00000152092,ENSG00000152208,ENSG00000152284,ENSG00000152661,ENSG00000152782,ENSG00000152969,ENSG00000153044,ENSG00000153147,ENSG00000153561,ENSG00000153902,ENSG00000153904,ENSG00000154217,ENSG00000154277,ENSG00000154639,ENSG00000154917,ENSG00000154978,ENSG00000155158,ENSG00000155380,ENSG00000155886,ENSG00000155959,ENSG00000155980,ENSG00000156026,ENSG00000156049,ENSG00000156261,ENSG00000156453,ENSG00000156475,ENSG00000156508,ENSG00000156521,ENSG00000156687,ENSG00000156787,ENSG00000156925,ENSG00000156959,ENSG00000156966,ENSG00000156970,ENSG00000156990,ENSG00000157150,ENSG00000157152,ENSG00000157193,ENSG00000157214,ENSG00000157399,ENSG00000157456,ENSG00000157483,ENSG00000157782,ENSG00000157870,ENSG00000157895,ENSG00000157992,ENSG00000158246,ENSG00000158321,ENSG00000158457,ENSG00000158764,ENSG00000158966,ENSG00000159079,ENSG00000159111,ENSG00000159199,ENSG00000159374,ENSG00000159712,ENSG00000159753,ENSG00000159784,ENSG00000160117,ENSG00000160307,ENSG00000160469,ENSG00000160539,ENSG00000160606,ENSG00000160703,ENSG00000160783,ENSG00000160867,ENSG00000160973,ENSG00000161203,ENSG00000161249,ENSG00000161652,ENSG00000161940,ENSG00000161980,ENSG00000162139,ENSG00000162174,ENSG00000162244,ENSG00000162344,ENSG00000162373,ENSG00000162433,ENSG00000162437,ENSG00000162490,ENSG00000162496,ENSG00000162521,ENSG00000162551,ENSG00000162631,ENSG00000162702,ENSG00000162714,ENSG00000162729,ENSG00000162735,ENSG00000162769,ENSG00000162836,ENSG00000162949,ENSG00000163002,ENSG00000163013,ENSG00000163026,ENSG00000163032,ENSG00000163344,ENSG00000163462,ENSG00000163467,ENSG00000163468,ENSG00000163530,ENSG00000163531,ENSG00000163597,ENSG00000163683,ENSG00000163704,ENSG00000163735,ENSG00000163737,ENSG00000163754,ENSG00000163755,ENSG00000163884,ENSG00000163888,ENSG00000163923,ENSG00000164045,ENSG00000164048,ENSG00000164076,ENSG00000164109,ENSG00000164134,ENSG00000164163,ENSG00000164199,ENSG00000164221,ENSG00000164265,ENSG00000164344,ENSG00000164362,ENSG00000164587,ENSG00000164611,ENSG00000164626,ENSG00000164647,ENSG00000164649,ENSG00000164708,ENSG00000164742,ENSG00000164904,ENSG00000164934,ENSG00000164985,ENSG00000165060,ENSG00000165061,ENSG00000165140,ENSG00000165152,ENSG00000165175,ENSG00000165185,ENSG00000165209,ENSG00000165238,ENSG00000165283,ENSG00000165323,ENSG00000165349,ENSG00000165480,ENSG00000165609,ENSG00000165671,ENSG00000165672,ENSG00000165704,ENSG00000165731,ENSG00000165732,ENSG00000165804,ENSG00000165821,ENSG00000165905,ENSG00000165934,ENSG00000166068,ENSG00000166105,ENSG00000166165,ENSG00000166197,ENSG00000166206,ENSG00000166265,ENSG00000166426,ENSG00000166503,ENSG00000166529,ENSG00000166582,ENSG00000166736,ENSG00000166780,ENSG00000166816,ENSG00000166828,ENSG00000166831,ENSG00000166851,ENSG00000166922,ENSG00000167085,ENSG00000167088,ENSG00000167191,ENSG00000167281,ENSG00000167291,ENSG00000167513,ENSG00000167526,ENSG00000167600,ENSG00000167614,ENSG00000167619,ENSG00000167645,ENSG00000167646,ENSG00000167654,ENSG00000167658,ENSG00000167670,ENSG00000167680,ENSG00000167700,ENSG00000167747,ENSG00000167748,ENSG00000167759,ENSG00000167863,ENSG00000167965,ENSG00000168004,ENSG00000168028,ENSG00000168060,ENSG00000168243,ENSG00000168268,ENSG00000168280,ENSG00000168291,ENSG00000168505,ENSG00000168509,ENSG00000168671,ENSG00000168765,ENSG00000168913,ENSG00000169018,ENSG00000169083,ENSG00000169139,ENSG00000169174,ENSG00000169213,ENSG00000169258,ENSG00000169375,ENSG00000169432,ENSG00000169618,ENSG00000169679,ENSG00000169684,ENSG00000169744,ENSG00000169760,ENSG00000169764,ENSG00000169783,ENSG00000169877,ENSG00000169894,ENSG00000169900,ENSG00000170027,ENSG00000170144,ENSG00000170515,ENSG00000170549,ENSG00000170584,ENSG00000170606,ENSG00000170608,ENSG00000170684,ENSG00000170837,ENSG00000170855,ENSG00000171097,ENSG00000171103,ENSG00000171126,ENSG00000171425,ENSG00000171497,ENSG00000171517,ENSG00000171551,ENSG00000171634,ENSG00000171724,ENSG00000171794,ENSG00000171858,ENSG00000171861,ENSG00000171863,ENSG00000171954,ENSG00000171956,ENSG00000171970,ENSG00000172020,ENSG00000172053,ENSG00000172115,ENSG00000172318,ENSG00000172366,ENSG00000172500,ENSG00000172554,ENSG00000172731,ENSG00000172795,ENSG00000172809,ENSG00000172819,ENSG00000172869,ENSG00000172915,ENSG00000173065,ENSG00000173113,ENSG00000173175,ENSG00000173207,ENSG00000173258,ENSG00000173262,ENSG00000173473,ENSG00000173660,ENSG00000173674,ENSG00000173698,ENSG00000173726,ENSG00000173826,ENSG00000173890,ENSG00000173894,ENSG00000173930,ENSG00000174173,ENSG00000174442,ENSG00000174444,ENSG00000174446,ENSG00000174547,ENSG00000174574,ENSG00000174607,ENSG00000174672,ENSG00000174721,ENSG00000174748,ENSG00000174950,ENSG00000175029,ENSG00000175077,ENSG00000175198,ENSG00000175229,ENSG00000175356,ENSG00000175471,ENSG00000175513,ENSG00000175766,ENSG00000175792,ENSG00000175832,ENSG00000175931,ENSG00000175970,ENSG00000176371,ENSG00000176485,ENSG00000176533,ENSG00000176834,ENSG00000177108,ENSG00000177455,ENSG00000177468,ENSG00000177519,ENSG00000177614,ENSG00000177685,ENSG00000177706,ENSG00000177971,ENSG00000178035,ENSG00000178074,ENSG00000178105,ENSG00000178409,ENSG00000178425,ENSG00000178741,ENSG00000178821,ENSG00000178921,ENSG00000178952,ENSG00000178966,ENSG00000178999,ENSG00000179023,ENSG00000179041,ENSG00000179051,ENSG00000179059,ENSG00000179091,ENSG00000179115,ENSG00000179242,ENSG00000179314,ENSG00000179546,ENSG00000179761,ENSG00000179915,ENSG00000179958,ENSG00000180008,ENSG00000180035,ENSG00000180071,ENSG00000180182,ENSG00000180694,ENSG00000180767,ENSG00000180822,ENSG00000181274,ENSG00000181392,ENSG00000181449,ENSG00000181450,ENSG00000181666,ENSG00000181790,ENSG00000181896,ENSG00000181915,ENSG00000182050,ENSG00000182175,ENSG00000182287,ENSG00000182566,ENSG00000182601,ENSG00000182645,ENSG00000182759,ENSG00000182866,ENSG00000182903,ENSG00000183032,ENSG00000183049,ENSG00000183150,ENSG00000183166,ENSG00000183196,ENSG00000183207,ENSG00000183248,ENSG00000183307,ENSG00000183765,ENSG00000183773,ENSG00000183778,ENSG00000183793,ENSG00000183807,ENSG00000183943,ENSG00000184117,ENSG00000184160,ENSG00000184307,ENSG00000184344,ENSG00000184408,ENSG00000184515,ENSG00000184524,ENSG00000184613,ENSG00000184809,ENSG00000184831,ENSG00000184857,ENSG00000184905,ENSG00000184924,ENSG00000185090,ENSG00000185274,ENSG00000185414,ENSG00000185436,ENSG00000185527,ENSG00000185670,ENSG00000185818,ENSG00000185847,ENSG00000185875,ENSG00000185885,ENSG00000185920,ENSG00000186047,ENSG00000186115,ENSG00000186193,ENSG00000186297,ENSG00000186298,ENSG00000186340,ENSG00000186462,ENSG00000186468,ENSG00000186615,ENSG00000186648,ENSG00000186766,ENSG00000187017,ENSG00000187122,ENSG00000187140,ENSG00000187175,ENSG00000187514,ENSG00000187555,ENSG00000187730,ENSG00000187735,ENSG00000187772,ENSG00000188191,ENSG00000188257,ENSG00000188322,ENSG00000188647,ENSG00000188846,ENSG00000188848,ENSG00000189043,ENSG00000189159,ENSG00000189369,ENSG00000196189,ENSG00000196218,ENSG00000196230,ENSG00000196262,ENSG00000196268,ENSG00000196372,ENSG00000196497,ENSG00000196591,ENSG00000196632,ENSG00000196683,ENSG00000196781,ENSG00000196876,ENSG00000196950,ENSG00000197024,ENSG00000197444,ENSG00000197457,ENSG00000197705,ENSG00000197721,ENSG00000197756,ENSG00000197779,ENSG00000197870,ENSG00000197894,ENSG00000197961,ENSG00000198010,ENSG00000198015,ENSG00000198056,ENSG00000198093,ENSG00000198146,ENSG00000198155,ENSG00000198417,ENSG00000198468,ENSG00000198483,ENSG00000198546,ENSG00000198554,ENSG00000198739,ENSG00000198755,ENSG00000198780,ENSG00000198794,ENSG00000198826,ENSG00000198846,ENSG00000198865,ENSG00000198885,ENSG00000198908,ENSG00000198915,ENSG00000198931,ENSG00000198963,ENSG00000200913,ENSG00000201674,ENSG00000201998,ENSG00000203326,ENSG00000203721,ENSG00000203995,ENSG00000204121,ENSG00000204175,ENSG00000204237,ENSG00000204287,ENSG00000204301,ENSG00000204308,ENSG00000204334,ENSG00000204347,ENSG00000204352,ENSG00000204392,ENSG00000204442,ENSG00000204469,ENSG00000204514,ENSG00000204516,ENSG00000204519,ENSG00000204531,ENSG00000204624,ENSG00000204628,ENSG00000204711,ENSG00000204791,ENSG00000204856,ENSG00000204899,ENSG00000205339,ENSG00000205744,ENSG00000205832,ENSG00000206557,ENSG00000212993,ENSG00000213023,ENSG00000213160,ENSG00000213390,ENSG00000213468,ENSG00000213516,ENSG00000213672,ENSG00000213741,ENSG00000213762,ENSG00000213860,ENSG00000213889,ENSG00000213988,ENSG00000214113,ENSG00000214491,ENSG00000215021,ENSG00000215866,ENSG00000219438,ENSG00000219445,ENSG00000220008,ENSG00000221886,ENSG00000221946,ENSG00000221983,ENSG00000223026,ENSG00000223572,ENSG00000223756,ENSG00000224032,ENSG00000224078,ENSG00000224109,ENSG00000224265,ENSG00000224557,ENSG00000225024,ENSG00000225077,ENSG00000225127,ENSG00000225475,ENSG00000225616,ENSG00000225783,ENSG00000226241,ENSG00000226562,ENSG00000226673,ENSG00000226792,ENSG00000226950,ENSG00000227640,ENSG00000228594,ENSG00000228929,ENSG00000229150,ENSG00000229544,ENSG00000229891,ENSG00000230124,ENSG00000230313,ENSG00000230453,ENSG00000230623,ENSG00000230798,ENSG00000230979,ENSG00000230989,ENSG00000231064,ENSG00000231698,ENSG00000232301,ENSG00000232677,ENSG00000232871,ENSG00000233309,ENSG00000233384,ENSG00000233432,ENSG00000233723,ENSG00000233762,ENSG00000233834,ENSG00000234261,ENSG00000234297,ENSG00000234327,ENSG00000235034,ENSG00000235098,ENSG00000235152,ENSG00000235330,ENSG00000235688,ENSG00000235823,ENSG00000236094,ENSG00000236106,ENSG00000236279,ENSG00000236673,ENSG00000236924,ENSG00000237289,ENSG00000237586,ENSG00000237742,ENSG00000238062,ENSG00000238178,ENSG00000238266,ENSG00000240563,ENSG00000240694,ENSG00000241002,ENSG00000241186,ENSG00000241743,ENSG00000242574,ENSG00000242715,ENSG00000242794,ENSG00000242951,ENSG00000243004,ENSG00000243071,ENSG00000243181,ENSG00000243802,ENSG00000244004,ENSG00000244086,ENSG00000244280,ENSG00000244313,ENSG00000244342,ENSG00000244462,ENSG00000245526,ENSG00000245910,ENSG00000246082,ENSG00000246465,ENSG00000247556,ENSG00000248131,ENSG00000248215,ENSG00000248329,ENSG00000248605,ENSG00000248750,ENSG00000248859,ENSG00000249152,ENSG00000249532,ENSG00000249550,ENSG00000249853,ENSG00000249859,ENSG00000250317,ENSG00000250366,ENSG00000250899,ENSG00000251027,ENSG00000253230,ENSG00000253507,ENSG00000254277,ENSG00000254297,ENSG00000254339,ENSG00000254365,ENSG00000254858,ENSG00000254934,ENSG00000255474,ENSG00000255666,ENSG00000255717,ENSG00000255794,ENSG00000256008,ENSG00000256061,ENSG00000256269,ENSG00000256288,ENSG00000256463,ENSG00000256542,ENSG00000256574,ENSG00000256969,ENSG00000257093,ENSG00000257150,ENSG00000257151,ENSG00000257474,ENSG00000258545,ENSG00000258609,ENSG00000258649,ENSG00000258986,ENSG00000259223,ENSG00000259868,ENSG00000260001,ENSG00000260442,ENSG00000260469,ENSG00000260484,ENSG00000260583,ENSG00000260822,ENSG00000260834,ENSG00000260966,ENSG00000261115,ENSG00000261121,ENSG00000261373,ENSG00000261409,ENSG00000261949,ENSG00000262874,ENSG00000263146,ENSG00000263266,ENSG00000263280,ENSG00000263563,ENSG00000263812,ENSG00000264164,ENSG00000265241,ENSG00000265254,ENSG00000265992,ENSG00000267260,ENSG00000267432,ENSG00000267568,ENSG00000267890,ENSG00000268496,ENSG00000268649,ENSG00000268751,ENSG00000269404,ENSG00000269416,ENSG00000269893,ENSG00000272086,ENSG00000272163,ENSG00000272398,ENSG00000273082,ENSG00000273093,ENSG00000273102,ENSG00000274605,ENSG00000274652,ENSG00000275004,ENSG00000276529,ENSG00000277196,ENSG00000277200,ENSG00000278535,ENSG00000278840,ENSG00000278925,ENSG00000279192,ENSG00000279725,ENSG00000279996,ENSG00000280000,ENSG00000280056,ENSG00000280058,ENSG00000280079,ENSG00000280142,ENSG00000280237,ENSG00000280317,ENSG00000280511,ENSG00000280707,ENSG00000280780,ENSG00000282012,ENSG00000282024,ENSG00000282048,ENSG00000283567,ENSG00000284720,ENSG00000284753,ENSG00000285847</t>
        </is>
      </c>
      <c r="K22" t="inlineStr">
        <is>
          <t>[(8, 0), (8, 1), (8, 26), (8, 28), (10, 0), (10, 1), (10, 26), (10, 28), (12, 0), (12, 1), (12, 26), (12, 28), (13, 0), (13, 1), (13, 26), (13, 28), (14, 0), (14, 1), (14, 26), (14, 28), (15, 0), (15, 1), (15, 26), (15, 28), (16, 0), (16, 1), (16, 26), (16, 27), (16, 28), (17, 0), (17, 1), (17, 26), (17, 28), (18, 0), (18, 1), (18, 26), (18, 28), (19, 0), (19, 1), (19, 26), (19, 28), (20, 0), (20, 1), (20, 26), (20, 27), (20, 28), (21, 0), (21, 1), (21, 26), (21, 28), (22, 0), (22, 1), (22, 26), (22, 28), (23, 0), (23, 1), (23, 26), (23, 28), (24, 0), (24, 1), (24, 26), (24, 28)]</t>
        </is>
      </c>
      <c r="L22" t="n">
        <v>6116</v>
      </c>
      <c r="M22" t="n">
        <v>0.5</v>
      </c>
      <c r="N22" t="n">
        <v>0.95</v>
      </c>
      <c r="O22" t="n">
        <v>3</v>
      </c>
      <c r="P22" t="n">
        <v>10000</v>
      </c>
      <c r="Q22" t="inlineStr">
        <is>
          <t>11/06/2023, 22:07:50</t>
        </is>
      </c>
      <c r="R22" s="3">
        <f>hyperlink("https://spiral.technion.ac.il/results/MTAwMDAwNA==/21/GOResultsPROCESS","link")</f>
        <v/>
      </c>
      <c r="S22" t="inlineStr">
        <is>
          <t>['GO:0006614:SRP-dependent cotranslational protein targeting to membrane (qval5.08E-16)', 'GO:0006613:cotranslational protein targeting to membrane (qval7.38E-15)', 'GO:0000184:nuclear-transcribed mRNA catabolic process, nonsense-mediated decay (qval3.76E-14)', 'GO:0019083:viral transcription (qval2.4E-13)', 'GO:0045047:protein targeting to ER (qval2.2E-13)', 'GO:0072599:establishment of protein localization to endoplasmic reticulum (qval9.91E-13)', 'GO:0006413:translational initiation (qval1.26E-12)', 'GO:0070972:protein localization to endoplasmic reticulum (qval4.42E-11)', 'GO:0006612:protein targeting to membrane (qval9E-11)', 'GO:0034645:cellular macromolecule biosynthetic process (qval9.84E-11)', 'GO:0000956:nuclear-transcribed mRNA catabolic process (qval1.43E-10)', 'GO:0006412:translation (qval2.12E-10)', 'GO:0006402:mRNA catabolic process (qval2.43E-10)', 'GO:0034655:nucleobase-containing compound catabolic process (qval2.57E-10)', 'GO:0006401:RNA catabolic process (qval7.35E-10)', 'GO:0009059:macromolecule biosynthetic process (qval1.07E-9)', 'GO:0019439:aromatic compound catabolic process (qval3.94E-9)', 'GO:0046700:heterocycle catabolic process (qval4.56E-9)', 'GO:0043043:peptide biosynthetic process (qval5.35E-9)', 'GO:0044270:cellular nitrogen compound catabolic process (qval5.24E-9)', 'GO:1901566:organonitrogen compound biosynthetic process (qval2.19E-8)', 'GO:0044249:cellular biosynthetic process (qval5E-8)', 'GO:1901361:organic cyclic compound catabolic process (qval6.89E-8)', 'GO:0006139:nucleobase-containing compound metabolic process (qval1.03E-7)', 'GO:1901576:organic substance biosynthetic process (qval1.17E-7)', 'GO:0034641:cellular nitrogen compound metabolic process (qval1.99E-7)', 'GO:0009058:biosynthetic process (qval2.2E-7)', 'GO:0044271:cellular nitrogen compound biosynthetic process (qval2.55E-7)', 'GO:0006725:cellular aromatic compound metabolic process (qval3.66E-7)', 'GO:0046483:heterocycle metabolic process (qval1.11E-6)', 'GO:0002181:cytoplasmic translation (qval1.21E-6)', 'GO:0043604:amide biosynthetic process (qval1.28E-6)', 'GO:0072594:establishment of protein localization to organelle (qval1.5E-6)', 'GO:0006518:peptide metabolic process (qval2.14E-6)', 'GO:0006605:protein targeting (qval3.24E-6)', 'GO:1901360:organic cyclic compound metabolic process (qval5.91E-6)', 'GO:0090304:nucleic acid metabolic process (qval2.19E-5)', 'GO:0090150:establishment of protein localization to membrane (qval2.15E-5)', 'GO:0006364:rRNA processing (qval5.15E-5)', 'GO:0043603:cellular amide metabolic process (qval1.56E-4)', 'GO:0009168:purine ribonucleoside monophosphate biosynthetic process (qval2.62E-4)', 'GO:0009127:purine nucleoside monophosphate biosynthetic process (qval3.15E-4)', 'GO:0009156:ribonucleoside monophosphate biosynthetic process (qval3.55E-4)', 'GO:0009141:nucleoside triphosphate metabolic process (qval4.63E-4)', 'GO:0016072:rRNA metabolic process (qval4.69E-4)', 'GO:0009167:purine ribonucleoside monophosphate metabolic process (qval4.74E-4)', 'GO:0009126:purine nucleoside monophosphate metabolic process (qval5.39E-4)', 'GO:0044772:mitotic cell cycle phase transition (qval6.53E-4)', 'GO:0009161:ribonucleoside monophosphate metabolic process (qval7.64E-4)', 'GO:1904667:negative regulation of ubiquitin protein ligase activity (qval8.99E-4)', 'GO:0033365:protein localization to organelle (qval9.93E-4)', 'GO:0009124:nucleoside monophosphate biosynthetic process (qval1.05E-3)', 'GO:0016032:viral process (qval1.08E-3)', 'GO:0044403:symbiont process (qval1.06E-3)', 'GO:0009144:purine nucleoside triphosphate metabolic process (qval1.14E-3)', 'GO:0044770:cell cycle phase transition (qval1.13E-3)', 'GO:0009199:ribonucleoside triphosphate metabolic process (qval1.27E-3)', 'GO:0044237:cellular metabolic process (qval1.82E-3)', 'GO:0072522:purine-containing compound biosynthetic process (qval1.96E-3)', 'GO:0009260:ribonucleotide biosynthetic process (qval3.03E-3)', 'GO:0016051:carbohydrate biosynthetic process (qval3.26E-3)', 'GO:0072521:purine-containing compound metabolic process (qval3.28E-3)', 'GO:0009201:ribonucleoside triphosphate biosynthetic process (qval3.29E-3)', 'GO:0016070:RNA metabolic process (qval3.3E-3)', 'GO:0072657:protein localization to membrane (qval3.28E-3)', 'GO:0009123:nucleoside monophosphate metabolic process (qval3.42E-3)', 'GO:0006163:purine nucleotide metabolic process (qval3.37E-3)', 'GO:1903047:mitotic cell cycle process (qval3.51E-3)', 'GO:0046390:ribose phosphate biosynthetic process (qval4.11E-3)', 'GO:0006164:purine nucleotide biosynthetic process (qval4.08E-3)', 'GO:0009205:purine ribonucleoside triphosphate metabolic process (qval4.51E-3)', 'GO:0008152:metabolic process (qval4.68E-3)', 'GO:0016071:mRNA metabolic process (qval4.84E-3)', 'GO:0009152:purine ribonucleotide biosynthetic process (qval5.43E-3)', 'GO:0071704:organic substance metabolic process (qval5.55E-3)', 'GO:0046364:monosaccharide biosynthetic process (qval5.54E-3)', 'GO:0009060:aerobic respiration (qval6.14E-3)', 'GO:0006123:mitochondrial electron transport, cytochrome c to oxygen (qval6.35E-3)', 'GO:0019646:aerobic electron transport chain (qval6.27E-3)', 'GO:0006260:DNA replication (qval6.93E-3)', 'GO:0006886:intracellular protein transport (qval7.01E-3)', 'GO:0009259:ribonucleotide metabolic process (qval6.98E-3)', 'GO:0044238:primary metabolic process (qval6.94E-3)', 'GO:0043933:protein-containing complex subunit organization (qval7.83E-3)', 'GO:0006807:nitrogen compound metabolic process (qval8.67E-3)', 'GO:0009987:cellular process (qval8.73E-3)', 'GO:0019693:ribose phosphate metabolic process (qval8.64E-3)', 'GO:1904872:regulation of telomerase RNA localization to Cajal body (qval9.39E-3)', 'GO:0009150:purine ribonucleotide metabolic process (qval9.65E-3)', 'GO:0044419:interspecies interaction between organisms (qval1.05E-2)', 'GO:0034613:cellular protein localization (qval1.09E-2)', 'GO:0051276:chromosome organization (qval1.08E-2)', 'GO:2001251:negative regulation of chromosome organization (qval1.14E-2)', 'GO:0022618:ribonucleoprotein complex assembly (qval1.23E-2)', 'GO:1904666:regulation of ubiquitin protein ligase activity (qval1.23E-2)', 'GO:0006414:translational elongation (qval1.36E-2)', 'GO:0009206:purine ribonucleoside triphosphate biosynthetic process (qval1.35E-2)', 'GO:0009142:nucleoside triphosphate biosynthetic process (qval1.36E-2)', 'GO:0070727:cellular macromolecule localization (qval1.37E-2)', 'GO:0044843:cell cycle G1/S phase transition (qval1.49E-2)', 'GO:0009145:purine nucleoside triphosphate biosynthetic process (qval1.54E-2)', 'GO:0009068:aspartate family amino acid catabolic process (qval1.65E-2)', 'GO:0022402:cell cycle process (qval1.72E-2)', 'GO:1901137:carbohydrate derivative biosynthetic process (qval1.86E-2)', 'GO:1904874:positive regulation of telomerase RNA localization to Cajal body (qval1.93E-2)', 'GO:0006094:gluconeogenesis (qval1.93E-2)', 'GO:0034622:cellular protein-containing complex assembly (qval2.08E-2)', 'GO:0033044:regulation of chromosome organization (qval2.07E-2)', 'GO:0046034:ATP metabolic process (qval2.07E-2)', 'GO:0035019:somatic stem cell population maintenance (qval2.15E-2)', 'GO:0042769:DNA damage response, detection of DNA damage (qval2.36E-2)', 'GO:0034654:nucleobase-containing compound biosynthetic process (qval2.62E-2)', 'GO:0045664:regulation of neuron differentiation (qval2.68E-2)', 'GO:0051588:regulation of neurotransmitter transport (qval2.68E-2)', 'GO:0071826:ribonucleoprotein complex subunit organization (qval2.82E-2)', 'GO:0044260:cellular macromolecule metabolic process (qval2.85E-2)', 'GO:0051444:negative regulation of ubiquitin-protein transferase activity (qval2.85E-2)', 'GO:0045839:negative regulation of mitotic nuclear division (qval2.83E-2)', 'GO:0007093:mitotic cell cycle checkpoint (qval2.81E-2)', 'GO:0006754:ATP biosynthetic process (qval2.83E-2)', 'GO:0000082:G1/S transition of mitotic cell cycle (qval2.99E-2)', 'GO:1901135:carbohydrate derivative metabolic process (qval3.08E-2)', 'GO:0031055:chromatin remodeling at centromere (qval3.23E-2)', 'GO:1990830:cellular response to leukemia inhibitory factor (qval3.25E-2)', 'GO:0065003:protein-containing complex assembly (qval3.29E-2)', 'GO:0043170:macromolecule metabolic process (qval3.29E-2)', 'GO:0019319:hexose biosynthetic process (qval3.31E-2)', 'GO:0019827:stem cell population maintenance (qval3.43E-2)', 'GO:1990823:response to leukemia inhibitory factor (qval3.62E-2)', 'GO:0022613:ribonucleoprotein complex biogenesis (qval3.69E-2)', 'GO:0051649:establishment of localization in cell (qval3.73E-2)', 'GO:0070601:centromeric sister chromatid cohesion (qval3.73E-2)', 'GO:0046112:nucleobase biosynthetic process (qval3.92E-2)', 'GO:0098727:maintenance of cell number (qval4.13E-2)', 'GO:1901293:nucleoside phosphate biosynthetic process (qval4.1E-2)', 'GO:0044085:cellular component biogenesis (qval4.12E-2)', 'GO:0006259:DNA metabolic process (qval4.1E-2)', 'GO:0006753:nucleoside phosphate metabolic process (qval4.11E-2)', 'GO:0006091:generation of precursor metabolites and energy (qval4.14E-2)', 'GO:2000816:negative regulation of mitotic sister chromatid separation (qval4.21E-2)', 'GO:0034404:nucleobase-containing small molecule biosynthetic process (qval4.24E-2)', 'GO:1990542:mitochondrial transmembrane transport (qval4.27E-2)', 'GO:0000027:ribosomal large subunit assembly (qval4.3E-2)', 'GO:0009117:nucleotide metabolic process (qval4.41E-2)', 'GO:0071824:protein-DNA complex subunit organization (qval4.98E-2)', 'GO:0045333:cellular respiration (qval5.05E-2)', 'GO:0051960:regulation of nervous system development (qval5.22E-2)', 'GO:0065004:protein-DNA complex assembly (qval5.24E-2)', 'GO:1905819:negative regulation of chromosome separation (qval5.21E-2)', 'GO:0033048:negative regulation of mitotic sister chromatid segregation (qval5.17E-2)', 'GO:0042274:ribosomal small subunit biogenesis (qval5.2E-2)', 'GO:0034660:ncRNA metabolic process (qval5.18E-2)', 'GO:0018130:heterocycle biosynthetic process (qval5.2E-2)', 'GO:0010605:negative regulation of macromolecule metabolic process (qval5.23E-2)', 'GO:0071174:mitotic spindle checkpoint (qval5.46E-2)', 'GO:0071173:spindle assembly checkpoint (qval5.43E-2)', 'GO:0007094:mitotic spindle assembly checkpoint (qval5.39E-2)', 'GO:0055086:nucleobase-containing small molecule metabolic process (qval5.85E-2)', 'GO:0009165:nucleotide biosynthetic process (qval5.94E-2)', 'GO:0048731:system development (qval6.33E-2)', 'GO:0006338:chromatin remodeling (qval6.4E-2)', 'GO:0006611:protein export from nucleus (qval6.38E-2)', 'GO:0034470:ncRNA processing (qval6.39E-2)', 'GO:0048519:negative regulation of biological process (qval6.8E-2)', 'GO:0031577:spindle checkpoint (qval6.93E-2)', 'GO:0006333:chromatin assembly or disassembly (qval7.36E-2)', 'GO:0033046:negative regulation of sister chromatid segregation (qval7.71E-2)', 'GO:0006554:lysine catabolic process (qval8.02E-2)', 'GO:0000075:cell cycle checkpoint (qval8.03E-2)', 'GO:0006415:translational termination (qval8.19E-2)', 'GO:0009892:negative regulation of metabolic process (qval8.26E-2)', 'GO:0065008:regulation of biological quality (qval8.23E-2)', 'GO:0019438:aromatic compound biosynthetic process (qval8.25E-2)', 'GO:0051784:negative regulation of nuclear division (qval8.24E-2)', 'GO:0010965:regulation of mitotic sister chromatid separation (qval8.42E-2)']</t>
        </is>
      </c>
      <c r="T22" s="3">
        <f>hyperlink("https://spiral.technion.ac.il/results/MTAwMDAwNA==/21/GOResultsFUNCTION","link")</f>
        <v/>
      </c>
      <c r="U22" t="inlineStr">
        <is>
          <t>['GO:0003735:structural constituent of ribosome (qval9E-17)', 'GO:0003723:RNA binding (qval1.16E-6)', 'GO:0097159:organic cyclic compound binding (qval1.21E-5)', 'GO:1901363:heterocyclic compound binding (qval3.56E-5)', 'GO:0005198:structural molecule activity (qval3.41E-3)', 'GO:0097367:carbohydrate derivative binding (qval5.28E-3)', 'GO:0000166:nucleotide binding (qval5E-3)', 'GO:1901265:nucleoside phosphate binding (qval4.52E-3)', 'GO:0008094:DNA-dependent ATPase activity (qval6.3E-3)', 'GO:0003676:nucleic acid binding (qval6.01E-3)', 'GO:0003688:DNA replication origin binding (qval5.66E-3)', 'GO:0017076:purine nucleotide binding (qval7.56E-3)', 'GO:0032555:purine ribonucleotide binding (qval9.87E-3)', 'GO:0032553:ribonucleotide binding (qval9.34E-3)', 'GO:0036094:small molecule binding (qval1.21E-2)', 'GO:0030554:adenyl nucleotide binding (qval1.95E-2)', 'GO:0032559:adenyl ribonucleotide binding (qval1.85E-2)', 'GO:0035639:purine ribonucleoside triphosphate binding (qval2.15E-2)', 'GO:0005524:ATP binding (qval2.77E-2)', 'GO:0019843:rRNA binding (qval3.89E-2)', 'GO:0043168:anion binding (qval5.32E-2)', 'GO:0008144:drug binding (qval5.89E-2)', 'GO:0019103:pyrimidine nucleotide binding (qval6.46E-2)', 'GO:0051082:unfolded protein binding (qval9.76E-2)', 'GO:0008146:sulfotransferase activity (qval9.68E-2)', 'GO:0003697:single-stranded DNA binding (qval1.02E-1)']</t>
        </is>
      </c>
      <c r="V22" s="3">
        <f>hyperlink("https://spiral.technion.ac.il/results/MTAwMDAwNA==/21/GOResultsCOMPONENT","link")</f>
        <v/>
      </c>
      <c r="W22" t="inlineStr">
        <is>
          <t>['GO:0044391:ribosomal subunit (qval7.75E-16)', 'GO:0044445:cytosolic part (qval3.53E-11)', 'GO:0022625:cytosolic large ribosomal subunit (qval3.98E-9)', 'GO:0015934:large ribosomal subunit (qval5.56E-9)', 'GO:1990904:ribonucleoprotein complex (qval1.95E-8)', 'GO:0015935:small ribosomal subunit (qval6.94E-7)', 'GO:0042788:polysomal ribosome (qval3.78E-6)', 'GO:0022627:cytosolic small ribosomal subunit (qval3.84E-6)', 'GO:0005743:mitochondrial inner membrane (qval1.11E-5)', 'GO:0032991:protein-containing complex (qval1.57E-5)', 'GO:0098798:mitochondrial protein complex (qval3.22E-5)', 'GO:0019866:organelle inner membrane (qval4.96E-5)', 'GO:0005840:ribosome (qval8.37E-5)', 'GO:0005730:nucleolus (qval8.02E-5)', 'GO:0031966:mitochondrial membrane (qval7.62E-5)', 'GO:0044429:mitochondrial part (qval1.45E-4)', 'GO:0045202:synapse (qval2.14E-4)', 'GO:0044464:cell part (qval2.43E-4)', 'GO:0097458:neuron part (qval6.97E-4)', 'GO:0044456:synapse part (qval6.85E-4)', 'GO:0098687:chromosomal region (qval1.22E-3)', 'GO:0044424:intracellular part (qval1.85E-3)', 'GO:0043232:intracellular non-membrane-bounded organelle (qval2.56E-3)', 'GO:0043229:intracellular organelle (qval2.54E-3)', 'GO:0098978:glutamatergic synapse (qval2.84E-3)', 'GO:0043228:non-membrane-bounded organelle (qval2.87E-3)', 'GO:0005739:mitochondrion (qval3.28E-3)', 'GO:0044455:mitochondrial membrane part (qval6.22E-3)', 'GO:0044454:nuclear chromosome part (qval6.74E-3)', 'GO:0000940:condensed chromosome outer kinetochore (qval8.71E-3)', 'GO:0044428:nuclear part (qval1.41E-2)', 'GO:0005654:nucleoplasm (qval1.52E-2)', 'GO:0098800:inner mitochondrial membrane protein complex (qval1.53E-2)', 'GO:0043226:organelle (qval1.81E-2)', 'GO:0044422:organelle part (qval2.27E-2)', 'GO:0044427:chromosomal part (qval4.65E-2)', 'GO:0000776:kinetochore (qval4.59E-2)', 'GO:0031261:DNA replication preinitiation complex (qval4.58E-2)']</t>
        </is>
      </c>
      <c r="X22" t="inlineStr">
        <is>
          <t>[{8, 10, 12, 13, 14, 15, 16, 17, 18, 19, 20, 21, 22, 23, 24}, {0, 1, 26, 27, 28}]</t>
        </is>
      </c>
    </row>
    <row r="23">
      <c r="A23" s="1" t="n">
        <v>22</v>
      </c>
      <c r="B23" t="n">
        <v>32863</v>
      </c>
      <c r="C23" t="n">
        <v>31</v>
      </c>
      <c r="D23" t="n">
        <v>766</v>
      </c>
      <c r="E23" t="n">
        <v>15</v>
      </c>
      <c r="F23" t="n">
        <v>930</v>
      </c>
      <c r="G23" t="n">
        <v>47</v>
      </c>
      <c r="H23" s="2" t="n">
        <v>-1884.726325494872</v>
      </c>
      <c r="I23" t="n">
        <v>0.5515523998644987</v>
      </c>
      <c r="J23" t="inlineStr">
        <is>
          <t>ENSG00000002933,ENSG00000004139,ENSG00000004776,ENSG00000005073,ENSG00000005102,ENSG00000005243,ENSG00000005486,ENSG00000005893,ENSG00000006042,ENSG00000007944,ENSG00000008513,ENSG00000008517,ENSG00000008952,ENSG00000011028,ENSG00000011422,ENSG00000011465,ENSG00000012822,ENSG00000013441,ENSG00000013588,ENSG00000019549,ENSG00000019991,ENSG00000020181,ENSG00000020577,ENSG00000023191,ENSG00000023445,ENSG00000023572,ENSG00000025708,ENSG00000026025,ENSG00000029364,ENSG00000035862,ENSG00000037965,ENSG00000038295,ENSG00000041982,ENSG00000049239,ENSG00000049245,ENSG00000049249,ENSG00000049449,ENSG00000050438,ENSG00000050555,ENSG00000050820,ENSG00000052795,ENSG00000057252,ENSG00000058085,ENSG00000058262,ENSG00000061455,ENSG00000062598,ENSG00000062725,ENSG00000064601,ENSG00000064692,ENSG00000065970,ENSG00000066468,ENSG00000067057,ENSG00000067182,ENSG00000068024,ENSG00000068724,ENSG00000068903,ENSG00000069011,ENSG00000069020,ENSG00000069702,ENSG00000069974,ENSG00000070081,ENSG00000070404,ENSG00000071246,ENSG00000071282,ENSG00000071553,ENSG00000071859,ENSG00000071889,ENSG00000072195,ENSG00000072422,ENSG00000072682,ENSG00000072778,ENSG00000072786,ENSG00000073008,ENSG00000074416,ENSG00000074603,ENSG00000075223,ENSG00000075420,ENSG00000075426,ENSG00000075651,ENSG00000075790,ENSG00000076043,ENSG00000076356,ENSG00000076641,ENSG00000077044,ENSG00000077942,ENSG00000077943,ENSG00000078098,ENSG00000078808,ENSG00000079257,ENSG00000079308,ENSG00000079385,ENSG00000079931,ENSG00000080031,ENSG00000080503,ENSG00000081181,ENSG00000082014,ENSG00000082438,ENSG00000084636,ENSG00000084652,ENSG00000085063,ENSG00000085662,ENSG00000086062,ENSG00000087074,ENSG00000087076,ENSG00000087245,ENSG00000087303,ENSG00000088256,ENSG00000090339,ENSG00000090615,ENSG00000090776,ENSG00000090975,ENSG00000091136,ENSG00000091436,ENSG00000091986,ENSG00000092969,ENSG00000095015,ENSG00000095739,ENSG00000095752,ENSG00000096968,ENSG00000099250,ENSG00000099869,ENSG00000099949,ENSG00000099957,ENSG00000099960,ENSG00000100097,ENSG00000100196,ENSG00000100221,ENSG00000100234,ENSG00000100258,ENSG00000100300,ENSG00000100429,ENSG00000100461,ENSG00000100485,ENSG00000100564,ENSG00000100739,ENSG00000100918,ENSG00000100979,ENSG00000101096,ENSG00000101282,ENSG00000101335,ENSG00000101439,ENSG00000101670,ENSG00000101680,ENSG00000101825,ENSG00000101940,ENSG00000102034,ENSG00000102181,ENSG00000102265,ENSG00000102316,ENSG00000102359,ENSG00000102531,ENSG00000102755,ENSG00000102931,ENSG00000103064,ENSG00000103196,ENSG00000103241,ENSG00000103381,ENSG00000103742,ENSG00000104324,ENSG00000104368,ENSG00000104388,ENSG00000104415,ENSG00000104660,ENSG00000104870,ENSG00000105223,ENSG00000105290,ENSG00000105329,ENSG00000105443,ENSG00000105464,ENSG00000105499,ENSG00000105854,ENSG00000106031,ENSG00000106034,ENSG00000106052,ENSG00000106080,ENSG00000106211,ENSG00000106333,ENSG00000106366,ENSG00000106397,ENSG00000106571,ENSG00000106624,ENSG00000106631,ENSG00000106638,ENSG00000106799,ENSG00000106868,ENSG00000106992,ENSG00000107796,ENSG00000107819,ENSG00000107984,ENSG00000108175,ENSG00000108511,ENSG00000108691,ENSG00000108819,ENSG00000108821,ENSG00000108861,ENSG00000108947,ENSG00000109062,ENSG00000109072,ENSG00000109099,ENSG00000109320,ENSG00000109436,ENSG00000110047,ENSG00000110108,ENSG00000110169,ENSG00000110171,ENSG00000110422,ENSG00000110693,ENSG00000110711,ENSG00000110881,ENSG00000111145,ENSG00000111321,ENSG00000111897,ENSG00000111913,ENSG00000112149,ENSG00000112175,ENSG00000112182,ENSG00000112499,ENSG00000112576,ENSG00000112977,ENSG00000113140,ENSG00000113504,ENSG00000113580,ENSG00000113583,ENSG00000113594,ENSG00000113648,ENSG00000113721,ENSG00000114541,ENSG00000115084,ENSG00000115295,ENSG00000115306,ENSG00000115414,ENSG00000115419,ENSG00000115561,ENSG00000115935,ENSG00000116132,ENSG00000116194,ENSG00000116337,ENSG00000116871,ENSG00000116977,ENSG00000117152,ENSG00000117226,ENSG00000117298,ENSG00000117308,ENSG00000117385,ENSG00000117758,ENSG00000117984,ENSG00000118004,ENSG00000118194,ENSG00000118200,ENSG00000118257,ENSG00000118495,ENSG00000118508,ENSG00000118526,ENSG00000118946,ENSG00000119242,ENSG00000119535,ENSG00000119681,ENSG00000119865,ENSG00000119900,ENSG00000119917,ENSG00000120075,ENSG00000121039,ENSG00000121067,ENSG00000121068,ENSG00000121075,ENSG00000121440,ENSG00000122176,ENSG00000122592,ENSG00000122642,ENSG00000122756,ENSG00000122786,ENSG00000123096,ENSG00000123191,ENSG00000123240,ENSG00000123933,ENSG00000123989,ENSG00000123999,ENSG00000124102,ENSG00000124198,ENSG00000124357,ENSG00000124570,ENSG00000124762,ENSG00000124788,ENSG00000124813,ENSG00000124920,ENSG00000125520,ENSG00000125827,ENSG00000125872,ENSG00000125875,ENSG00000126790,ENSG00000127666,ENSG00000127838,ENSG00000128052,ENSG00000128283,ENSG00000128591,ENSG00000128595,ENSG00000128713,ENSG00000128918,ENSG00000129009,ENSG00000129116,ENSG00000130176,ENSG00000130635,ENSG00000130827,ENSG00000131378,ENSG00000131435,ENSG00000131507,ENSG00000131584,ENSG00000132205,ENSG00000132386,ENSG00000132481,ENSG00000132561,ENSG00000132635,ENSG00000132669,ENSG00000132824,ENSG00000133106,ENSG00000133131,ENSG00000133169,ENSG00000133216,ENSG00000133466,ENSG00000133872,ENSG00000134013,ENSG00000134046,ENSG00000134115,ENSG00000134352,ENSG00000134532,ENSG00000134762,ENSG00000134871,ENSG00000134910,ENSG00000135002,ENSG00000135047,ENSG00000135404,ENSG00000135406,ENSG00000135409,ENSG00000135472,ENSG00000135480,ENSG00000135535,ENSG00000135631,ENSG00000135677,ENSG00000135750,ENSG00000135919,ENSG00000136026,ENSG00000136205,ENSG00000136240,ENSG00000136295,ENSG00000136574,ENSG00000137070,ENSG00000137076,ENSG00000137100,ENSG00000137166,ENSG00000137269,ENSG00000137491,ENSG00000137507,ENSG00000137802,ENSG00000137809,ENSG00000137831,ENSG00000137834,ENSG00000137868,ENSG00000137872,ENSG00000138029,ENSG00000138131,ENSG00000138434,ENSG00000138448,ENSG00000138496,ENSG00000138650,ENSG00000138794,ENSG00000138795,ENSG00000138835,ENSG00000139211,ENSG00000139329,ENSG00000139508,ENSG00000139567,ENSG00000139793,ENSG00000139974,ENSG00000140092,ENSG00000140391,ENSG00000140497,ENSG00000140564,ENSG00000140575,ENSG00000140600,ENSG00000140682,ENSG00000140853,ENSG00000140937,ENSG00000141429,ENSG00000141448,ENSG00000141696,ENSG00000141756,ENSG00000141905,ENSG00000142156,ENSG00000142173,ENSG00000142186,ENSG00000142227,ENSG00000142303,ENSG00000142694,ENSG00000142910,ENSG00000143125,ENSG00000143183,ENSG00000143198,ENSG00000143344,ENSG00000143369,ENSG00000143850,ENSG00000144320,ENSG00000144642,ENSG00000144802,ENSG00000144824,ENSG00000145284,ENSG00000145391,ENSG00000145708,ENSG00000145730,ENSG00000145743,ENSG00000145824,ENSG00000146013,ENSG00000146072,ENSG00000146250,ENSG00000146477,ENSG00000146674,ENSG00000147041,ENSG00000147649,ENSG00000147655,ENSG00000147889,ENSG00000148120,ENSG00000148180,ENSG00000148204,ENSG00000148444,ENSG00000148848,ENSG00000149257,ENSG00000149295,ENSG00000149485,ENSG00000149591,ENSG00000150347,ENSG00000150456,ENSG00000150593,ENSG00000150938,ENSG00000150991,ENSG00000151067,ENSG00000151116,ENSG00000151135,ENSG00000151327,ENSG00000152601,ENSG00000152620,ENSG00000152952,ENSG00000153071,ENSG00000153113,ENSG00000153707,ENSG00000153823,ENSG00000154240,ENSG00000154556,ENSG00000155254,ENSG00000155363,ENSG00000155465,ENSG00000155850,ENSG00000156113,ENSG00000156804,ENSG00000156860,ENSG00000156873,ENSG00000157005,ENSG00000157227,ENSG00000157613,ENSG00000158022,ENSG00000158604,ENSG00000158786,ENSG00000159173,ENSG00000159176,ENSG00000159307,ENSG00000159348,ENSG00000159445,ENSG00000159479,ENSG00000159713,ENSG00000160094,ENSG00000160360,ENSG00000160712,ENSG00000160789,ENSG00000161011,ENSG00000161013,ENSG00000161202,ENSG00000161544,ENSG00000161896,ENSG00000161905,ENSG00000162231,ENSG00000162368,ENSG00000162434,ENSG00000162545,ENSG00000162654,ENSG00000162849,ENSG00000162878,ENSG00000162882,ENSG00000162909,ENSG00000162951,ENSG00000163110,ENSG00000163359,ENSG00000163466,ENSG00000163513,ENSG00000163638,ENSG00000163947,ENSG00000164023,ENSG00000164093,ENSG00000164107,ENSG00000164292,ENSG00000164307,ENSG00000164309,ENSG00000164318,ENSG00000164574,ENSG00000164692,ENSG00000164733,ENSG00000164764,ENSG00000164932,ENSG00000165102,ENSG00000165156,ENSG00000165410,ENSG00000165424,ENSG00000165495,ENSG00000165655,ENSG00000165682,ENSG00000165794,ENSG00000165801,ENSG00000165915,ENSG00000165996,ENSG00000166016,ENSG00000166106,ENSG00000166130,ENSG00000166147,ENSG00000166173,ENSG00000166275,ENSG00000166311,ENSG00000166401,ENSG00000166548,ENSG00000166710,ENSG00000166794,ENSG00000166848,ENSG00000166863,ENSG00000166888,ENSG00000166923,ENSG00000166949,ENSG00000166963,ENSG00000166997,ENSG00000167123,ENSG00000167460,ENSG00000167528,ENSG00000167566,ENSG00000167601,ENSG00000167617,ENSG00000167772,ENSG00000167874,ENSG00000168056,ENSG00000168077,ENSG00000168297,ENSG00000168487,ENSG00000168542,ENSG00000168734,ENSG00000168743,ENSG00000168785,ENSG00000168938,ENSG00000168952,ENSG00000168961,ENSG00000169057,ENSG00000169218,ENSG00000169247,ENSG00000169255,ENSG00000169469,ENSG00000169554,ENSG00000169594,ENSG00000169851,ENSG00000169902,ENSG00000169908,ENSG00000169946,ENSG00000169967,ENSG00000170017,ENSG00000170290,ENSG00000170456,ENSG00000170558,ENSG00000170759,ENSG00000170955,ENSG00000171004,ENSG00000171016,ENSG00000171206,ENSG00000171223,ENSG00000171408,ENSG00000171456,ENSG00000171462,ENSG00000171867,ENSG00000171992,ENSG00000172037,ENSG00000172292,ENSG00000172346,ENSG00000172380,ENSG00000172594,ENSG00000172638,ENSG00000173391,ENSG00000173442,ENSG00000173511,ENSG00000173531,ENSG00000173706,ENSG00000173786,ENSG00000173905,ENSG00000173918,ENSG00000174099,ENSG00000174307,ENSG00000174791,ENSG00000174804,ENSG00000174807,ENSG00000174840,ENSG00000174851,ENSG00000175040,ENSG00000175115,ENSG00000175164,ENSG00000175348,ENSG00000175416,ENSG00000175662,ENSG00000175866,ENSG00000175938,ENSG00000176014,ENSG00000176438,ENSG00000176809,ENSG00000176973,ENSG00000176978,ENSG00000178026,ENSG00000178057,ENSG00000178401,ENSG00000178695,ENSG00000178719,ENSG00000179921,ENSG00000180340,ENSG00000180398,ENSG00000180806,ENSG00000180979,ENSG00000181019,ENSG00000181381,ENSG00000181444,ENSG00000181789,ENSG00000181904,ENSG00000182158,ENSG00000182179,ENSG00000182197,ENSG00000182326,ENSG00000182636,ENSG00000182670,ENSG00000182718,ENSG00000182752,ENSG00000182809,ENSG00000182871,ENSG00000183255,ENSG00000183283,ENSG00000183741,ENSG00000183775,ENSG00000183971,ENSG00000184005,ENSG00000184232,ENSG00000184347,ENSG00000184500,ENSG00000184557,ENSG00000184634,ENSG00000185070,ENSG00000185201,ENSG00000185222,ENSG00000185614,ENSG00000185624,ENSG00000185760,ENSG00000185761,ENSG00000185896,ENSG00000185909,ENSG00000186469,ENSG00000186594,ENSG00000186654,ENSG00000186866,ENSG00000186908,ENSG00000187068,ENSG00000187498,ENSG00000188505,ENSG00000188636,ENSG00000188778,ENSG00000189056,ENSG00000189129,ENSG00000196547,ENSG00000196605,ENSG00000196814,ENSG00000197168,ENSG00000197183,ENSG00000197296,ENSG00000197324,ENSG00000197380,ENSG00000197694,ENSG00000197702,ENSG00000197712,ENSG00000197747,ENSG00000197757,ENSG00000197956,ENSG00000197993,ENSG00000198053,ENSG00000198074,ENSG00000198715,ENSG00000198759,ENSG00000198833,ENSG00000203593,ENSG00000203727,ENSG00000203857,ENSG00000204054,ENSG00000204128,ENSG00000204217,ENSG00000204227,ENSG00000204231,ENSG00000204262,ENSG00000204291,ENSG00000204386,ENSG00000204421,ENSG00000204540,ENSG00000204941,ENSG00000205730,ENSG00000211592,ENSG00000213398,ENSG00000213614,ENSG00000213625,ENSG00000213626,ENSG00000213694,ENSG00000213949,ENSG00000213977,ENSG00000215305,ENSG00000220205,ENSG00000221866,ENSG00000221869,ENSG00000221963,ENSG00000221978,ENSG00000221988,ENSG00000222009,ENSG00000223749,ENSG00000224186,ENSG00000224331,ENSG00000225614,ENSG00000227471,ENSG00000229809,ENSG00000233521,ENSG00000233622,ENSG00000233844,ENSG00000234456,ENSG00000237125,ENSG00000237149,ENSG00000240583,ENSG00000242086,ENSG00000242221,ENSG00000242802,ENSG00000243137,ENSG00000243279,ENSG00000248487,ENSG00000249082,ENSG00000249669,ENSG00000250103,ENSG00000253187,ENSG00000253293,ENSG00000255394,ENSG00000257702,ENSG00000257704,ENSG00000257923,ENSG00000258498,ENSG00000258839,ENSG00000260027,ENSG00000260244,ENSG00000260577,ENSG00000265107,ENSG00000266010,ENSG00000266258,ENSG00000267280,ENSG00000269113,ENSG00000272763,ENSG00000273066,ENSG00000273523,ENSG00000277443,ENSG00000278730,ENSG00000279591</t>
        </is>
      </c>
      <c r="K23" t="inlineStr">
        <is>
          <t>[(0, 18), (0, 20), (0, 21), (0, 23), (0, 24), (1, 18), (1, 20), (1, 21), (1, 23), (1, 24), (2, 20), (2, 23), (3, 18), (3, 20), (3, 21), (3, 23), (3, 24), (25, 18), (25, 20), (25, 21), (25, 23), (25, 24), (26, 18), (26, 20), (26, 21), (26, 23), (26, 24), (27, 18), (27, 20), (27, 21), (27, 23), (27, 24), (28, 18), (28, 20), (28, 21), (28, 23), (28, 24), (29, 18), (29, 20), (29, 21), (29, 23), (29, 24), (30, 18), (30, 20), (30, 21), (30, 23), (30, 24)]</t>
        </is>
      </c>
      <c r="L23" t="n">
        <v>4114</v>
      </c>
      <c r="M23" t="n">
        <v>1</v>
      </c>
      <c r="N23" t="n">
        <v>0.95</v>
      </c>
      <c r="O23" t="n">
        <v>3</v>
      </c>
      <c r="P23" t="n">
        <v>10000</v>
      </c>
      <c r="Q23" t="inlineStr">
        <is>
          <t>11/06/2023, 22:08:30</t>
        </is>
      </c>
      <c r="R23" s="3">
        <f>hyperlink("https://spiral.technion.ac.il/results/MTAwMDAwNA==/22/GOResultsPROCESS","link")</f>
        <v/>
      </c>
      <c r="S23" t="inlineStr">
        <is>
          <t>['GO:0043062:extracellular structure organization (qval6.35E-25)', 'GO:0030198:extracellular matrix organization (qval1.53E-24)', 'GO:0032502:developmental process (qval3.94E-14)', 'GO:0048856:anatomical structure development (qval4.28E-14)', 'GO:0050793:regulation of developmental process (qval4.24E-14)', 'GO:0009653:anatomical structure morphogenesis (qval3.89E-13)', 'GO:0051239:regulation of multicellular organismal process (qval1.85E-11)', 'GO:0007155:cell adhesion (qval6.72E-11)', 'GO:0022610:biological adhesion (qval7.9E-11)', 'GO:0001525:angiogenesis (qval8.02E-11)', 'GO:0045595:regulation of cell differentiation (qval4.26E-10)', 'GO:0051094:positive regulation of developmental process (qval5.15E-10)', 'GO:0009887:animal organ morphogenesis (qval6.04E-10)', 'GO:0022603:regulation of anatomical structure morphogenesis (qval9.01E-10)', 'GO:0007166:cell surface receptor signaling pathway (qval1.11E-9)', 'GO:0048869:cellular developmental process (qval1.14E-9)', 'GO:2000026:regulation of multicellular organismal development (qval1.11E-9)', 'GO:0042127:regulation of cell proliferation (qval1.3E-9)', 'GO:0030155:regulation of cell adhesion (qval2.1E-9)', 'GO:0048514:blood vessel morphogenesis (qval4.09E-9)', 'GO:0051241:negative regulation of multicellular organismal process (qval1.08E-8)', 'GO:0040011:locomotion (qval1.08E-8)', 'GO:0048646:anatomical structure formation involved in morphogenesis (qval2.1E-8)', 'GO:0032501:multicellular organismal process (qval3.25E-8)', 'GO:0003148:outflow tract septum morphogenesis (qval3.41E-8)', 'GO:0010033:response to organic substance (qval3.41E-8)', 'GO:0009888:tissue development (qval4.82E-8)', 'GO:0045597:positive regulation of cell differentiation (qval5.52E-8)', 'GO:0016477:cell migration (qval5.65E-8)', 'GO:0060411:cardiac septum morphogenesis (qval8.3E-8)', 'GO:0048518:positive regulation of biological process (qval8.09E-8)', 'GO:0048729:tissue morphogenesis (qval1.2E-7)', 'GO:0035239:tube morphogenesis (qval1.2E-7)', 'GO:0008285:negative regulation of cell proliferation (qval1.61E-7)', 'GO:0048870:cell motility (qval2.48E-7)', 'GO:0042221:response to chemical (qval5.09E-7)', 'GO:0030199:collagen fibril organization (qval5.34E-7)', 'GO:0009611:response to wounding (qval5.89E-7)', 'GO:0051240:positive regulation of multicellular organismal process (qval5.91E-7)', 'GO:0048844:artery morphogenesis (qval7.08E-7)', 'GO:0048522:positive regulation of cellular process (qval1.12E-6)', 'GO:0061035:regulation of cartilage development (qval1.61E-6)', 'GO:0032330:regulation of chondrocyte differentiation (qval1.91E-6)', 'GO:0051093:negative regulation of developmental process (qval2.34E-6)', 'GO:0048523:negative regulation of cellular process (qval2.41E-6)', 'GO:0030154:cell differentiation (qval3.84E-6)', 'GO:0010810:regulation of cell-substrate adhesion (qval4.46E-6)', 'GO:0048598:embryonic morphogenesis (qval4.51E-6)', 'GO:0007165:signal transduction (qval4.43E-6)', 'GO:0048513:animal organ development (qval4.87E-6)', 'GO:0016192:vesicle-mediated transport (qval5.58E-6)', 'GO:0048731:system development (qval5.57E-6)', 'GO:0048589:developmental growth (qval6.11E-6)', 'GO:0030334:regulation of cell migration (qval6.21E-6)', 'GO:0040007:growth (qval8.68E-6)', 'GO:0006928:movement of cell or subcellular component (qval9.24E-6)', 'GO:0008284:positive regulation of cell proliferation (qval1.1E-5)', 'GO:1901342:regulation of vasculature development (qval1.21E-5)', 'GO:0048519:negative regulation of biological process (qval1.27E-5)', 'GO:0042060:wound healing (qval1.3E-5)', 'GO:0061036:positive regulation of cartilage development (qval2.04E-5)', 'GO:0048585:negative regulation of response to stimulus (qval2.55E-5)', 'GO:0051270:regulation of cellular component movement (qval2.55E-5)', 'GO:2000145:regulation of cell motility (qval3.01E-5)', 'GO:0045055:regulated exocytosis (qval3.19E-5)', 'GO:0000904:cell morphogenesis involved in differentiation (qval3.17E-5)', 'GO:0010648:negative regulation of cell communication (qval3.24E-5)', 'GO:0045785:positive regulation of cell adhesion (qval3.3E-5)', 'GO:0007167:enzyme linked receptor protein signaling pathway (qval3.38E-5)', 'GO:0023057:negative regulation of signaling (qval3.34E-5)', 'GO:0050896:response to stimulus (qval3.47E-5)', 'GO:0032332:positive regulation of chondrocyte differentiation (qval3.84E-5)', 'GO:0030278:regulation of ossification (qval4.05E-5)', 'GO:0006887:exocytosis (qval4.06E-5)', 'GO:0032940:secretion by cell (qval4.2E-5)', 'GO:0035107:appendage morphogenesis (qval4.29E-5)', 'GO:0035108:limb morphogenesis (qval4.24E-5)', 'GO:0009966:regulation of signal transduction (qval4.46E-5)', 'GO:0023051:regulation of signaling (qval4.67E-5)', 'GO:0023056:positive regulation of signaling (qval5.19E-5)', 'GO:0002009:morphogenesis of an epithelium (qval5.77E-5)', 'GO:0045765:regulation of angiogenesis (qval5.83E-5)', 'GO:0046903:secretion (qval6.35E-5)', 'GO:0048583:regulation of response to stimulus (qval6.34E-5)', 'GO:0002576:platelet degranulation (qval6.74E-5)', 'GO:0009968:negative regulation of signal transduction (qval6.86E-5)', 'GO:0071310:cellular response to organic substance (qval6.79E-5)', 'GO:0060429:epithelium development (qval7.3E-5)', 'GO:0010646:regulation of cell communication (qval7.88E-5)', 'GO:0003002:regionalization (qval7.79E-5)', 'GO:0007162:negative regulation of cell adhesion (qval8.73E-5)', 'GO:0000902:cell morphogenesis (qval9.79E-5)', 'GO:0098609:cell-cell adhesion (qval1.12E-4)', 'GO:0010647:positive regulation of cell communication (qval1.12E-4)', 'GO:0035113:embryonic appendage morphogenesis (qval1.12E-4)', 'GO:0030326:embryonic limb morphogenesis (qval1.11E-4)', 'GO:0048584:positive regulation of response to stimulus (qval1.2E-4)', 'GO:0045667:regulation of osteoblast differentiation (qval1.38E-4)', 'GO:0010717:regulation of epithelial to mesenchymal transition (qval1.51E-4)', 'GO:0009967:positive regulation of signal transduction (qval1.56E-4)', 'GO:0040012:regulation of locomotion (qval1.56E-4)', 'GO:0070848:response to growth factor (qval1.68E-4)', 'GO:0001932:regulation of protein phosphorylation (qval1.67E-4)', 'GO:0044092:negative regulation of molecular function (qval2.16E-4)', 'GO:0034097:response to cytokine (qval2.25E-4)', 'GO:0052547:regulation of peptidase activity (qval2.47E-4)', 'GO:0010811:positive regulation of cell-substrate adhesion (qval2.47E-4)', 'GO:0032963:collagen metabolic process (qval2.49E-4)', 'GO:0010466:negative regulation of peptidase activity (qval2.72E-4)', 'GO:0007178:transmembrane receptor protein serine/threonine kinase signaling pathway (qval2.76E-4)', 'GO:0007179:transforming growth factor beta receptor signaling pathway (qval2.87E-4)', 'GO:0032101:regulation of response to external stimulus (qval2.89E-4)', 'GO:0043086:negative regulation of catalytic activity (qval2.97E-4)', 'GO:0030335:positive regulation of cell migration (qval3.03E-4)', 'GO:0007507:heart development (qval3.44E-4)', 'GO:0010718:positive regulation of epithelial to mesenchymal transition (qval3.52E-4)', 'GO:0032879:regulation of localization (qval3.71E-4)', 'GO:0010951:negative regulation of endopeptidase activity (qval3.69E-4)', 'GO:0071363:cellular response to growth factor stimulus (qval4.02E-4)', 'GO:0043408:regulation of MAPK cascade (qval4.47E-4)', 'GO:0048608:reproductive structure development (qval4.59E-4)', 'GO:0001763:morphogenesis of a branching structure (qval4.59E-4)', 'GO:0009952:anterior/posterior pattern specification (qval4.55E-4)', 'GO:0002376:immune system process (qval4.9E-4)', 'GO:0009719:response to endogenous stimulus (qval5.8E-4)', 'GO:1904018:positive regulation of vasculature development (qval6.14E-4)', 'GO:0001501:skeletal system development (qval6.87E-4)', 'GO:0061138:morphogenesis of a branching epithelium (qval6.99E-4)', 'GO:2000147:positive regulation of cell motility (qval7.5E-4)', 'GO:0045861:negative regulation of proteolysis (qval7.6E-4)', 'GO:0060560:developmental growth involved in morphogenesis (qval7.59E-4)', 'GO:0042325:regulation of phosphorylation (qval9.5E-4)', 'GO:0034446:substrate adhesion-dependent cell spreading (qval1.1E-3)', 'GO:0032102:negative regulation of response to external stimulus (qval1.12E-3)', 'GO:0050789:regulation of biological process (qval1.16E-3)', 'GO:0035295:tube development (qval1.23E-3)', 'GO:0050794:regulation of cellular process (qval1.23E-3)', 'GO:0048562:embryonic organ morphogenesis (qval1.3E-3)', 'GO:0001570:vasculogenesis (qval1.31E-3)', 'GO:0060021:roof of mouth development (qval1.43E-3)', 'GO:0032268:regulation of cellular protein metabolic process (qval1.43E-3)', 'GO:0051249:regulation of lymphocyte activation (qval1.43E-3)', 'GO:0060393:regulation of pathway-restricted SMAD protein phosphorylation (qval1.5E-3)', 'GO:0045596:negative regulation of cell differentiation (qval1.56E-3)', 'GO:0071634:regulation of transforming growth factor beta production (qval1.55E-3)', 'GO:0051272:positive regulation of cellular component movement (qval1.56E-3)', 'GO:0090092:regulation of transmembrane receptor protein serine/threonine kinase signaling pathway (qval1.57E-3)', 'GO:0003179:heart valve morphogenesis (qval1.58E-3)', 'GO:1903224:regulation of endodermal cell differentiation (qval1.61E-3)', 'GO:0070120:ciliary neurotrophic factor-mediated signaling pathway (qval1.6E-3)', 'GO:0052548:regulation of endopeptidase activity (qval1.65E-3)', 'GO:0001568:blood vessel development (qval1.65E-3)', 'GO:2000738:positive regulation of stem cell differentiation (qval1.7E-3)', 'GO:0032989:cellular component morphogenesis (qval1.83E-3)', 'GO:0016202:regulation of striated muscle tissue development (qval1.86E-3)', 'GO:0022407:regulation of cell-cell adhesion (qval1.85E-3)', 'GO:0045937:positive regulation of phosphate metabolic process (qval1.95E-3)', 'GO:0010562:positive regulation of phosphorus metabolic process (qval1.94E-3)', 'GO:0001934:positive regulation of protein phosphorylation (qval1.94E-3)', 'GO:1902533:positive regulation of intracellular signal transduction (qval2.04E-3)', 'GO:0097435:supramolecular fiber organization (qval2.07E-3)', 'GO:0051246:regulation of protein metabolic process (qval2.16E-3)', 'GO:0031589:cell-substrate adhesion (qval2.2E-3)', 'GO:1901861:regulation of muscle tissue development (qval2.2E-3)', 'GO:0048634:regulation of muscle organ development (qval2.19E-3)', 'GO:0040017:positive regulation of locomotion (qval2.22E-3)', 'GO:0065007:biological regulation (qval2.22E-3)', 'GO:0070887:cellular response to chemical stimulus (qval2.3E-3)', 'GO:0071559:response to transforming growth factor beta (qval2.58E-3)', 'GO:0048568:embryonic organ development (qval2.65E-3)', 'GO:1902531:regulation of intracellular signal transduction (qval2.77E-3)', 'GO:0055024:regulation of cardiac muscle tissue development (qval2.76E-3)', 'GO:0033627:cell adhesion mediated by integrin (qval2.94E-3)', 'GO:0001649:osteoblast differentiation (qval2.93E-3)', 'GO:0048704:embryonic skeletal system morphogenesis (qval3.15E-3)', 'GO:0048754:branching morphogenesis of an epithelial tube (qval3.3E-3)', 'GO:0042493:response to drug (qval3.32E-3)', 'GO:0090109:regulation of cell-substrate junction assembly (qval3.41E-3)', 'GO:0051893:regulation of focal adhesion assembly (qval3.39E-3)', 'GO:0007389:pattern specification process (qval3.45E-3)', 'GO:0071560:cellular response to transforming growth factor beta stimulus (qval3.43E-3)', 'GO:0001101:response to acid chemical (qval3.48E-3)', 'GO:0050863:regulation of T cell activation (qval3.5E-3)', 'GO:0050865:regulation of cell activation (qval3.6E-3)', 'GO:0044057:regulation of system process (qval3.66E-3)', 'GO:0001667:ameboidal-type cell migration (qval3.66E-3)', 'GO:0010941:regulation of cell death (qval3.66E-3)', 'GO:0001817:regulation of cytokine production (qval3.68E-3)', 'GO:1901700:response to oxygen-containing compound (qval3.86E-3)', 'GO:0060415:muscle tissue morphogenesis (qval3.91E-3)', 'GO:0033993:response to lipid (qval3.91E-3)', 'GO:0043067:regulation of programmed cell death (qval3.95E-3)', 'GO:0090287:regulation of cellular response to growth factor stimulus (qval4.04E-3)', 'GO:0001503:ossification (qval4.18E-3)', 'GO:0051248:negative regulation of protein metabolic process (qval4.21E-3)', 'GO:0048705:skeletal system morphogenesis (qval4.22E-3)', 'GO:0048771:tissue remodeling (qval4.23E-3)', 'GO:0042327:positive regulation of phosphorylation (qval4.41E-3)', 'GO:0042981:regulation of apoptotic process (qval4.39E-3)', 'GO:0051128:regulation of cellular component organization (qval4.46E-3)', 'GO:0045778:positive regulation of ossification (qval4.56E-3)', 'GO:0035987:endodermal cell differentiation (qval4.59E-3)', 'GO:0001952:regulation of cell-matrix adhesion (qval4.96E-3)', 'GO:0008584:male gonad development (qval5.09E-3)', 'GO:0022617:extracellular matrix disassembly (qval5.12E-3)', 'GO:0008347:glial cell migration (qval5.18E-3)', 'GO:0032269:negative regulation of cellular protein metabolic process (qval5.18E-3)', 'GO:0030509:BMP signaling pathway (qval5.35E-3)', 'GO:0051147:regulation of muscle cell differentiation (qval5.44E-3)', 'GO:0071495:cellular response to endogenous stimulus (qval5.48E-3)', 'GO:0038154:interleukin-11-mediated signaling pathway (qval5.52E-3)', 'GO:0042326:negative regulation of phosphorylation (qval5.72E-3)', 'GO:0030324:lung development (qval5.97E-3)', 'GO:0048012:hepatocyte growth factor receptor signaling pathway (qval6.06E-3)', 'GO:0001886:endothelial cell morphogenesis (qval6.04E-3)', 'GO:0060389:pathway-restricted SMAD protein phosphorylation (qval6.01E-3)', 'GO:2000826:regulation of heart morphogenesis (qval6.22E-3)', 'GO:0065009:regulation of molecular function (qval6.23E-3)', 'GO:0050678:regulation of epithelial cell proliferation (qval6.67E-3)', 'GO:1901888:regulation of cell junction assembly (qval6.78E-3)', 'GO:0051174:regulation of phosphorus metabolic process (qval6.78E-3)', 'GO:0019220:regulation of phosphate metabolic process (qval6.75E-3)', 'GO:1905207:regulation of cardiocyte differentiation (qval6.74E-3)', 'GO:0045766:positive regulation of angiogenesis (qval6.93E-3)', 'GO:0003149:membranous septum morphogenesis (qval6.95E-3)', 'GO:0009987:cellular process (qval7.17E-3)', 'GO:0008406:gonad development (qval7.16E-3)', 'GO:0048468:cell development (qval7.14E-3)', 'GO:0050790:regulation of catalytic activity (qval7.17E-3)', 'GO:0031401:positive regulation of protein modification process (qval7.21E-3)', 'GO:0002682:regulation of immune system process (qval7.39E-3)', 'GO:0071346:cellular response to interferon-gamma (qval7.37E-3)', 'GO:0051346:negative regulation of hydrolase activity (qval7.4E-3)', 'GO:0031399:regulation of protein modification process (qval7.58E-3)', 'GO:0070372:regulation of ERK1 and ERK2 cascade (qval7.74E-3)', 'GO:0009628:response to abiotic stimulus (qval7.9E-3)', 'GO:0048762:mesenchymal cell differentiation (qval7.88E-3)', 'GO:0010604:positive regulation of macromolecule metabolic process (qval8.26E-3)', 'GO:1903391:regulation of adherens junction organization (qval8.34E-3)', 'GO:0062009:secondary palate development (qval8.48E-3)', 'GO:0001818:negative regulation of cytokine production (qval8.56E-3)', 'GO:0001933:negative regulation of protein phosphorylation (qval8.7E-3)', 'GO:0022604:regulation of cell morphogenesis (qval9.73E-3)', 'GO:0050920:regulation of chemotaxis (qval9.97E-3)', 'GO:0031325:positive regulation of cellular metabolic process (qval1.04E-2)', 'GO:0032270:positive regulation of cellular protein metabolic process (qval1.08E-2)', 'GO:0048010:vascular endothelial growth factor receptor signaling pathway (qval1.09E-2)', 'GO:0061045:negative regulation of wound healing (qval1.08E-2)', 'GO:0006935:chemotaxis (qval1.1E-2)', 'GO:0038084:vascular endothelial growth factor signaling pathway (qval1.12E-2)', 'GO:0060330:regulation of response to interferon-gamma (qval1.11E-2)', 'GO:0060334:regulation of interferon-gamma-mediated signaling pathway (qval1.11E-2)', 'GO:0019221:cytokine-mediated signaling pathway (qval1.13E-2)', 'GO:0042330:taxis (qval1.14E-2)', 'GO:0044703:multi-organism reproductive process (qval1.15E-2)', 'GO:0048588:developmental cell growth (qval1.16E-2)', 'GO:0090101:negative regulation of transmembrane receptor protein serine/threonine kinase signaling pathway (qval1.17E-2)', 'GO:1902284:neuron projection extension involved in neuron projection guidance (qval1.17E-2)', 'GO:0048846:axon extension involved in axon guidance (qval1.17E-2)', 'GO:0055010:ventricular cardiac muscle tissue morphogenesis (qval1.17E-2)', 'GO:0030574:collagen catabolic process (qval1.16E-2)', 'GO:0060033:anatomical structure regression (qval1.17E-2)', 'GO:0048566:embryonic digestive tract development (qval1.16E-2)', 'GO:0002694:regulation of leukocyte activation (qval1.21E-2)', 'GO:0043410:positive regulation of MAPK cascade (qval1.21E-2)', 'GO:0090100:positive regulation of transmembrane receptor protein serine/threonine kinase signaling pathway (qval1.22E-2)', 'GO:0030855:epithelial cell differentiation (qval1.22E-2)', 'GO:0007275:multicellular organism development (qval1.22E-2)', 'GO:0090288:negative regulation of cellular response to growth factor stimulus (qval1.3E-2)', 'GO:0016049:cell growth (qval1.41E-2)', 'GO:1903037:regulation of leukocyte cell-cell adhesion (qval1.48E-2)', 'GO:1903393:positive regulation of adherens junction organization (qval1.49E-2)', 'GO:0060412:ventricular septum morphogenesis (qval1.48E-2)', 'GO:0010594:regulation of endothelial cell migration (qval1.58E-2)', 'GO:0010862:positive regulation of pathway-restricted SMAD protein phosphorylation (qval1.59E-2)', 'GO:0002366:leukocyte activation involved in immune response (qval1.6E-2)', 'GO:0060441:epithelial tube branching involved in lung morphogenesis (qval1.6E-2)', 'GO:2001267:regulation of cysteine-type endopeptidase activity involved in apoptotic signaling pathway (qval1.59E-2)', 'GO:0060841:venous blood vessel development (qval1.62E-2)', 'GO:2000741:positive regulation of mesenchymal stem cell differentiation (qval1.61E-2)', 'GO:0010716:negative regulation of extracellular matrix disassembly (qval1.61E-2)', 'GO:1900425:negative regulation of defense response to bacterium (qval1.6E-2)', 'GO:0071345:cellular response to cytokine stimulus (qval1.62E-2)', 'GO:0051216:cartilage development (qval1.65E-2)', 'GO:0006022:aminoglycan metabolic process (qval1.67E-2)', 'GO:0009612:response to mechanical stimulus (qval1.67E-2)', 'GO:0009954:proximal/distal pattern formation (qval1.68E-2)', 'GO:0034341:response to interferon-gamma (qval1.69E-2)', 'GO:1903510:mucopolysaccharide metabolic process (qval1.7E-2)', 'GO:0008219:cell death (qval1.72E-2)', 'GO:0060173:limb development (qval1.72E-2)', 'GO:0042339:keratan sulfate metabolic process (qval1.71E-2)', 'GO:0048736:appendage development (qval1.71E-2)', 'GO:0051247:positive regulation of protein metabolic process (qval1.76E-2)', 'GO:0002263:cell activation involved in immune response (qval1.76E-2)', 'GO:0030203:glycosaminoglycan metabolic process (qval1.75E-2)', 'GO:1901388:regulation of transforming growth factor beta activation (qval1.77E-2)', 'GO:2001269:positive regulation of cysteine-type endopeptidase activity involved in apoptotic signaling pathway (qval1.76E-2)', 'GO:0050680:negative regulation of epithelial cell proliferation (qval1.95E-2)', 'GO:0048660:regulation of smooth muscle cell proliferation (qval1.95E-2)', 'GO:0022612:gland morphogenesis (qval2.06E-2)', 'GO:0032924:activin receptor signaling pathway (qval2.06E-2)', 'GO:0051894:positive regulation of focal adhesion assembly (qval2.05E-2)', 'GO:0071711:basement membrane organization (qval2.04E-2)', 'GO:0001775:cell activation (qval2.2E-2)', 'GO:0030512:negative regulation of transforming growth factor beta receptor signaling pathway (qval2.25E-2)', 'GO:0030162:regulation of proteolysis (qval2.3E-2)', 'GO:0044706:multi-multicellular organism process (qval2.34E-2)', 'GO:0048259:regulation of receptor-mediated endocytosis (qval2.34E-2)', 'GO:1903828:negative regulation of cellular protein localization (qval2.33E-2)', 'GO:0007157:heterophilic cell-cell adhesion via plasma membrane cell adhesion molecules (qval2.33E-2)', 'GO:0010628:positive regulation of gene expression (qval2.36E-2)', 'GO:2000027:regulation of animal organ morphogenesis (qval2.39E-2)', 'GO:0051149:positive regulation of muscle cell differentiation (qval2.45E-2)', 'GO:2000379:positive regulation of reactive oxygen species metabolic process (qval2.44E-2)', 'GO:0030279:negative regulation of ossification (qval2.47E-2)', 'GO:0009893:positive regulation of metabolic process (qval2.5E-2)', 'GO:0061299:retina vasculature morphogenesis in camera-type eye (qval2.66E-2)', 'GO:0055008:cardiac muscle tissue morphogenesis (qval2.66E-2)', 'GO:0048260:positive regulation of receptor-mediated endocytosis (qval2.65E-2)', 'GO:0070102:interleukin-6-mediated signaling pathway (qval2.64E-2)', 'GO:0030325:adrenal gland development (qval2.63E-2)', 'GO:1903845:negative regulation of cellular response to transforming growth factor beta stimulus (qval2.65E-2)', 'GO:0051099:positive regulation of binding (qval2.66E-2)', 'GO:0050866:negative regulation of cell activation (qval2.65E-2)', 'GO:0051173:positive regulation of nitrogen compound metabolic process (qval2.88E-2)', 'GO:0060548:negative regulation of cell death (qval2.87E-2)', 'GO:0002252:immune effector process (qval2.89E-2)', 'GO:0043473:pigmentation (qval3E-2)', 'GO:0003281:ventricular septum development (qval2.99E-2)', 'GO:0034110:regulation of homotypic cell-cell adhesion (qval2.98E-2)', 'GO:0051051:negative regulation of transport (qval2.99E-2)', 'GO:1903508:positive regulation of nucleic acid-templated transcription (qval3.08E-2)', 'GO:0045893:positive regulation of transcription, DNA-templated (qval3.07E-2)', 'GO:0045321:leukocyte activation (qval3.12E-2)', 'GO:0002274:myeloid leukocyte activation (qval3.11E-2)', 'GO:1902680:positive regulation of RNA biosynthetic process (qval3.11E-2)', 'GO:0030510:regulation of BMP signaling pathway (qval3.14E-2)', 'GO:0007568:aging (qval3.13E-2)', 'GO:0051250:negative regulation of lymphocyte activation (qval3.14E-2)', 'GO:0060043:regulation of cardiac muscle cell proliferation (qval3.13E-2)', 'GO:1905007:positive regulation of epithelial to mesenchymal transition involved in endocardial cushion formation (qval3.19E-2)', 'GO:0061049:cell growth involved in cardiac muscle cell development (qval3.18E-2)', 'GO:0032803:regulation of low-density lipoprotein particle receptor catabolic process (qval3.17E-2)', 'GO:0006952:defense response (qval3.22E-2)', 'GO:0045944:positive regulation of transcription by RNA polymerase II (qval3.27E-2)', 'GO:0003181:atrioventricular valve morphogenesis (qval3.27E-2)', 'GO:0061384:heart trabecula morphogenesis (qval3.26E-2)', 'GO:0045936:negative regulation of phosphate metabolic process (qval3.29E-2)', 'GO:0090596:sensory organ morphogenesis (qval3.28E-2)', 'GO:0001822:kidney development (qval3.3E-2)', 'GO:0010563:negative regulation of phosphorus metabolic process (qval3.38E-2)', 'GO:0060284:regulation of cell development (qval3.42E-2)', 'GO:1905209:positive regulation of cardiocyte differentiation (qval3.46E-2)', 'GO:0035115:embryonic forelimb morphogenesis (qval3.45E-2)', 'GO:0003382:epithelial cell morphogenesis (qval3.44E-2)', 'GO:0006954:inflammatory response (qval3.47E-2)', 'GO:0010557:positive regulation of macromolecule biosynthetic process (qval3.47E-2)', 'GO:0045669:positive regulation of osteoblast differentiation (qval3.49E-2)', 'GO:0036230:granulocyte activation (qval3.51E-2)', 'GO:0003012:muscle system process (qval3.54E-2)', 'GO:0022408:negative regulation of cell-cell adhesion (qval3.55E-2)', 'GO:1902285:semaphorin-plexin signaling pathway involved in neuron projection guidance (qval3.54E-2)', 'GO:0050868:negative regulation of T cell activation (qval3.55E-2)', 'GO:0002275:myeloid cell activation involved in immune response (qval3.55E-2)', 'GO:0051153:regulation of striated muscle cell differentiation (qval3.56E-2)', 'GO:0048565:digestive tract development (qval3.62E-2)', 'GO:0051098:regulation of binding (qval3.64E-2)', 'GO:0043299:leukocyte degranulation (qval3.87E-2)', 'GO:0009636:response to toxic substance (qval3.92E-2)', 'GO:0018212:peptidyl-tyrosine modification (qval3.96E-2)', 'GO:0071636:positive regulation of transforming growth factor beta production (qval3.99E-2)']</t>
        </is>
      </c>
      <c r="T23" s="3">
        <f>hyperlink("https://spiral.technion.ac.il/results/MTAwMDAwNA==/22/GOResultsFUNCTION","link")</f>
        <v/>
      </c>
      <c r="U23" t="inlineStr">
        <is>
          <t>['GO:0005201:extracellular matrix structural constituent (qval1.05E-13)', 'GO:0019838:growth factor binding (qval4.18E-9)', 'GO:0005518:collagen binding (qval3.41E-8)', 'GO:0005102:signaling receptor binding (qval6.32E-7)', 'GO:0005539:glycosaminoglycan binding (qval1.19E-6)', 'GO:0008201:heparin binding (qval2.35E-6)', 'GO:0005198:structural molecule activity (qval1.34E-5)', 'GO:0019199:transmembrane receptor protein kinase activity (qval5.8E-5)', 'GO:0004866:endopeptidase inhibitor activity (qval8.15E-5)', 'GO:0030414:peptidase inhibitor activity (qval1.6E-4)', 'GO:0019955:cytokine binding (qval1.57E-4)', 'GO:0061134:peptidase regulator activity (qval1.65E-4)', 'GO:0050839:cell adhesion molecule binding (qval2.22E-4)', 'GO:0061135:endopeptidase regulator activity (qval2.1E-4)', 'GO:0004857:enzyme inhibitor activity (qval2.05E-4)', 'GO:0030020:extracellular matrix structural constituent conferring tensile strength (qval3.74E-4)', 'GO:0005160:transforming growth factor beta receptor binding (qval3.52E-4)', 'GO:0005178:integrin binding (qval5.9E-4)', 'GO:1901681:sulfur compound binding (qval6.46E-4)', 'GO:0005509:calcium ion binding (qval6.71E-4)', 'GO:0005114:type II transforming growth factor beta receptor binding (qval1.52E-3)', 'GO:0005024:transforming growth factor beta-activated receptor activity (qval1.62E-3)', 'GO:0044877:protein-containing complex binding (qval1.65E-3)', 'GO:0048185:activin binding (qval4.04E-3)', 'GO:0017002:activin-activated receptor activity (qval5.35E-3)', 'GO:0050431:transforming growth factor beta binding (qval8.04E-3)', 'GO:0046332:SMAD binding (qval8.22E-3)', 'GO:0002020:protease binding (qval9.74E-3)', 'GO:0004713:protein tyrosine kinase activity (qval9.78E-3)', 'GO:0098631:cell adhesion mediator activity (qval1.06E-2)', 'GO:0004675:transmembrane receptor protein serine/threonine kinase activity (qval1.04E-2)', 'GO:0004921:interleukin-11 receptor activity (qval1.1E-2)', 'GO:0019970:interleukin-11 binding (qval1.07E-2)', 'GO:0004897:ciliary neurotrophic factor receptor activity (qval1.39E-2)', 'GO:0005021:vascular endothelial growth factor-activated receptor activity (qval1.35E-2)', 'GO:0005126:cytokine receptor binding (qval1.76E-2)', 'GO:0004714:transmembrane receptor protein tyrosine kinase activity (qval1.89E-2)', 'GO:0048407:platelet-derived growth factor binding (qval2.4E-2)', 'GO:0004867:serine-type endopeptidase inhibitor activity (qval2.6E-2)', 'GO:0047655:allyl-alcohol dehydrogenase activity (qval3.4E-2)', 'GO:0001968:fibronectin binding (qval5.8E-2)', 'GO:0017154:semaphorin receptor activity (qval6.08E-2)', 'GO:0004222:metalloendopeptidase activity (qval6.19E-2)', 'GO:0098632:cell-cell adhesion mediator activity (qval6.78E-2)', 'GO:0038085:vascular endothelial growth factor binding (qval7.32E-2)', 'GO:0098641:cadherin binding involved in cell-cell adhesion (qval7.44E-2)', 'GO:0052650:NADP-retinol dehydrogenase activity (qval8.25E-2)', 'GO:0003779:actin binding (qval9.19E-2)']</t>
        </is>
      </c>
      <c r="V23" s="3">
        <f>hyperlink("https://spiral.technion.ac.il/results/MTAwMDAwNA==/22/GOResultsCOMPONENT","link")</f>
        <v/>
      </c>
      <c r="W23" t="inlineStr">
        <is>
          <t>['GO:0062023:collagen-containing extracellular matrix (qval2.6E-29)', 'GO:0031012:extracellular matrix (qval1.4E-27)', 'GO:0044421:extracellular region part (qval1.06E-21)', 'GO:0005615:extracellular space (qval2.3E-19)', 'GO:0005576:extracellular region (qval1.09E-17)', 'GO:1903561:extracellular vesicle (qval7.07E-12)', 'GO:0043230:extracellular organelle (qval6.34E-12)', 'GO:0031982:vesicle (qval6.07E-12)', 'GO:0070062:extracellular exosome (qval6.58E-12)', 'GO:0005604:basement membrane (qval6.37E-11)', 'GO:0044420:extracellular matrix component (qval4.19E-10)', 'GO:0005581:collagen trimer (qval6.51E-8)', 'GO:0031974:membrane-enclosed lumen (qval6.99E-8)', 'GO:0070013:intracellular organelle lumen (qval6.49E-8)', 'GO:0043233:organelle lumen (qval6.06E-8)', 'GO:0070161:anchoring junction (qval6.19E-8)', 'GO:0005912:adherens junction (qval2E-7)', 'GO:0005925:focal adhesion (qval8.89E-7)', 'GO:0005924:cell-substrate adherens junction (qval9.86E-7)', 'GO:0030055:cell-substrate junction (qval1.1E-6)', 'GO:0005788:endoplasmic reticulum lumen (qval1.12E-6)', 'GO:0043235:receptor complex (qval2.61E-6)', 'GO:0030054:cell junction (qval1.86E-5)', 'GO:0016020:membrane (qval4.62E-5)', 'GO:0044432:endoplasmic reticulum part (qval4.83E-5)', 'GO:0044433:cytoplasmic vesicle part (qval1.17E-4)', 'GO:0009897:external side of plasma membrane (qval5.48E-4)', 'GO:0009986:cell surface (qval7.18E-4)', 'GO:0005794:Golgi apparatus (qval6.96E-4)', 'GO:0043202:lysosomal lumen (qval7.59E-4)', 'GO:0044431:Golgi apparatus part (qval7.78E-4)', 'GO:0044449:contractile fiber part (qval8.03E-4)', 'GO:0031093:platelet alpha granule lumen (qval2.02E-3)', 'GO:0044459:plasma membrane part (qval2.24E-3)', 'GO:0044425:membrane part (qval2.18E-3)', 'GO:0005886:plasma membrane (qval2.49E-3)', 'GO:0098857:membrane microdomain (qval3.99E-3)', 'GO:0045121:membrane raft (qval3.89E-3)', 'GO:0070110:ciliary neurotrophic factor receptor complex (qval3.86E-3)', 'GO:0005589:collagen type VI trimer (qval3.76E-3)', 'GO:0000139:Golgi membrane (qval4.14E-3)', 'GO:0060205:cytoplasmic vesicle lumen (qval4.39E-3)', 'GO:0031983:vesicle lumen (qval4.55E-3)', 'GO:0034774:secretory granule lumen (qval5.47E-3)', 'GO:0005775:vacuolar lumen (qval5.58E-3)', 'GO:0098589:membrane region (qval5.55E-3)', 'GO:0031410:cytoplasmic vesicle (qval5.64E-3)', 'GO:0097708:intracellular vesicle (qval6.45E-3)', 'GO:0044444:cytoplasmic part (qval6.56E-3)', 'GO:0098552:side of membrane (qval1.12E-2)', 'GO:0005588:collagen type V trimer (qval1.14E-2)', 'GO:0098588:bounding membrane of organelle (qval1.15E-2)', 'GO:0005783:endoplasmic reticulum (qval1.25E-2)', 'GO:0002116:semaphorin receptor complex (qval1.26E-2)', 'GO:0005583:fibrillar collagen trimer (qval1.23E-2)', 'GO:0042470:melanosome (qval1.84E-2)', 'GO:0048770:pigment granule (qval1.81E-2)', 'GO:0030018:Z disc (qval2.38E-2)', 'GO:0005887:integral component of plasma membrane (qval2.48E-2)', 'GO:0005575:cellular_component (qval2.62E-2)', 'GO:0031904:endosome lumen (qval2.59E-2)']</t>
        </is>
      </c>
      <c r="X23" t="inlineStr">
        <is>
          <t>[{0, 1, 2, 3, 25, 26, 27, 28, 29, 30}, {18, 20, 21, 23, 24}]</t>
        </is>
      </c>
    </row>
    <row r="24">
      <c r="A24" s="1" t="n">
        <v>23</v>
      </c>
      <c r="B24" t="n">
        <v>32863</v>
      </c>
      <c r="C24" t="n">
        <v>31</v>
      </c>
      <c r="D24" t="n">
        <v>1684</v>
      </c>
      <c r="E24" t="n">
        <v>15</v>
      </c>
      <c r="F24" t="n">
        <v>930</v>
      </c>
      <c r="G24" t="n">
        <v>40</v>
      </c>
      <c r="H24" s="2" t="n">
        <v>-3639.204821260003</v>
      </c>
      <c r="I24" t="n">
        <v>0.552268050859363</v>
      </c>
      <c r="J24" t="inlineStr">
        <is>
          <t>ENSG00000000003,ENSG00000001617,ENSG00000003096,ENSG00000003147,ENSG00000003249,ENSG00000003987,ENSG00000004478,ENSG00000004487,ENSG00000004779,ENSG00000005022,ENSG00000005156,ENSG00000005249,ENSG00000005448,ENSG00000005801,ENSG00000005961,ENSG00000006016,ENSG00000006047,ENSG00000006128,ENSG00000006625,ENSG00000006740,ENSG00000007080,ENSG00000007255,ENSG00000007264,ENSG00000007402,ENSG00000008083,ENSG00000008300,ENSG00000008324,ENSG00000008382,ENSG00000008394,ENSG00000008988,ENSG00000009950,ENSG00000010278,ENSG00000010361,ENSG00000011523,ENSG00000011566,ENSG00000012171,ENSG00000013306,ENSG00000015133,ENSG00000018236,ENSG00000018625,ENSG00000019505,ENSG00000020922,ENSG00000021645,ENSG00000023734,ENSG00000023892,ENSG00000024526,ENSG00000025293,ENSG00000026297,ENSG00000029993,ENSG00000033867,ENSG00000035687,ENSG00000035928,ENSG00000037280,ENSG00000039068,ENSG00000040341,ENSG00000042088,ENSG00000043355,ENSG00000046647,ENSG00000046889,ENSG00000047230,ENSG00000048028,ENSG00000048162,ENSG00000051382,ENSG00000052126,ENSG00000052344,ENSG00000053254,ENSG00000054523,ENSG00000055163,ENSG00000056487,ENSG00000057935,ENSG00000058600,ENSG00000058804,ENSG00000059588,ENSG00000060138,ENSG00000063177,ENSG00000063241,ENSG00000064199,ENSG00000064545,ENSG00000064933,ENSG00000065057,ENSG00000065150,ENSG00000065268,ENSG00000065518,ENSG00000065621,ENSG00000065978,ENSG00000066027,ENSG00000066032,ENSG00000066279,ENSG00000067113,ENSG00000067715,ENSG00000067992,ENSG00000068078,ENSG00000068097,ENSG00000069275,ENSG00000069667,ENSG00000069696,ENSG00000069998,ENSG00000070214,ENSG00000070610,ENSG00000070756,ENSG00000070785,ENSG00000070886,ENSG00000071082,ENSG00000071564,ENSG00000071626,ENSG00000072071,ENSG00000072201,ENSG00000072210,ENSG00000072571,ENSG00000072832,ENSG00000072954,ENSG00000073536,ENSG00000073849,ENSG00000074071,ENSG00000074201,ENSG00000074211,ENSG00000074317,ENSG00000074370,ENSG00000074800,ENSG00000075043,ENSG00000075340,ENSG00000075856,ENSG00000076003,ENSG00000076248,ENSG00000076554,ENSG00000076716,ENSG00000076826,ENSG00000077009,ENSG00000077279,ENSG00000077312,ENSG00000077348,ENSG00000078018,ENSG00000078140,ENSG00000078549,ENSG00000078668,ENSG00000078900,ENSG00000079156,ENSG00000079246,ENSG00000079462,ENSG00000079739,ENSG00000079819,ENSG00000080345,ENSG00000080824,ENSG00000082146,ENSG00000082458,ENSG00000082512,ENSG00000082898,ENSG00000083123,ENSG00000083635,ENSG00000083845,ENSG00000083857,ENSG00000084093,ENSG00000084207,ENSG00000084444,ENSG00000084453,ENSG00000085365,ENSG00000085377,ENSG00000085760,ENSG00000085840,ENSG00000086300,ENSG00000086504,ENSG00000086666,ENSG00000086712,ENSG00000087258,ENSG00000087299,ENSG00000087302,ENSG00000088002,ENSG00000088035,ENSG00000088325,ENSG00000088538,ENSG00000088899,ENSG00000089006,ENSG00000089009,ENSG00000089094,ENSG00000089157,ENSG00000089220,ENSG00000089250,ENSG00000089289,ENSG00000089820,ENSG00000089847,ENSG00000090932,ENSG00000090971,ENSG00000092140,ENSG00000092421,ENSG00000093072,ENSG00000094804,ENSG00000095002,ENSG00000095587,ENSG00000095932,ENSG00000096384,ENSG00000099330,ENSG00000099624,ENSG00000099817,ENSG00000099901,ENSG00000099954,ENSG00000099994,ENSG00000100027,ENSG00000100077,ENSG00000100122,ENSG00000100142,ENSG00000100146,ENSG00000100207,ENSG00000100226,ENSG00000100285,ENSG00000100298,ENSG00000100316,ENSG00000100353,ENSG00000100473,ENSG00000100526,ENSG00000100625,ENSG00000100714,ENSG00000100814,ENSG00000100938,ENSG00000100941,ENSG00000101003,ENSG00000101019,ENSG00000101040,ENSG00000101057,ENSG00000101098,ENSG00000101115,ENSG00000101144,ENSG00000101220,ENSG00000101331,ENSG00000101336,ENSG00000101347,ENSG00000101444,ENSG00000101447,ENSG00000101773,ENSG00000101868,ENSG00000101974,ENSG00000102001,ENSG00000102119,ENSG00000102172,ENSG00000102230,ENSG00000102290,ENSG00000102572,ENSG00000102854,ENSG00000102935,ENSG00000102974,ENSG00000103044,ENSG00000103089,ENSG00000103194,ENSG00000103260,ENSG00000103356,ENSG00000103429,ENSG00000103449,ENSG00000103460,ENSG00000103490,ENSG00000103550,ENSG00000103723,ENSG00000103932,ENSG00000104112,ENSG00000104177,ENSG00000104290,ENSG00000104327,ENSG00000104341,ENSG00000104343,ENSG00000104413,ENSG00000104731,ENSG00000104760,ENSG00000104833,ENSG00000104872,ENSG00000104888,ENSG00000104892,ENSG00000104904,ENSG00000104967,ENSG00000104998,ENSG00000105131,ENSG00000105143,ENSG00000105193,ENSG00000105197,ENSG00000105202,ENSG00000105219,ENSG00000105251,ENSG00000105255,ENSG00000105258,ENSG00000105278,ENSG00000105289,ENSG00000105372,ENSG00000105373,ENSG00000105393,ENSG00000105427,ENSG00000105486,ENSG00000105538,ENSG00000105613,ENSG00000105640,ENSG00000105642,ENSG00000105700,ENSG00000105701,ENSG00000105707,ENSG00000105737,ENSG00000105849,ENSG00000105866,ENSG00000105926,ENSG00000105993,ENSG00000106003,ENSG00000106078,ENSG00000106236,ENSG00000106244,ENSG00000106268,ENSG00000106355,ENSG00000106399,ENSG00000106538,ENSG00000106603,ENSG00000106714,ENSG00000107362,ENSG00000107554,ENSG00000107562,ENSG00000107614,ENSG00000107779,ENSG00000107833,ENSG00000107902,ENSG00000108010,ENSG00000108055,ENSG00000108064,ENSG00000108107,ENSG00000108298,ENSG00000108468,ENSG00000108523,ENSG00000108578,ENSG00000108588,ENSG00000108604,ENSG00000108830,ENSG00000108953,ENSG00000108984,ENSG00000109065,ENSG00000109255,ENSG00000109475,ENSG00000109805,ENSG00000109832,ENSG00000109956,ENSG00000110092,ENSG00000110700,ENSG00000110888,ENSG00000110931,ENSG00000110958,ENSG00000111110,ENSG00000111144,ENSG00000111206,ENSG00000111247,ENSG00000111249,ENSG00000111269,ENSG00000111319,ENSG00000111602,ENSG00000111639,ENSG00000111640,ENSG00000111670,ENSG00000111671,ENSG00000111674,ENSG00000111716,ENSG00000111880,ENSG00000112118,ENSG00000112159,ENSG00000112280,ENSG00000112304,ENSG00000112306,ENSG00000112312,ENSG00000112367,ENSG00000112379,ENSG00000112394,ENSG00000112685,ENSG00000112742,ENSG00000112759,ENSG00000112796,ENSG00000112877,ENSG00000112996,ENSG00000113048,ENSG00000113296,ENSG00000113328,ENSG00000113361,ENSG00000113569,ENSG00000114054,ENSG00000114115,ENSG00000114120,ENSG00000114126,ENSG00000114346,ENSG00000114353,ENSG00000114378,ENSG00000114391,ENSG00000114416,ENSG00000114631,ENSG00000114738,ENSG00000114739,ENSG00000114812,ENSG00000114942,ENSG00000115107,ENSG00000115226,ENSG00000115241,ENSG00000115268,ENSG00000115290,ENSG00000115421,ENSG00000115457,ENSG00000115484,ENSG00000115541,ENSG00000115816,ENSG00000115866,ENSG00000115942,ENSG00000116127,ENSG00000116161,ENSG00000116221,ENSG00000116251,ENSG00000116353,ENSG00000116396,ENSG00000116459,ENSG00000116478,ENSG00000116661,ENSG00000116670,ENSG00000116691,ENSG00000116785,ENSG00000116830,ENSG00000117016,ENSG00000117069,ENSG00000117139,ENSG00000117399,ENSG00000117407,ENSG00000117450,ENSG00000117593,ENSG00000117632,ENSG00000117697,ENSG00000117906,ENSG00000118162,ENSG00000118263,ENSG00000118298,ENSG00000118420,ENSG00000118482,ENSG00000118707,ENSG00000118785,ENSG00000118985,ENSG00000119203,ENSG00000119285,ENSG00000119314,ENSG00000119335,ENSG00000119411,ENSG00000119616,ENSG00000119698,ENSG00000119705,ENSG00000119711,ENSG00000119772,ENSG00000119782,ENSG00000119888,ENSG00000119950,ENSG00000119969,ENSG00000120094,ENSG00000120162,ENSG00000120253,ENSG00000120265,ENSG00000120438,ENSG00000120685,ENSG00000120727,ENSG00000120756,ENSG00000120833,ENSG00000120992,ENSG00000121057,ENSG00000121211,ENSG00000121570,ENSG00000121579,ENSG00000121741,ENSG00000121766,ENSG00000121904,ENSG00000121988,ENSG00000122406,ENSG00000122550,ENSG00000122574,ENSG00000122824,ENSG00000122873,ENSG00000122966,ENSG00000123064,ENSG00000123119,ENSG00000123124,ENSG00000123213,ENSG00000123545,ENSG00000123560,ENSG00000123975,ENSG00000124191,ENSG00000124207,ENSG00000124343,ENSG00000124406,ENSG00000124532,ENSG00000124596,ENSG00000124614,ENSG00000124767,ENSG00000124795,ENSG00000124802,ENSG00000125107,ENSG00000125144,ENSG00000125246,ENSG00000125354,ENSG00000125445,ENSG00000125454,ENSG00000125457,ENSG00000125691,ENSG00000125703,ENSG00000125743,ENSG00000125746,ENSG00000125821,ENSG00000125835,ENSG00000125850,ENSG00000125871,ENSG00000125878,ENSG00000125968,ENSG00000126215,ENSG00000126249,ENSG00000126261,ENSG00000126453,ENSG00000126583,ENSG00000126602,ENSG00000126768,ENSG00000126787,ENSG00000126858,ENSG00000126878,ENSG00000126934,ENSG00000126950,ENSG00000127152,ENSG00000127184,ENSG00000127328,ENSG00000127337,ENSG00000127561,ENSG00000127616,ENSG00000127804,ENSG00000127824,ENSG00000127922,ENSG00000127947,ENSG00000128040,ENSG00000128050,ENSG00000128059,ENSG00000128242,ENSG00000128266,ENSG00000128294,ENSG00000128298,ENSG00000128309,ENSG00000128626,ENSG00000128739,ENSG00000128989,ENSG00000129354,ENSG00000129534,ENSG00000129682,ENSG00000129910,ENSG00000129990,ENSG00000129991,ENSG00000129993,ENSG00000130032,ENSG00000130054,ENSG00000130182,ENSG00000130255,ENSG00000130294,ENSG00000130347,ENSG00000130433,ENSG00000130520,ENSG00000130558,ENSG00000130560,ENSG00000130643,ENSG00000130707,ENSG00000130720,ENSG00000130741,ENSG00000130764,ENSG00000130775,ENSG00000130822,ENSG00000131143,ENSG00000131187,ENSG00000131188,ENSG00000131238,ENSG00000131264,ENSG00000131269,ENSG00000131373,ENSG00000131389,ENSG00000131469,ENSG00000131475,ENSG00000131503,ENSG00000131653,ENSG00000131747,ENSG00000131771,ENSG00000131828,ENSG00000131844,ENSG00000131914,ENSG00000131969,ENSG00000131979,ENSG00000132026,ENSG00000132300,ENSG00000132341,ENSG00000132388,ENSG00000132424,ENSG00000132541,ENSG00000132563,ENSG00000132688,ENSG00000132692,ENSG00000132749,ENSG00000132780,ENSG00000133019,ENSG00000133083,ENSG00000133119,ENSG00000133315,ENSG00000133318,ENSG00000133488,ENSG00000133606,ENSG00000133627,ENSG00000133687,ENSG00000133703,ENSG00000133704,ENSG00000133706,ENSG00000133710,ENSG00000133739,ENSG00000133818,ENSG00000133835,ENSG00000133863,ENSG00000133980,ENSG00000134057,ENSG00000134077,ENSG00000134146,ENSG00000134198,ENSG00000134207,ENSG00000134222,ENSG00000134323,ENSG00000134419,ENSG00000134595,ENSG00000134709,ENSG00000134717,ENSG00000134769,ENSG00000134779,ENSG00000134825,ENSG00000134882,ENSG00000134987,ENSG00000135018,ENSG00000135116,ENSG00000135144,ENSG00000135336,ENSG00000135372,ENSG00000135387,ENSG00000135424,ENSG00000135447,ENSG00000135469,ENSG00000135486,ENSG00000135525,ENSG00000135643,ENSG00000135749,ENSG00000135940,ENSG00000135972,ENSG00000136014,ENSG00000136149,ENSG00000136231,ENSG00000136425,ENSG00000136485,ENSG00000136504,ENSG00000136720,ENSG00000136828,ENSG00000136891,ENSG00000136942,ENSG00000136982,ENSG00000137124,ENSG00000137154,ENSG00000137193,ENSG00000137267,ENSG00000137285,ENSG00000137288,ENSG00000137309,ENSG00000137513,ENSG00000137642,ENSG00000137672,ENSG00000137700,ENSG00000137720,ENSG00000137818,ENSG00000137819,ENSG00000137942,ENSG00000137992,ENSG00000138032,ENSG00000138095,ENSG00000138101,ENSG00000138182,ENSG00000138326,ENSG00000138336,ENSG00000138363,ENSG00000138376,ENSG00000138382,ENSG00000138385,ENSG00000138430,ENSG00000138439,ENSG00000138442,ENSG00000138443,ENSG00000138459,ENSG00000138629,ENSG00000138669,ENSG00000138685,ENSG00000138735,ENSG00000138771,ENSG00000138778,ENSG00000138796,ENSG00000139146,ENSG00000139266,ENSG00000139289,ENSG00000139668,ENSG00000139737,ENSG00000139835,ENSG00000140043,ENSG00000140451,ENSG00000140519,ENSG00000140525,ENSG00000140740,ENSG00000140832,ENSG00000140876,ENSG00000140983,ENSG00000140988,ENSG00000141096,ENSG00000141101,ENSG00000141314,ENSG00000141384,ENSG00000141425,ENSG00000141446,ENSG00000141447,ENSG00000141480,ENSG00000141552,ENSG00000141556,ENSG00000141759,ENSG00000141837,ENSG00000141858,ENSG00000141968,ENSG00000142273,ENSG00000142409,ENSG00000142530,ENSG00000142534,ENSG00000142541,ENSG00000142632,ENSG00000142676,ENSG00000142687,ENSG00000142864,ENSG00000142937,ENSG00000142945,ENSG00000143033,ENSG00000143126,ENSG00000143190,ENSG00000143228,ENSG00000143303,ENSG00000143373,ENSG00000143469,ENSG00000143494,ENSG00000143502,ENSG00000143590,ENSG00000143674,ENSG00000143756,ENSG00000143771,ENSG00000143799,ENSG00000143815,ENSG00000143947,ENSG00000144120,ENSG00000144199,ENSG00000144283,ENSG00000144381,ENSG00000144395,ENSG00000144485,ENSG00000144554,ENSG00000144713,ENSG00000144730,ENSG00000144741,ENSG00000145220,ENSG00000145293,ENSG00000145386,ENSG00000145428,ENSG00000145494,ENSG00000145592,ENSG00000145626,ENSG00000145703,ENSG00000145741,ENSG00000145819,ENSG00000145907,ENSG00000145911,ENSG00000145912,ENSG00000146066,ENSG00000146192,ENSG00000146215,ENSG00000146247,ENSG00000146267,ENSG00000146386,ENSG00000146416,ENSG00000146426,ENSG00000146476,ENSG00000146530,ENSG00000146574,ENSG00000146670,ENSG00000146701,ENSG00000146731,ENSG00000146776,ENSG00000146938,ENSG00000147100,ENSG00000147119,ENSG00000147145,ENSG00000147202,ENSG00000147224,ENSG00000147255,ENSG00000147274,ENSG00000147324,ENSG00000147403,ENSG00000147536,ENSG00000147676,ENSG00000147677,ENSG00000147687,ENSG00000147905,ENSG00000148143,ENSG00000148200,ENSG00000148303,ENSG00000148730,ENSG00000148737,ENSG00000148773,ENSG00000148798,ENSG00000148843,ENSG00000148985,ENSG00000149054,ENSG00000149136,ENSG00000149187,ENSG00000149269,ENSG00000149273,ENSG00000149476,ENSG00000149554,ENSG00000149735,ENSG00000149806,ENSG00000149809,ENSG00000149926,ENSG00000149927,ENSG00000150394,ENSG00000150753,ENSG00000150768,ENSG00000151090,ENSG00000151151,ENSG00000151247,ENSG00000151276,ENSG00000151413,ENSG00000151465,ENSG00000151623,ENSG00000151725,ENSG00000151746,ENSG00000151748,ENSG00000151849,ENSG00000151948,ENSG00000152061,ENSG00000152193,ENSG00000152208,ENSG00000152234,ENSG00000152284,ENSG00000152348,ENSG00000152404,ENSG00000152454,ENSG00000152463,ENSG00000152661,ENSG00000152779,ENSG00000152782,ENSG00000152904,ENSG00000152969,ENSG00000153015,ENSG00000153044,ENSG00000153048,ENSG00000153132,ENSG00000153147,ENSG00000153157,ENSG00000153395,ENSG00000153774,ENSG00000153832,ENSG00000153904,ENSG00000153922,ENSG00000154001,ENSG00000154118,ENSG00000154359,ENSG00000154518,ENSG00000154639,ENSG00000154783,ENSG00000154917,ENSG00000155158,ENSG00000155229,ENSG00000155380,ENSG00000155463,ENSG00000155893,ENSG00000155959,ENSG00000155961,ENSG00000155980,ENSG00000156026,ENSG00000156261,ENSG00000156298,ENSG00000156384,ENSG00000156467,ENSG00000156482,ENSG00000156508,ENSG00000156735,ENSG00000156959,ENSG00000156966,ENSG00000156970,ENSG00000156990,ENSG00000157064,ENSG00000157152,ENSG00000157214,ENSG00000157303,ENSG00000157426,ENSG00000157456,ENSG00000157992,ENSG00000158106,ENSG00000158158,ENSG00000158246,ENSG00000158321,ENSG00000158457,ENSG00000158473,ENSG00000158528,ENSG00000158764,ENSG00000158813,ENSG00000158825,ENSG00000158966,ENSG00000159055,ENSG00000159079,ENSG00000159111,ENSG00000159214,ENSG00000159374,ENSG00000159640,ENSG00000159753,ENSG00000160014,ENSG00000160049,ENSG00000160124,ENSG00000160131,ENSG00000160208,ENSG00000160284,ENSG00000160410,ENSG00000160446,ENSG00000160606,ENSG00000160688,ENSG00000160703,ENSG00000160813,ENSG00000160867,ENSG00000160973,ENSG00000161016,ENSG00000161082,ENSG00000161203,ENSG00000161249,ENSG00000161513,ENSG00000161652,ENSG00000161940,ENSG00000161970,ENSG00000161980,ENSG00000161981,ENSG00000162039,ENSG00000162174,ENSG00000162244,ENSG00000162409,ENSG00000162444,ENSG00000162490,ENSG00000162496,ENSG00000162551,ENSG00000162585,ENSG00000162623,ENSG00000162688,ENSG00000162702,ENSG00000162729,ENSG00000162757,ENSG00000162769,ENSG00000162836,ENSG00000162889,ENSG00000162949,ENSG00000163166,ENSG00000163251,ENSG00000163291,ENSG00000163322,ENSG00000163467,ENSG00000163468,ENSG00000163530,ENSG00000163531,ENSG00000163597,ENSG00000163618,ENSG00000163630,ENSG00000163682,ENSG00000163683,ENSG00000163704,ENSG00000163755,ENSG00000163807,ENSG00000163884,ENSG00000163918,ENSG00000163923,ENSG00000163931,ENSG00000163961,ENSG00000164007,ENSG00000164024,ENSG00000164048,ENSG00000164061,ENSG00000164062,ENSG00000164070,ENSG00000164096,ENSG00000164104,ENSG00000164109,ENSG00000164134,ENSG00000164151,ENSG00000164167,ENSG00000164199,ENSG00000164251,ENSG00000164265,ENSG00000164344,ENSG00000164362,ENSG00000164587,ENSG00000164615,ENSG00000164649,ENSG00000164708,ENSG00000164904,ENSG00000164934,ENSG00000164975,ENSG00000164985,ENSG00000165025,ENSG00000165171,ENSG00000165175,ENSG00000165185,ENSG00000165186,ENSG00000165209,ENSG00000165215,ENSG00000165238,ENSG00000165283,ENSG00000165288,ENSG00000165300,ENSG00000165349,ENSG00000165480,ENSG00000165591,ENSG00000165609,ENSG00000165629,ENSG00000165637,ENSG00000165672,ENSG00000165704,ENSG00000165731,ENSG00000165732,ENSG00000165821,ENSG00000165898,ENSG00000165912,ENSG00000166164,ENSG00000166165,ENSG00000166181,ENSG00000166192,ENSG00000166197,ENSG00000166206,ENSG00000166405,ENSG00000166415,ENSG00000166426,ENSG00000166441,ENSG00000166483,ENSG00000166736,ENSG00000166816,ENSG00000166822,ENSG00000166828,ENSG00000166831,ENSG00000166869,ENSG00000166922,ENSG00000167074,ENSG00000167085,ENSG00000167105,ENSG00000167157,ENSG00000167216,ENSG00000167264,ENSG00000167281,ENSG00000167513,ENSG00000167526,ENSG00000167550,ENSG00000167553,ENSG00000167600,ENSG00000167614,ENSG00000167619,ENSG00000167641,ENSG00000167645,ENSG00000167658,ENSG00000167670,ENSG00000167700,ENSG00000167747,ENSG00000167815,ENSG00000167863,ENSG00000167972,ENSG00000168004,ENSG00000168028,ENSG00000168118,ENSG00000168214,ENSG00000168243,ENSG00000168268,ENSG00000168280,ENSG00000168447,ENSG00000168502,ENSG00000168569,ENSG00000168671,ENSG00000168763,ENSG00000168827,ENSG00000168913,ENSG00000169032,ENSG00000169083,ENSG00000169139,ENSG00000169189,ENSG00000169213,ENSG00000169375,ENSG00000169432,ENSG00000169442,ENSG00000169618,ENSG00000169679,ENSG00000169714,ENSG00000169715,ENSG00000169744,ENSG00000169750,ENSG00000169760,ENSG00000169764,ENSG00000169783,ENSG00000169813,ENSG00000169814,ENSG00000169855,ENSG00000169877,ENSG00000169894,ENSG00000169900,ENSG00000169925,ENSG00000170144,ENSG00000170264,ENSG00000170293,ENSG00000170561,ENSG00000170571,ENSG00000170606,ENSG00000170608,ENSG00000170703,ENSG00000170889,ENSG00000170917,ENSG00000171126,ENSG00000171130,ENSG00000171425,ENSG00000171435,ENSG00000171490,ENSG00000171551,ENSG00000171552,ENSG00000171603,ENSG00000171634,ENSG00000171681,ENSG00000171735,ENSG00000171757,ENSG00000171858,ENSG00000171863,ENSG00000171970,ENSG00000172053,ENSG00000172115,ENSG00000172270,ENSG00000172318,ENSG00000172336,ENSG00000172461,ENSG00000172493,ENSG00000172782,ENSG00000172795,ENSG00000172809,ENSG00000172828,ENSG00000172915,ENSG00000173065,ENSG00000173113,ENSG00000173207,ENSG00000173258,ENSG00000173456,ENSG00000173473,ENSG00000173660,ENSG00000173674,ENSG00000173726,ENSG00000173809,ENSG00000173890,ENSG00000173894,ENSG00000174206,ENSG00000174442,ENSG00000174444,ENSG00000174469,ENSG00000174547,ENSG00000174574,ENSG00000174600,ENSG00000174607,ENSG00000174672,ENSG00000174720,ENSG00000174748,ENSG00000174780,ENSG00000174950,ENSG00000174951,ENSG00000174953,ENSG00000175029,ENSG00000175061,ENSG00000175063,ENSG00000175130,ENSG00000175198,ENSG00000175356,ENSG00000175513,ENSG00000175567,ENSG00000175643,ENSG00000175697,ENSG00000175707,ENSG00000175756,ENSG00000175792,ENSG00000175832,ENSG00000175894,ENSG00000175928,ENSG00000176049,ENSG00000176124,ENSG00000176171,ENSG00000176261,ENSG00000176390,ENSG00000176485,ENSG00000176490,ENSG00000176533,ENSG00000176834,ENSG00000176887,ENSG00000177150,ENSG00000177359,ENSG00000177410,ENSG00000177425,ENSG00000177426,ENSG00000177455,ENSG00000177468,ENSG00000177519,ENSG00000177570,ENSG00000177600,ENSG00000177614,ENSG00000177674,ENSG00000177685,ENSG00000178035,ENSG00000178074,ENSG00000178105,ENSG00000178149,ENSG00000178297,ENSG00000178425,ENSG00000178585,ENSG00000178741,ENSG00000178796,ENSG00000178821,ENSG00000178921,ENSG00000178980,ENSG00000178982,ENSG00000179023,ENSG00000179051,ENSG00000179059,ENSG00000179178,ENSG00000179242,ENSG00000179295,ENSG00000179299,ENSG00000179314,ENSG00000179361,ENSG00000179364,ENSG00000179456,ENSG00000179673,ENSG00000179915,ENSG00000179958,ENSG00000180008,ENSG00000180071,ENSG00000180211,ENSG00000180304,ENSG00000180694,ENSG00000180767,ENSG00000181007,ENSG00000181192,ENSG00000181274,ENSG00000181392,ENSG00000181450,ENSG00000181513,ENSG00000181666,ENSG00000181773,ENSG00000181856,ENSG00000181885,ENSG00000181924,ENSG00000182022,ENSG00000182040,ENSG00000182134,ENSG00000182287,ENSG00000182307,ENSG00000182372,ENSG00000182512,ENSG00000182568,ENSG00000182601,ENSG00000182759,ENSG00000182774,ENSG00000182866,ENSG00000182899,ENSG00000182903,ENSG00000183150,ENSG00000183196,ENSG00000183248,ENSG00000183421,ENSG00000183530,ENSG00000183579,ENSG00000183624,ENSG00000183715,ENSG00000183723,ENSG00000183742,ENSG00000183751,ENSG00000183793,ENSG00000183943,ENSG00000184058,ENSG00000184117,ENSG00000184220,ENSG00000184224,ENSG00000184254,ENSG00000184261,ENSG00000184307,ENSG00000184344,ENSG00000184445,ENSG00000184470,ENSG00000184508,ENSG00000184515,ENSG00000184635,ENSG00000184661,ENSG00000184669,ENSG00000184697,ENSG00000184809,ENSG00000184831,ENSG00000184897,ENSG00000184905,ENSG00000184924,ENSG00000184939,ENSG00000185104,ENSG00000185274,ENSG00000185436,ENSG00000185519,ENSG00000185532,ENSG00000185630,ENSG00000185666,ENSG00000185842,ENSG00000185847,ENSG00000185869,ENSG00000185920,ENSG00000186193,ENSG00000186205,ENSG00000186298,ENSG00000186462,ENSG00000186468,ENSG00000186493,ENSG00000186603,ENSG00000186615,ENSG00000186648,ENSG00000186812,ENSG00000186838,ENSG00000186871,ENSG00000186907,ENSG00000187017,ENSG00000187109,ENSG00000187193,ENSG00000187244,ENSG00000187514,ENSG00000187595,ENSG00000187720,ENSG00000187735,ENSG00000187742,ENSG00000187764,ENSG00000187867,ENSG00000188158,ENSG00000188177,ENSG00000188227,ENSG00000188257,ENSG00000188295,ENSG00000188322,ENSG00000188493,ENSG00000188612,ENSG00000188647,ENSG00000188846,ENSG00000188848,ENSG00000189043,ENSG00000189060,ENSG00000189159,ENSG00000189369,ENSG00000196126,ENSG00000196172,ENSG00000196189,ENSG00000196214,ENSG00000196218,ENSG00000196230,ENSG00000196267,ENSG00000196456,ENSG00000196465,ENSG00000196531,ENSG00000196542,ENSG00000196584,ENSG00000196591,ENSG00000196668,ENSG00000196683,ENSG00000196781,ENSG00000196876,ENSG00000196950,ENSG00000196967,ENSG00000197061,ENSG00000197119,ENSG00000197147,ENSG00000197223,ENSG00000197279,ENSG00000197299,ENSG00000197345,ENSG00000197372,ENSG00000197415,ENSG00000197461,ENSG00000197472,ENSG00000197568,ENSG00000197594,ENSG00000197721,ENSG00000197748,ENSG00000197756,ENSG00000197894,ENSG00000197928,ENSG00000197958,ENSG00000197961,ENSG00000197971,ENSG00000198003,ENSG00000198010,ENSG00000198015,ENSG00000198034,ENSG00000198046,ENSG00000198055,ENSG00000198056,ENSG00000198087,ENSG00000198131,ENSG00000198157,ENSG00000198242,ENSG00000198298,ENSG00000198331,ENSG00000198346,ENSG00000198417,ENSG00000198521,ENSG00000198538,ENSG00000198554,ENSG00000198598,ENSG00000198722,ENSG00000198723,ENSG00000198755,ENSG00000198780,ENSG00000198794,ENSG00000198805,ENSG00000198814,ENSG00000198846,ENSG00000198865,ENSG00000198910,ENSG00000198915,ENSG00000198918,ENSG00000198919,ENSG00000198931,ENSG00000201674,ENSG00000203326,ENSG00000203668,ENSG00000203721,ENSG00000203995,ENSG00000204055,ENSG00000204118,ENSG00000204121,ENSG00000204175,ENSG00000204237,ENSG00000204252,ENSG00000204257,ENSG00000204308,ENSG00000204334,ENSG00000204392,ENSG00000204442,ENSG00000204469,ENSG00000204516,ENSG00000204519,ENSG00000204531,ENSG00000204536,ENSG00000204568,ENSG00000204628,ENSG00000204710,ENSG00000204789,ENSG00000204899,ENSG00000205339,ENSG00000205358,ENSG00000205629,ENSG00000205744,ENSG00000206557,ENSG00000207133,ENSG00000211445,ENSG00000212802,ENSG00000213160,ENSG00000213315,ENSG00000213390,ENSG00000213420,ENSG00000213465,ENSG00000213468,ENSG00000213598,ENSG00000213672,ENSG00000213741,ENSG00000213860,ENSG00000213889,ENSG00000213988,ENSG00000214182,ENSG00000214491,ENSG00000214756,ENSG00000214954,ENSG00000215021,ENSG00000215030,ENSG00000215089,ENSG00000215218,ENSG00000215450,ENSG00000215845,ENSG00000219274,ENSG00000219438,ENSG00000219445,ENSG00000220008,ENSG00000220842,ENSG00000221887,ENSG00000221983,ENSG00000223572,ENSG00000223756,ENSG00000224032,ENSG00000224078,ENSG00000224109,ENSG00000224557,ENSG00000224631,ENSG00000224899,ENSG00000225077,ENSG00000225470,ENSG00000225475,ENSG00000225489,ENSG00000226360,ENSG00000226396,ENSG00000226792,ENSG00000226950,ENSG00000226972,ENSG00000227008,ENSG00000227533,ENSG00000227615,ENSG00000227640,ENSG00000228594,ENSG00000228714,ENSG00000228929,ENSG00000229057,ENSG00000229116,ENSG00000229544,ENSG00000230453,ENSG00000230623,ENSG00000230734,ENSG00000230989,ENSG00000231500,ENSG00000231752,ENSG00000231789,ENSG00000232393,ENSG00000232573,ENSG00000232677,ENSG00000232713,ENSG00000233254,ENSG00000233309,ENSG00000233384,ENSG00000233483,ENSG00000233493,ENSG00000233593,ENSG00000233762,ENSG00000233834,ENSG00000233836,ENSG00000233922,ENSG00000233927,ENSG00000234297,ENSG00000234608,ENSG00000234741,ENSG00000235098,ENSG00000235508,ENSG00000235590,ENSG00000235621,ENSG00000235688,ENSG00000236094,ENSG00000236154,ENSG00000236279,ENSG00000236735,ENSG00000236924,ENSG00000237190,ENSG00000237289,ENSG00000237515,ENSG00000237517,ENSG00000237550,ENSG00000237594,ENSG00000237783,ENSG00000238105,ENSG00000238142,ENSG00000238172,ENSG00000238178,ENSG00000238266,ENSG00000239374,ENSG00000239697,ENSG00000240370,ENSG00000240563,ENSG00000240616,ENSG00000240775,ENSG00000240828,ENSG00000241106,ENSG00000241431,ENSG00000241837,ENSG00000242220,ENSG00000242405,ENSG00000242574,ENSG00000242715,ENSG00000242794,ENSG00000242808,ENSG00000242951,ENSG00000243071,ENSG00000243181,ENSG00000243667,ENSG00000243802,ENSG00000244086,ENSG00000244280,ENSG00000244313,ENSG00000244342,ENSG00000244398,ENSG00000244582,ENSG00000245910,ENSG00000247095,ENSG00000247134,ENSG00000247556,ENSG00000248329,ENSG00000248593,ENSG00000248774,ENSG00000248859,ENSG00000249152,ENSG00000249242,ENSG00000249532,ENSG00000249550,ENSG00000249853,ENSG00000250312,ENSG00000250337,ENSG00000250366,ENSG00000250420,ENSG00000253549,ENSG00000254093,ENSG00000254277,ENSG00000254297,ENSG00000254339,ENSG00000254999,ENSG00000255474,ENSG00000255717,ENSG00000256061,ENSG00000256232,ENSG00000256269,ENSG00000256288,ENSG00000256338,ENSG00000256463,ENSG00000256969,ENSG00000257002,ENSG00000257151,ENSG00000257913,ENSG00000258545,ENSG00000258649,ENSG00000260265,ENSG00000260442,ENSG00000260469,ENSG00000260822,ENSG00000260834,ENSG00000261236,ENSG00000261241,ENSG00000261373,ENSG00000261409,ENSG00000261949,ENSG00000262874,ENSG00000263266,ENSG00000263563,ENSG00000264569,ENSG00000265992,ENSG00000266472,ENSG00000267260,ENSG00000267313,ENSG00000267890,ENSG00000268649,ENSG00000268751,ENSG00000269416,ENSG00000269609,ENSG00000269893,ENSG00000270170,ENSG00000270460,ENSG00000271888,ENSG00000272047,ENSG00000272168,ENSG00000272398,ENSG00000272954,ENSG00000273082,ENSG00000273093,ENSG00000273983,ENSG00000274080,ENSG00000274090,ENSG00000274605,ENSG00000274964,ENSG00000275004,ENSG00000276571,ENSG00000276672,ENSG00000276846,ENSG00000277013,ENSG00000277196,ENSG00000277200,ENSG00000277363,ENSG00000277998,ENSG00000278023,ENSG00000278041,ENSG00000278535,ENSG00000278570,ENSG00000278845,ENSG00000279192,ENSG00000279197,ENSG00000280058,ENSG00000280142,ENSG00000280237,ENSG00000280511,ENSG00000281398,ENSG00000282024,ENSG00000282048,ENSG00000283403,ENSG00000283638,ENSG00000284720,ENSG00000285188,ENSG00000285517</t>
        </is>
      </c>
      <c r="K24" t="inlineStr">
        <is>
          <t>[(16, 27), (18, 0), (18, 2), (18, 25), (18, 27), (18, 29), (20, 0), (20, 2), (20, 25), (20, 27), (20, 29), (21, 0), (21, 2), (21, 3), (21, 25), (21, 26), (21, 27), (21, 29), (21, 30), (22, 0), (22, 2), (22, 3), (22, 25), (22, 26), (22, 27), (22, 29), (22, 30), (23, 0), (23, 2), (23, 25), (23, 27), (23, 29), (24, 0), (24, 2), (24, 3), (24, 25), (24, 26), (24, 27), (24, 29), (24, 30)]</t>
        </is>
      </c>
      <c r="L24" t="n">
        <v>7739</v>
      </c>
      <c r="M24" t="n">
        <v>0.5</v>
      </c>
      <c r="N24" t="n">
        <v>0.95</v>
      </c>
      <c r="O24" t="n">
        <v>3</v>
      </c>
      <c r="P24" t="n">
        <v>10000</v>
      </c>
      <c r="Q24" t="inlineStr">
        <is>
          <t>11/06/2023, 22:09:24</t>
        </is>
      </c>
      <c r="R24" s="3">
        <f>hyperlink("https://spiral.technion.ac.il/results/MTAwMDAwNA==/23/GOResultsPROCESS","link")</f>
        <v/>
      </c>
      <c r="S24" t="inlineStr">
        <is>
          <t>['GO:0006614:SRP-dependent cotranslational protein targeting to membrane (qval3.16E-39)', 'GO:0006613:cotranslational protein targeting to membrane (qval4.96E-36)', 'GO:0045047:protein targeting to ER (qval5.09E-32)', 'GO:0006413:translational initiation (qval5.06E-31)', 'GO:0019083:viral transcription (qval6.49E-31)', 'GO:0072599:establishment of protein localization to endoplasmic reticulum (qval9.65E-31)', 'GO:0000184:nuclear-transcribed mRNA catabolic process, nonsense-mediated decay (qval7.34E-30)', 'GO:0070972:protein localization to endoplasmic reticulum (qval2.84E-28)', 'GO:0006412:translation (qval2.55E-25)', 'GO:0006612:protein targeting to membrane (qval6.1E-24)', 'GO:0043043:peptide biosynthetic process (qval4.04E-23)', 'GO:0000956:nuclear-transcribed mRNA catabolic process (qval4.21E-21)', 'GO:0034641:cellular nitrogen compound metabolic process (qval2.54E-20)', 'GO:0034645:cellular macromolecule biosynthetic process (qval2.65E-20)', 'GO:0006402:mRNA catabolic process (qval4.62E-20)', 'GO:0006139:nucleobase-containing compound metabolic process (qval7.35E-20)', 'GO:0090304:nucleic acid metabolic process (qval3.96E-19)', 'GO:0043604:amide biosynthetic process (qval1.01E-18)', 'GO:0009059:macromolecule biosynthetic process (qval1.04E-18)', 'GO:0006401:RNA catabolic process (qval9.13E-18)', 'GO:0046483:heterocycle metabolic process (qval2.19E-17)', 'GO:0034655:nucleobase-containing compound catabolic process (qval2.25E-17)', 'GO:0002181:cytoplasmic translation (qval4.55E-17)', 'GO:0006725:cellular aromatic compound metabolic process (qval9.54E-17)', 'GO:0006518:peptide metabolic process (qval3.15E-16)', 'GO:0044270:cellular nitrogen compound catabolic process (qval1.68E-15)', 'GO:1901360:organic cyclic compound metabolic process (qval1.87E-15)', 'GO:0046700:heterocycle catabolic process (qval3.66E-15)', 'GO:0090150:establishment of protein localization to membrane (qval1.68E-14)', 'GO:0019439:aromatic compound catabolic process (qval5.3E-14)', 'GO:0044271:cellular nitrogen compound biosynthetic process (qval8.37E-14)', 'GO:1901361:organic cyclic compound catabolic process (qval4.52E-13)', 'GO:0044249:cellular biosynthetic process (qval8.62E-13)', 'GO:1901576:organic substance biosynthetic process (qval1.19E-12)', 'GO:0009058:biosynthetic process (qval2.76E-12)', 'GO:0043603:cellular amide metabolic process (qval5.5E-12)', 'GO:1901566:organonitrogen compound biosynthetic process (qval1.75E-11)', 'GO:0006605:protein targeting (qval1.85E-11)', 'GO:0016070:RNA metabolic process (qval2.33E-11)', 'GO:0072594:establishment of protein localization to organelle (qval1.2E-10)', 'GO:0016032:viral process (qval1.19E-10)', 'GO:0044403:symbiont process (qval1.16E-10)', 'GO:0006364:rRNA processing (qval9.32E-10)', 'GO:0044419:interspecies interaction between organisms (qval4.35E-9)', 'GO:0072657:protein localization to membrane (qval7.35E-9)', 'GO:0016071:mRNA metabolic process (qval2.43E-8)', 'GO:0006259:DNA metabolic process (qval7.2E-8)', 'GO:0043170:macromolecule metabolic process (qval9.31E-8)', 'GO:0044237:cellular metabolic process (qval1E-7)', 'GO:0033365:protein localization to organelle (qval1.34E-7)', 'GO:0016072:rRNA metabolic process (qval1.51E-7)', 'GO:0006807:nitrogen compound metabolic process (qval2.59E-7)', 'GO:0051052:regulation of DNA metabolic process (qval1.77E-6)', 'GO:0071704:organic substance metabolic process (qval3.19E-6)', 'GO:0044238:primary metabolic process (qval3.33E-6)', 'GO:0034660:ncRNA metabolic process (qval4.7E-6)', 'GO:0034613:cellular protein localization (qval6.69E-6)', 'GO:0008152:metabolic process (qval6.74E-6)', 'GO:0044260:cellular macromolecule metabolic process (qval9.18E-6)', 'GO:0070727:cellular macromolecule localization (qval1.05E-5)', 'GO:0022618:ribonucleoprotein complex assembly (qval1.04E-5)', 'GO:0071826:ribonucleoprotein complex subunit organization (qval2.01E-5)', 'GO:0006396:RNA processing (qval2.71E-5)', 'GO:0010605:negative regulation of macromolecule metabolic process (qval2.84E-5)', 'GO:0033044:regulation of chromosome organization (qval2.94E-5)', 'GO:0034470:ncRNA processing (qval3.01E-5)', 'GO:0051301:cell division (qval3.29E-5)', 'GO:0010629:negative regulation of gene expression (qval3.41E-5)', 'GO:0009987:cellular process (qval3.99E-5)', 'GO:0051276:chromosome organization (qval1.21E-4)', 'GO:0060255:regulation of macromolecule metabolic process (qval1.37E-4)', 'GO:0009167:purine ribonucleoside monophosphate metabolic process (qval1.85E-4)', 'GO:0009892:negative regulation of metabolic process (qval2.1E-4)', 'GO:0009126:purine nucleoside monophosphate metabolic process (qval2.13E-4)', 'GO:0034622:cellular protein-containing complex assembly (qval2.23E-4)', 'GO:0009168:purine ribonucleoside monophosphate biosynthetic process (qval2.65E-4)', 'GO:0022402:cell cycle process (qval2.87E-4)', 'GO:0044265:cellular macromolecule catabolic process (qval3.14E-4)', 'GO:0009127:purine nucleoside monophosphate biosynthetic process (qval3.19E-4)', 'GO:1903047:mitotic cell cycle process (qval3.17E-4)', 'GO:0048519:negative regulation of biological process (qval3.75E-4)', 'GO:0051704:multi-organism process (qval3.81E-4)', 'GO:0006886:intracellular protein transport (qval6.41E-4)', 'GO:0044770:cell cycle phase transition (qval7.27E-4)', 'GO:0030071:regulation of mitotic metaphase/anaphase transition (qval7.8E-4)', 'GO:0044772:mitotic cell cycle phase transition (qval7.82E-4)', 'GO:0009057:macromolecule catabolic process (qval8.05E-4)', 'GO:0051054:positive regulation of DNA metabolic process (qval7.99E-4)', 'GO:0051983:regulation of chromosome segregation (qval7.96E-4)', 'GO:0009161:ribonucleoside monophosphate metabolic process (qval9.88E-4)', 'GO:0019222:regulation of metabolic process (qval1E-3)', 'GO:0043933:protein-containing complex subunit organization (qval1.1E-3)', 'GO:1902099:regulation of metaphase/anaphase transition of cell cycle (qval1.2E-3)', 'GO:0006260:DNA replication (qval1.31E-3)', 'GO:0009156:ribonucleoside monophosphate biosynthetic process (qval1.36E-3)', 'GO:1904667:negative regulation of ubiquitin protein ligase activity (qval1.66E-3)', 'GO:0010965:regulation of mitotic sister chromatid separation (qval1.88E-3)', 'GO:0006281:DNA repair (qval1.96E-3)', 'GO:0033045:regulation of sister chromatid segregation (qval2.37E-3)', 'GO:0006119:oxidative phosphorylation (qval2.6E-3)', 'GO:0042776:mitochondrial ATP synthesis coupled proton transport (qval3.39E-3)', 'GO:1904872:regulation of telomerase RNA localization to Cajal body (qval3.35E-3)', 'GO:2001251:negative regulation of chromosome organization (qval3.73E-3)', 'GO:0006414:translational elongation (qval3.74E-3)', 'GO:1904869:regulation of protein localization to Cajal body (qval4.22E-3)', 'GO:1904871:positive regulation of protein localization to Cajal body (qval4.18E-3)', 'GO:0009124:nucleoside monophosphate biosynthetic process (qval4.23E-3)', 'GO:0000027:ribosomal large subunit assembly (qval4.52E-3)', 'GO:0022616:DNA strand elongation (qval4.48E-3)', 'GO:0009123:nucleoside monophosphate metabolic process (qval5.36E-3)', 'GO:0065003:protein-containing complex assembly (qval5.35E-3)', 'GO:1904874:positive regulation of telomerase RNA localization to Cajal body (qval5.53E-3)', 'GO:1905818:regulation of chromosome separation (qval6.11E-3)', 'GO:0006302:double-strand break repair (qval6.09E-3)', 'GO:0007049:cell cycle (qval6.43E-3)', 'GO:2000573:positive regulation of DNA biosynthetic process (qval6.39E-3)', 'GO:0033043:regulation of organelle organization (qval7.19E-3)', 'GO:0006417:regulation of translation (qval7.15E-3)', 'GO:0022613:ribonucleoprotein complex biogenesis (qval7.72E-3)', 'GO:0010468:regulation of gene expression (qval8.18E-3)', 'GO:0006271:DNA strand elongation involved in DNA replication (qval8.2E-3)', 'GO:1901575:organic substance catabolic process (qval9.34E-3)', 'GO:0000028:ribosomal small subunit assembly (qval9.31E-3)', 'GO:0033047:regulation of mitotic sister chromatid segregation (qval1.01E-2)', 'GO:0000278:mitotic cell cycle (qval1.02E-2)', 'GO:0051246:regulation of protein metabolic process (qval1.04E-2)', 'GO:1904851:positive regulation of establishment of protein localization to telomere (qval1.09E-2)', 'GO:2000278:regulation of DNA biosynthetic process (qval1.09E-2)', 'GO:0015986:ATP synthesis coupled proton transport (qval1.23E-2)', 'GO:0015985:energy coupled proton transport, down electrochemical gradient (qval1.22E-2)', 'GO:0006275:regulation of DNA replication (qval1.24E-2)', 'GO:0000723:telomere maintenance (qval1.71E-2)', 'GO:0070125:mitochondrial translational elongation (qval1.71E-2)', 'GO:0009144:purine nucleoside triphosphate metabolic process (qval1.73E-2)', 'GO:0006415:translational termination (qval1.94E-2)', 'GO:0044843:cell cycle G1/S phase transition (qval1.93E-2)', 'GO:0090329:regulation of DNA-dependent DNA replication (qval1.94E-2)', 'GO:0051173:positive regulation of nitrogen compound metabolic process (qval2.01E-2)', 'GO:0072521:purine-containing compound metabolic process (qval2.03E-2)', 'GO:0009141:nucleoside triphosphate metabolic process (qval2.01E-2)', 'GO:0010604:positive regulation of macromolecule metabolic process (qval2.05E-2)', 'GO:0071897:DNA biosynthetic process (qval2.2E-2)', 'GO:0032200:telomere organization (qval2.2E-2)', 'GO:0042274:ribosomal small subunit biogenesis (qval2.27E-2)', 'GO:0009060:aerobic respiration (qval2.3E-2)', 'GO:0070203:regulation of establishment of protein localization to telomere (qval2.34E-2)', 'GO:0070202:regulation of establishment of protein localization to chromosome (qval2.32E-2)', 'GO:1904816:positive regulation of protein localization to chromosome, telomeric region (qval2.3E-2)', 'GO:1990542:mitochondrial transmembrane transport (qval2.37E-2)', 'GO:0006297:nucleotide-excision repair, DNA gap filling (qval2.42E-2)', 'GO:0008150:biological_process (qval2.41E-2)', 'GO:2000756:regulation of peptidyl-lysine acetylation (qval2.47E-2)', 'GO:0034654:nucleobase-containing compound biosynthetic process (qval2.47E-2)', 'GO:0051128:regulation of cellular component organization (qval2.45E-2)', 'GO:0071824:protein-DNA complex subunit organization (qval2.56E-2)', 'GO:0032268:regulation of cellular protein metabolic process (qval2.59E-2)', 'GO:0006682:galactosylceramide biosynthetic process (qval2.59E-2)', 'GO:0019375:galactolipid biosynthetic process (qval2.57E-2)', 'GO:0046034:ATP metabolic process (qval2.56E-2)', 'GO:0051649:establishment of localization in cell (qval2.64E-2)', 'GO:0065004:protein-DNA complex assembly (qval3.03E-2)', 'GO:0031110:regulation of microtubule polymerization or depolymerization (qval3.13E-2)', 'GO:0044085:cellular component biogenesis (qval3.11E-2)', 'GO:0071840:cellular component organization or biogenesis (qval3.11E-2)', 'GO:0007004:telomere maintenance via telomerase (qval3.11E-2)', 'GO:0051053:negative regulation of DNA metabolic process (qval3.14E-2)', 'GO:1904666:regulation of ubiquitin protein ligase activity (qval3.16E-2)', 'GO:0044248:cellular catabolic process (qval3.22E-2)', 'GO:0031111:negative regulation of microtubule polymerization or depolymerization (qval3.2E-2)', 'GO:0000082:G1/S transition of mitotic cell cycle (qval3.33E-2)', 'GO:0051171:regulation of nitrogen compound metabolic process (qval3.37E-2)', 'GO:1900182:positive regulation of protein localization to nucleus (qval3.48E-2)', 'GO:0006310:DNA recombination (qval3.49E-2)', 'GO:0034248:regulation of cellular amide metabolic process (qval3.65E-2)', 'GO:0032392:DNA geometric change (qval3.73E-2)', 'GO:0009199:ribonucleoside triphosphate metabolic process (qval3.74E-2)', 'GO:0031115:negative regulation of microtubule polymerization (qval3.76E-2)', 'GO:0031113:regulation of microtubule polymerization (qval3.78E-2)', 'GO:0070126:mitochondrial translational termination (qval4.39E-2)', 'GO:0032508:DNA duplex unwinding (qval4.37E-2)', 'GO:0009205:purine ribonucleoside triphosphate metabolic process (qval4.48E-2)', 'GO:0006163:purine nucleotide metabolic process (qval4.51E-2)', 'GO:1901983:regulation of protein acetylation (qval4.53E-2)', 'GO:0045664:regulation of neuron differentiation (qval4.78E-2)', 'GO:0060789:hair follicle placode formation (qval5.42E-2)', 'GO:0006273:lagging strand elongation (qval5.39E-2)', 'GO:1900104:regulation of hyaluranon cable assembly (qval5.36E-2)', 'GO:1900106:positive regulation of hyaluranon cable assembly (qval5.33E-2)', 'GO:0006301:postreplication repair (qval5.42E-2)', 'GO:0007088:regulation of mitotic nuclear division (qval5.42E-2)', 'GO:0051444:negative regulation of ubiquitin-protein transferase activity (qval5.64E-2)', 'GO:0046040:IMP metabolic process (qval5.61E-2)', 'GO:0000075:cell cycle checkpoint (qval5.64E-2)', "GO:0006189:'de novo' IMP biosynthetic process (qval5.85E-2)", 'GO:0046476:glycosylceramide biosynthetic process (qval5.82E-2)', 'GO:0006278:RNA-dependent DNA biosynthetic process (qval5.8E-2)', 'GO:0032886:regulation of microtubule-based process (qval5.94E-2)', 'GO:0045727:positive regulation of translation (qval6.19E-2)', 'GO:0009893:positive regulation of metabolic process (qval6.18E-2)', 'GO:0045333:cellular respiration (qval6.25E-2)', 'GO:0007006:mitochondrial membrane organization (qval6.25E-2)', 'GO:0007093:mitotic cell cycle checkpoint (qval6.24E-2)', 'GO:0006188:IMP biosynthetic process (qval6.51E-2)', 'GO:1904814:regulation of protein localization to chromosome, telomeric region (qval6.48E-2)', 'GO:1904356:regulation of telomere maintenance via telomere lengthening (qval6.47E-2)', 'GO:0006839:mitochondrial transport (qval6.89E-2)']</t>
        </is>
      </c>
      <c r="T24" s="3">
        <f>hyperlink("https://spiral.technion.ac.il/results/MTAwMDAwNA==/23/GOResultsFUNCTION","link")</f>
        <v/>
      </c>
      <c r="U24" t="inlineStr">
        <is>
          <t>['GO:0003735:structural constituent of ribosome (qval6.68E-31)', 'GO:0003723:RNA binding (qval4.44E-22)', 'GO:0003676:nucleic acid binding (qval2.73E-12)', 'GO:0097159:organic cyclic compound binding (qval2.49E-12)', 'GO:1901363:heterocyclic compound binding (qval2.39E-12)', 'GO:0005198:structural molecule activity (qval4.19E-10)', 'GO:0019843:rRNA binding (qval1.43E-5)', 'GO:0008094:DNA-dependent ATPase activity (qval1.2E-3)', 'GO:0000166:nucleotide binding (qval5.23E-3)', 'GO:1901265:nucleoside phosphate binding (qval4.87E-3)', 'GO:0017076:purine nucleotide binding (qval5.41E-3)', 'GO:0032553:ribonucleotide binding (qval6.93E-3)', 'GO:0032555:purine ribonucleotide binding (qval8.31E-3)', 'GO:0035639:purine ribonucleoside triphosphate binding (qval9.83E-3)', 'GO:0044183:protein binding involved in protein folding (qval1.09E-2)', 'GO:0070182:DNA polymerase binding (qval1.87E-2)', 'GO:0030515:snoRNA binding (qval2.04E-2)', 'GO:0003688:DNA replication origin binding (qval1.94E-2)', 'GO:0140097:catalytic activity, acting on DNA (qval1.97E-2)', 'GO:0030554:adenyl nucleotide binding (qval2.27E-2)', 'GO:0032559:adenyl ribonucleotide binding (qval2.89E-2)', 'GO:0005524:ATP binding (qval3E-2)', 'GO:0036094:small molecule binding (qval3E-2)', 'GO:0005515:protein binding (qval2.9E-2)', 'GO:0016462:pyrophosphatase activity (qval2.84E-2)', 'GO:0016817:hydrolase activity, acting on acid anhydrides (qval3E-2)', 'GO:0016818:hydrolase activity, acting on acid anhydrides, in phosphorus-containing anhydrides (qval2.89E-2)', "GO:0048027:mRNA 5'-UTR binding (qval3.91E-2)", 'GO:0046933:proton-transporting ATP synthase activity, rotational mechanism (qval4.02E-2)', 'GO:0016903:oxidoreductase activity, acting on the aldehyde or oxo group of donors (qval4.36E-2)', 'GO:0042623:ATPase activity, coupled (qval5.37E-2)', 'GO:0045182:translation regulator activity (qval7.86E-2)', 'GO:0019904:protein domain specific binding (qval7.65E-2)', 'GO:0070180:large ribosomal subunit rRNA binding (qval8.89E-2)', 'GO:0051082:unfolded protein binding (qval1.1E-1)', 'GO:0097367:carbohydrate derivative binding (qval1.16E-1)', 'GO:0016874:ligase activity (qval1.16E-1)']</t>
        </is>
      </c>
      <c r="V24" s="3">
        <f>hyperlink("https://spiral.technion.ac.il/results/MTAwMDAwNA==/23/GOResultsCOMPONENT","link")</f>
        <v/>
      </c>
      <c r="W24" t="inlineStr">
        <is>
          <t>['GO:0044391:ribosomal subunit (qval2.43E-28)', 'GO:0044445:cytosolic part (qval1.37E-23)', 'GO:0022625:cytosolic large ribosomal subunit (qval1.03E-23)', 'GO:1990904:ribonucleoprotein complex (qval1.41E-18)', 'GO:0005840:ribosome (qval3.12E-17)', 'GO:0015934:large ribosomal subunit (qval2.44E-16)', 'GO:0043228:non-membrane-bounded organelle (qval1.12E-14)', 'GO:0043232:intracellular non-membrane-bounded organelle (qval1.02E-14)', 'GO:0042788:polysomal ribosome (qval2.05E-13)', 'GO:0005730:nucleolus (qval1.44E-12)', 'GO:0015935:small ribosomal subunit (qval2.11E-12)', 'GO:0022627:cytosolic small ribosomal subunit (qval1.85E-11)', 'GO:0043229:intracellular organelle (qval3.43E-10)', 'GO:0032991:protein-containing complex (qval3.52E-10)', 'GO:0043226:organelle (qval1.01E-8)', 'GO:0044428:nuclear part (qval2.95E-8)', 'GO:0044424:intracellular part (qval7.41E-8)', 'GO:0098687:chromosomal region (qval2.56E-6)', 'GO:0005654:nucleoplasm (qval6E-6)', 'GO:0044446:intracellular organelle part (qval6.15E-6)', 'GO:0005743:mitochondrial inner membrane (qval1.68E-5)', 'GO:0044422:organelle part (qval2.21E-5)', 'GO:0005739:mitochondrion (qval2.72E-5)', 'GO:0019866:organelle inner membrane (qval2.78E-5)', 'GO:0031966:mitochondrial membrane (qval3.28E-5)', 'GO:0043231:intracellular membrane-bounded organelle (qval3.42E-5)', 'GO:0044429:mitochondrial part (qval5.11E-5)', 'GO:0005634:nucleus (qval5.94E-5)', 'GO:0005829:cytosol (qval7E-5)', 'GO:0098798:mitochondrial protein complex (qval7.49E-5)', 'GO:0043227:membrane-bounded organelle (qval1.41E-4)', 'GO:0044464:cell part (qval6.61E-4)', 'GO:0044454:nuclear chromosome part (qval1.14E-3)', 'GO:0097458:neuron part (qval3.17E-3)', 'GO:0044427:chromosomal part (qval3.3E-3)', 'GO:0000775:chromosome, centromeric region (qval3.3E-3)', 'GO:0000777:condensed chromosome kinetochore (qval3.52E-3)', 'GO:0000781:chromosome, telomeric region (qval4.1E-3)', 'GO:0000776:kinetochore (qval6.33E-3)', 'GO:0045202:synapse (qval1E-2)', 'GO:0030054:cell junction (qval9.94E-3)', 'GO:0098800:inner mitochondrial membrane protein complex (qval9.87E-3)', 'GO:0005832:chaperonin-containing T-complex (qval1.02E-2)', 'GO:0044294:dendritic growth cone (qval1E-2)', 'GO:0044444:cytoplasmic part (qval1.28E-2)', 'GO:0044455:mitochondrial membrane part (qval1.57E-2)', 'GO:0005925:focal adhesion (qval1.88E-2)', 'GO:0005924:cell-substrate adherens junction (qval2.09E-2)', 'GO:0030055:cell-substrate junction (qval2.32E-2)', 'GO:0048786:presynaptic active zone (qval2.36E-2)', 'GO:0044326:dendritic spine neck (qval2.54E-2)', 'GO:0045261:proton-transporting ATP synthase complex, catalytic core F(1) (qval2.82E-2)', 'GO:0014069:postsynaptic density (qval3.24E-2)', 'GO:0099572:postsynaptic specialization (qval3.45E-2)']</t>
        </is>
      </c>
      <c r="X24" t="inlineStr">
        <is>
          <t>[{16, 18, 20, 21, 22, 23, 24}, {0, 2, 3, 25, 26, 27, 29, 30}]</t>
        </is>
      </c>
    </row>
    <row r="25">
      <c r="A25" s="1" t="n">
        <v>24</v>
      </c>
      <c r="B25" t="n">
        <v>32863</v>
      </c>
      <c r="C25" t="n">
        <v>31</v>
      </c>
      <c r="D25" t="n">
        <v>836</v>
      </c>
      <c r="E25" t="n">
        <v>15</v>
      </c>
      <c r="F25" t="n">
        <v>930</v>
      </c>
      <c r="G25" t="n">
        <v>44</v>
      </c>
      <c r="H25" s="2" t="n">
        <v>-1422.330159206389</v>
      </c>
      <c r="I25" t="n">
        <v>0.5557736027562492</v>
      </c>
      <c r="J25" t="inlineStr">
        <is>
          <t>ENSG00000000005,ENSG00000001497,ENSG00000001617,ENSG00000003249,ENSG00000004478,ENSG00000005022,ENSG00000005156,ENSG00000005448,ENSG00000006047,ENSG00000007255,ENSG00000007264,ENSG00000007402,ENSG00000008083,ENSG00000008300,ENSG00000008394,ENSG00000008988,ENSG00000009709,ENSG00000009950,ENSG00000010165,ENSG00000013306,ENSG00000018625,ENSG00000019505,ENSG00000020922,ENSG00000025293,ENSG00000026297,ENSG00000029993,ENSG00000040341,ENSG00000046647,ENSG00000048028,ENSG00000049089,ENSG00000051382,ENSG00000052344,ENSG00000053254,ENSG00000055163,ENSG00000056487,ENSG00000057657,ENSG00000057935,ENSG00000064545,ENSG00000064933,ENSG00000065150,ENSG00000065268,ENSG00000065621,ENSG00000066027,ENSG00000066248,ENSG00000067113,ENSG00000067992,ENSG00000068078,ENSG00000069667,ENSG00000070367,ENSG00000071082,ENSG00000071564,ENSG00000072832,ENSG00000073536,ENSG00000073849,ENSG00000074201,ENSG00000074211,ENSG00000074370,ENSG00000075043,ENSG00000076003,ENSG00000076248,ENSG00000076554,ENSG00000076716,ENSG00000077009,ENSG00000077279,ENSG00000077312,ENSG00000078549,ENSG00000079156,ENSG00000079246,ENSG00000082512,ENSG00000083123,ENSG00000083845,ENSG00000083857,ENSG00000084092,ENSG00000084093,ENSG00000084444,ENSG00000084453,ENSG00000089009,ENSG00000089157,ENSG00000089250,ENSG00000089289,ENSG00000089847,ENSG00000092140,ENSG00000092421,ENSG00000092758,ENSG00000093072,ENSG00000095002,ENSG00000095932,ENSG00000096384,ENSG00000099817,ENSG00000099821,ENSG00000099822,ENSG00000099954,ENSG00000100077,ENSG00000100206,ENSG00000100298,ENSG00000100324,ENSG00000100353,ENSG00000100473,ENSG00000100625,ENSG00000100714,ENSG00000100721,ENSG00000100814,ENSG00000100938,ENSG00000101057,ENSG00000101098,ENSG00000101144,ENSG00000101220,ENSG00000101331,ENSG00000101447,ENSG00000101463,ENSG00000101812,ENSG00000101974,ENSG00000102230,ENSG00000102290,ENSG00000102572,ENSG00000102802,ENSG00000102854,ENSG00000103037,ENSG00000103089,ENSG00000103194,ENSG00000103449,ENSG00000103507,ENSG00000103550,ENSG00000103723,ENSG00000104177,ENSG00000104290,ENSG00000104327,ENSG00000104413,ENSG00000104833,ENSG00000105131,ENSG00000105143,ENSG00000105193,ENSG00000105202,ENSG00000105251,ENSG00000105255,ENSG00000105278,ENSG00000105289,ENSG00000105372,ENSG00000105373,ENSG00000105427,ENSG00000105640,ENSG00000105700,ENSG00000105701,ENSG00000105707,ENSG00000105866,ENSG00000105929,ENSG00000106078,ENSG00000106268,ENSG00000106399,ENSG00000106538,ENSG00000106603,ENSG00000107554,ENSG00000107562,ENSG00000107779,ENSG00000107902,ENSG00000108001,ENSG00000108468,ENSG00000108578,ENSG00000108984,ENSG00000109475,ENSG00000109805,ENSG00000109832,ENSG00000109956,ENSG00000110092,ENSG00000110700,ENSG00000110931,ENSG00000111110,ENSG00000111144,ENSG00000111199,ENSG00000111249,ENSG00000111269,ENSG00000111319,ENSG00000111432,ENSG00000111670,ENSG00000111674,ENSG00000112118,ENSG00000112159,ENSG00000112280,ENSG00000112306,ENSG00000112312,ENSG00000112394,ENSG00000113296,ENSG00000113328,ENSG00000114054,ENSG00000114115,ENSG00000114120,ENSG00000114126,ENSG00000114346,ENSG00000114391,ENSG00000114812,ENSG00000115241,ENSG00000115268,ENSG00000115484,ENSG00000116251,ENSG00000116353,ENSG00000116396,ENSG00000116661,ENSG00000116670,ENSG00000116785,ENSG00000117069,ENSG00000117407,ENSG00000117632,ENSG00000117697,ENSG00000118263,ENSG00000118707,ENSG00000118985,ENSG00000119285,ENSG00000119335,ENSG00000119616,ENSG00000119711,ENSG00000119782,ENSG00000119888,ENSG00000119969,ENSG00000120253,ENSG00000120685,ENSG00000120756,ENSG00000121057,ENSG00000121211,ENSG00000121579,ENSG00000121741,ENSG00000121904,ENSG00000122406,ENSG00000122873,ENSG00000123119,ENSG00000123124,ENSG00000123131,ENSG00000123213,ENSG00000123473,ENSG00000124532,ENSG00000124614,ENSG00000124767,ENSG00000125246,ENSG00000125445,ENSG00000125457,ENSG00000125691,ENSG00000125703,ENSG00000125743,ENSG00000125850,ENSG00000125871,ENSG00000125968,ENSG00000126249,ENSG00000126261,ENSG00000126602,ENSG00000126787,ENSG00000126858,ENSG00000126878,ENSG00000126950,ENSG00000127184,ENSG00000127561,ENSG00000128040,ENSG00000128050,ENSG00000128266,ENSG00000128298,ENSG00000128309,ENSG00000128683,ENSG00000128739,ENSG00000129354,ENSG00000129682,ENSG00000129993,ENSG00000130032,ENSG00000130182,ENSG00000130208,ENSG00000130294,ENSG00000130433,ENSG00000130520,ENSG00000130558,ENSG00000130643,ENSG00000130707,ENSG00000130720,ENSG00000130775,ENSG00000130940,ENSG00000131188,ENSG00000131238,ENSG00000131264,ENSG00000131373,ENSG00000131650,ENSG00000131747,ENSG00000131771,ENSG00000131844,ENSG00000131914,ENSG00000131969,ENSG00000131979,ENSG00000132026,ENSG00000132688,ENSG00000132692,ENSG00000132780,ENSG00000132781,ENSG00000133083,ENSG00000133318,ENSG00000133488,ENSG00000133627,ENSG00000133703,ENSG00000133704,ENSG00000133710,ENSG00000133835,ENSG00000134057,ENSG00000134146,ENSG00000134207,ENSG00000134323,ENSG00000134595,ENSG00000134717,ENSG00000135116,ENSG00000135144,ENSG00000135447,ENSG00000135469,ENSG00000135486,ENSG00000135643,ENSG00000136425,ENSG00000136504,ENSG00000136720,ENSG00000136942,ENSG00000136982,ENSG00000137154,ENSG00000137285,ENSG00000137309,ENSG00000137642,ENSG00000137700,ENSG00000137720,ENSG00000138095,ENSG00000138101,ENSG00000138336,ENSG00000138363,ENSG00000138376,ENSG00000138382,ENSG00000138399,ENSG00000138442,ENSG00000138443,ENSG00000138629,ENSG00000138685,ENSG00000138771,ENSG00000139146,ENSG00000139668,ENSG00000139835,ENSG00000140043,ENSG00000140451,ENSG00000140740,ENSG00000140876,ENSG00000140988,ENSG00000141314,ENSG00000141425,ENSG00000141446,ENSG00000141556,ENSG00000141858,ENSG00000141959,ENSG00000141968,ENSG00000142530,ENSG00000142534,ENSG00000142541,ENSG00000142632,ENSG00000142676,ENSG00000142687,ENSG00000142864,ENSG00000142937,ENSG00000142945,ENSG00000143119,ENSG00000143126,ENSG00000143190,ENSG00000143412,ENSG00000143469,ENSG00000143590,ENSG00000143756,ENSG00000143771,ENSG00000143799,ENSG00000143815,ENSG00000143947,ENSG00000144120,ENSG00000144381,ENSG00000144554,ENSG00000144713,ENSG00000144730,ENSG00000144834,ENSG00000145220,ENSG00000145386,ENSG00000145592,ENSG00000145626,ENSG00000145642,ENSG00000145703,ENSG00000145741,ENSG00000145808,ENSG00000145907,ENSG00000145911,ENSG00000146215,ENSG00000146426,ENSG00000146530,ENSG00000146938,ENSG00000147119,ENSG00000147140,ENSG00000147202,ENSG00000147255,ENSG00000147274,ENSG00000147324,ENSG00000147403,ENSG00000147676,ENSG00000148019,ENSG00000148200,ENSG00000148303,ENSG00000148730,ENSG00000148798,ENSG00000149273,ENSG00000149476,ENSG00000149554,ENSG00000151090,ENSG00000151151,ENSG00000151276,ENSG00000151746,ENSG00000152061,ENSG00000152661,ENSG00000152904,ENSG00000152969,ENSG00000153044,ENSG00000153363,ENSG00000153395,ENSG00000153446,ENSG00000154118,ENSG00000154359,ENSG00000154639,ENSG00000154917,ENSG00000155380,ENSG00000155463,ENSG00000155961,ENSG00000156482,ENSG00000156508,ENSG00000156735,ENSG00000156966,ENSG00000156970,ENSG00000156990,ENSG00000157214,ENSG00000157456,ENSG00000158158,ENSG00000158246,ENSG00000158457,ENSG00000158473,ENSG00000158825,ENSG00000159055,ENSG00000159111,ENSG00000159212,ENSG00000159374,ENSG00000159753,ENSG00000160813,ENSG00000160867,ENSG00000160973,ENSG00000161082,ENSG00000161249,ENSG00000161513,ENSG00000161652,ENSG00000161940,ENSG00000161970,ENSG00000162174,ENSG00000162244,ENSG00000162490,ENSG00000162551,ENSG00000162836,ENSG00000162889,ENSG00000162949,ENSG00000163291,ENSG00000163322,ENSG00000163467,ENSG00000163530,ENSG00000163630,ENSG00000163683,ENSG00000163704,ENSG00000163873,ENSG00000163884,ENSG00000163961,ENSG00000164024,ENSG00000164048,ENSG00000164109,ENSG00000164112,ENSG00000164120,ENSG00000164134,ENSG00000164151,ENSG00000164199,ENSG00000164362,ENSG00000164587,ENSG00000164904,ENSG00000164975,ENSG00000164985,ENSG00000165171,ENSG00000165185,ENSG00000165186,ENSG00000165215,ENSG00000165238,ENSG00000165349,ENSG00000165704,ENSG00000165732,ENSG00000165879,ENSG00000165912,ENSG00000166164,ENSG00000166197,ENSG00000166226,ENSG00000166405,ENSG00000166415,ENSG00000166426,ENSG00000166816,ENSG00000166828,ENSG00000166833,ENSG00000166869,ENSG00000166922,ENSG00000167085,ENSG00000167281,ENSG00000167513,ENSG00000167526,ENSG00000167600,ENSG00000167619,ENSG00000167641,ENSG00000167645,ENSG00000167658,ENSG00000167670,ENSG00000167700,ENSG00000167747,ENSG00000167815,ENSG00000167863,ENSG00000168028,ENSG00000168159,ENSG00000168268,ENSG00000168280,ENSG00000168502,ENSG00000168671,ENSG00000168763,ENSG00000168913,ENSG00000169083,ENSG00000169213,ENSG00000169432,ENSG00000169750,ENSG00000169764,ENSG00000169814,ENSG00000169855,ENSG00000169877,ENSG00000169900,ENSG00000170264,ENSG00000170561,ENSG00000170606,ENSG00000170608,ENSG00000170633,ENSG00000170703,ENSG00000170899,ENSG00000171126,ENSG00000171425,ENSG00000171435,ENSG00000171551,ENSG00000171552,ENSG00000171596,ENSG00000171604,ENSG00000171681,ENSG00000171757,ENSG00000171858,ENSG00000171863,ENSG00000171970,ENSG00000172053,ENSG00000172461,ENSG00000172782,ENSG00000172795,ENSG00000172809,ENSG00000173473,ENSG00000173660,ENSG00000173726,ENSG00000173894,ENSG00000174015,ENSG00000174444,ENSG00000174600,ENSG00000174720,ENSG00000174748,ENSG00000175063,ENSG00000175198,ENSG00000175356,ENSG00000175426,ENSG00000175567,ENSG00000175707,ENSG00000175792,ENSG00000175832,ENSG00000175894,ENSG00000175928,ENSG00000176320,ENSG00000176390,ENSG00000176490,ENSG00000176533,ENSG00000176834,ENSG00000176887,ENSG00000177359,ENSG00000177455,ENSG00000177468,ENSG00000177570,ENSG00000177600,ENSG00000177674,ENSG00000178035,ENSG00000178074,ENSG00000178149,ENSG00000178297,ENSG00000178741,ENSG00000178947,ENSG00000178982,ENSG00000179059,ENSG00000179295,ENSG00000179299,ENSG00000179344,ENSG00000179361,ENSG00000179915,ENSG00000180035,ENSG00000180071,ENSG00000180155,ENSG00000180694,ENSG00000180767,ENSG00000181007,ENSG00000181192,ENSG00000181274,ENSG00000181392,ENSG00000181513,ENSG00000181666,ENSG00000182040,ENSG00000182372,ENSG00000182568,ENSG00000182667,ENSG00000182759,ENSG00000182899,ENSG00000183196,ENSG00000183248,ENSG00000183751,ENSG00000183943,ENSG00000184117,ENSG00000184160,ENSG00000184224,ENSG00000184261,ENSG00000184697,ENSG00000184809,ENSG00000184897,ENSG00000184905,ENSG00000185100,ENSG00000185274,ENSG00000185519,ENSG00000185532,ENSG00000185847,ENSG00000185869,ENSG00000185920,ENSG00000186153,ENSG00000186193,ENSG00000186205,ENSG00000186298,ENSG00000186468,ENSG00000186493,ENSG00000186615,ENSG00000187017,ENSG00000187514,ENSG00000187764,ENSG00000188257,ENSG00000188322,ENSG00000188559,ENSG00000188647,ENSG00000188846,ENSG00000188848,ENSG00000189043,ENSG00000189283,ENSG00000189369,ENSG00000196126,ENSG00000196183,ENSG00000196189,ENSG00000196214,ENSG00000196218,ENSG00000196267,ENSG00000196268,ENSG00000196376,ENSG00000196465,ENSG00000196531,ENSG00000196591,ENSG00000196668,ENSG00000196781,ENSG00000196812,ENSG00000196876,ENSG00000197119,ENSG00000197223,ENSG00000197372,ENSG00000197415,ENSG00000197594,ENSG00000197721,ENSG00000197756,ENSG00000197894,ENSG00000197958,ENSG00000197961,ENSG00000198015,ENSG00000198087,ENSG00000198417,ENSG00000198554,ENSG00000198598,ENSG00000198722,ENSG00000198755,ENSG00000198774,ENSG00000198780,ENSG00000198794,ENSG00000198865,ENSG00000198915,ENSG00000198919,ENSG00000198931,ENSG00000198948,ENSG00000201674,ENSG00000201998,ENSG00000203952,ENSG00000203995,ENSG00000204055,ENSG00000204118,ENSG00000204121,ENSG00000204175,ENSG00000204237,ENSG00000204252,ENSG00000204257,ENSG00000204308,ENSG00000204335,ENSG00000204392,ENSG00000204442,ENSG00000204516,ENSG00000204519,ENSG00000204531,ENSG00000204628,ENSG00000204789,ENSG00000204899,ENSG00000205189,ENSG00000205339,ENSG00000206557,ENSG00000213160,ENSG00000213420,ENSG00000213465,ENSG00000213468,ENSG00000213741,ENSG00000213860,ENSG00000213889,ENSG00000213988,ENSG00000214954,ENSG00000215021,ENSG00000215218,ENSG00000215450,ENSG00000215612,ENSG00000215845,ENSG00000219438,ENSG00000224032,ENSG00000224078,ENSG00000225420,ENSG00000225475,ENSG00000226360,ENSG00000226792,ENSG00000226950,ENSG00000228956,ENSG00000229761,ENSG00000229939,ENSG00000230453,ENSG00000230623,ENSG00000230751,ENSG00000230989,ENSG00000231789,ENSG00000232573,ENSG00000233384,ENSG00000233593,ENSG00000233611,ENSG00000233762,ENSG00000233834,ENSG00000233836,ENSG00000233922,ENSG00000234741,ENSG00000234791,ENSG00000235098,ENSG00000235688,ENSG00000236094,ENSG00000236279,ENSG00000237517,ENSG00000237594,ENSG00000238105,ENSG00000238172,ENSG00000238178,ENSG00000240563,ENSG00000240775,ENSG00000242715,ENSG00000242794,ENSG00000242808,ENSG00000243064,ENSG00000243081,ENSG00000243181,ENSG00000244086,ENSG00000244313,ENSG00000245910,ENSG00000247033,ENSG00000247556,ENSG00000248329,ENSG00000248347,ENSG00000248859,ENSG00000250366,ENSG00000253799,ENSG00000254277,ENSG00000254338,ENSG00000255474,ENSG00000255717,ENSG00000256232,ENSG00000256288,ENSG00000256463,ENSG00000256969,ENSG00000257151,ENSG00000257839,ENSG00000259048,ENSG00000260442,ENSG00000260469,ENSG00000260822,ENSG00000260886,ENSG00000261150,ENSG00000261409,ENSG00000261949,ENSG00000262874,ENSG00000262877,ENSG00000263266,ENSG00000263563,ENSG00000264569,ENSG00000267260,ENSG00000267364,ENSG00000268649,ENSG00000269068,ENSG00000269416,ENSG00000271888,ENSG00000272398,ENSG00000274090,ENSG00000274964,ENSG00000276045,ENSG00000276846,ENSG00000277013,ENSG00000277196,ENSG00000277363,ENSG00000278041,ENSG00000278570,ENSG00000278817,ENSG00000278845,ENSG00000279192,ENSG00000280058,ENSG00000280142,ENSG00000280237,ENSG00000280623,ENSG00000281398,ENSG00000282048,ENSG00000283638,ENSG00000283654,ENSG00000283674,ENSG00000284720,ENSG00000285188</t>
        </is>
      </c>
      <c r="K25" t="inlineStr">
        <is>
          <t>[(14, 2), (14, 27), (16, 2), (16, 3), (16, 27), (16, 29), (17, 2), (17, 3), (17, 27), (18, 2), (18, 3), (18, 27), (18, 29), (18, 30), (19, 2), (19, 3), (19, 27), (19, 29), (19, 30), (20, 2), (20, 3), (20, 27), (20, 29), (20, 30), (21, 2), (21, 3), (21, 27), (21, 29), (21, 30), (22, 2), (22, 3), (22, 27), (22, 29), (22, 30), (23, 2), (23, 3), (23, 27), (23, 29), (23, 30), (24, 2), (24, 3), (24, 27), (24, 29), (24, 30)]</t>
        </is>
      </c>
      <c r="L25" t="n">
        <v>5838</v>
      </c>
      <c r="M25" t="n">
        <v>0.75</v>
      </c>
      <c r="N25" t="n">
        <v>0.95</v>
      </c>
      <c r="O25" t="n">
        <v>3</v>
      </c>
      <c r="P25" t="n">
        <v>10000</v>
      </c>
      <c r="Q25" t="inlineStr">
        <is>
          <t>11/06/2023, 22:09:51</t>
        </is>
      </c>
      <c r="R25" s="3">
        <f>hyperlink("https://spiral.technion.ac.il/results/MTAwMDAwNA==/24/GOResultsPROCESS","link")</f>
        <v/>
      </c>
      <c r="S25" t="inlineStr">
        <is>
          <t>['GO:0006614:SRP-dependent cotranslational protein targeting to membrane (qval2.17E-28)', 'GO:0006613:cotranslational protein targeting to membrane (qval7.53E-27)', 'GO:0045047:protein targeting to ER (qval1.14E-24)', 'GO:0072599:establishment of protein localization to endoplasmic reticulum (qval7.24E-24)', 'GO:0000184:nuclear-transcribed mRNA catabolic process, nonsense-mediated decay (qval6.75E-24)', 'GO:0019083:viral transcription (qval5.63E-24)', 'GO:0006413:translational initiation (qval5.57E-22)', 'GO:0070972:protein localization to endoplasmic reticulum (qval6.49E-22)', 'GO:0006612:protein targeting to membrane (qval6.75E-19)', 'GO:0006412:translation (qval3.53E-18)', 'GO:0043043:peptide biosynthetic process (qval2.98E-17)', 'GO:0000956:nuclear-transcribed mRNA catabolic process (qval1.64E-16)', 'GO:0006402:mRNA catabolic process (qval7.3E-15)', 'GO:0043604:amide biosynthetic process (qval1.22E-14)', 'GO:0006401:RNA catabolic process (qval3.92E-14)', 'GO:0006518:peptide metabolic process (qval1.45E-13)', 'GO:0034655:nucleobase-containing compound catabolic process (qval5.06E-13)', 'GO:0044270:cellular nitrogen compound catabolic process (qval1.14E-12)', 'GO:0046700:heterocycle catabolic process (qval3.49E-12)', 'GO:0002181:cytoplasmic translation (qval3.67E-12)', 'GO:0006605:protein targeting (qval7.89E-12)', 'GO:0034645:cellular macromolecule biosynthetic process (qval8.32E-12)', 'GO:0090150:establishment of protein localization to membrane (qval8.34E-12)', 'GO:0043603:cellular amide metabolic process (qval1.41E-11)', 'GO:0019439:aromatic compound catabolic process (qval1.55E-11)', 'GO:1901361:organic cyclic compound catabolic process (qval7.1E-11)', 'GO:0072594:establishment of protein localization to organelle (qval1.47E-10)', 'GO:0009059:macromolecule biosynthetic process (qval1.58E-10)', 'GO:0034641:cellular nitrogen compound metabolic process (qval1.77E-9)', 'GO:1901566:organonitrogen compound biosynthetic process (qval3.5E-9)', 'GO:0044271:cellular nitrogen compound biosynthetic process (qval6.18E-9)', 'GO:0090304:nucleic acid metabolic process (qval8.06E-9)', 'GO:0006139:nucleobase-containing compound metabolic process (qval1.56E-8)', 'GO:0044249:cellular biosynthetic process (qval1.58E-8)', 'GO:0046483:heterocycle metabolic process (qval4.68E-8)', 'GO:0009058:biosynthetic process (qval6E-8)', 'GO:0016032:viral process (qval1.23E-7)', 'GO:0044403:symbiont process (qval1.2E-7)', 'GO:1901576:organic substance biosynthetic process (qval1.25E-7)', 'GO:0006725:cellular aromatic compound metabolic process (qval5.05E-7)', 'GO:0022618:ribonucleoprotein complex assembly (qval5.84E-7)', 'GO:1901360:organic cyclic compound metabolic process (qval7.59E-7)', 'GO:0016070:RNA metabolic process (qval1.68E-6)', 'GO:0072657:protein localization to membrane (qval1.64E-6)', 'GO:0033365:protein localization to organelle (qval1.65E-6)', 'GO:0044419:interspecies interaction between organisms (qval1.85E-6)', 'GO:0071826:ribonucleoprotein complex subunit organization (qval1.99E-6)', 'GO:0006364:rRNA processing (qval2.89E-6)', 'GO:0010605:negative regulation of macromolecule metabolic process (qval5.32E-6)', 'GO:0010629:negative regulation of gene expression (qval6.11E-6)', 'GO:0009892:negative regulation of metabolic process (qval1.69E-5)', 'GO:0016072:rRNA metabolic process (qval5.36E-5)', 'GO:0016071:mRNA metabolic process (qval1.65E-4)', 'GO:0006886:intracellular protein transport (qval2.78E-4)', 'GO:0034622:cellular protein-containing complex assembly (qval2.86E-4)', 'GO:0000027:ribosomal large subunit assembly (qval3.47E-4)', 'GO:0051704:multi-organism process (qval7.72E-4)', 'GO:0044265:cellular macromolecule catabolic process (qval1.55E-3)', 'GO:1904667:negative regulation of ubiquitin protein ligase activity (qval1.77E-3)', 'GO:0034613:cellular protein localization (qval2.41E-3)', 'GO:0022613:ribonucleoprotein complex biogenesis (qval2.43E-3)', 'GO:0048519:negative regulation of biological process (qval2.92E-3)', 'GO:0070727:cellular macromolecule localization (qval3.02E-3)', 'GO:0000028:ribosomal small subunit assembly (qval3.07E-3)', 'GO:0044248:cellular catabolic process (qval4.25E-3)', 'GO:1901575:organic substance catabolic process (qval5.8E-3)', 'GO:0009057:macromolecule catabolic process (qval8.46E-3)', 'GO:0006807:nitrogen compound metabolic process (qval9.01E-3)', 'GO:0044085:cellular component biogenesis (qval8.98E-3)', 'GO:0006396:RNA processing (qval1.17E-2)', 'GO:0044237:cellular metabolic process (qval1.35E-2)', 'GO:0010468:regulation of gene expression (qval1.34E-2)', 'GO:0043170:macromolecule metabolic process (qval1.35E-2)', 'GO:0060255:regulation of macromolecule metabolic process (qval1.38E-2)', 'GO:0019222:regulation of metabolic process (qval1.39E-2)', 'GO:0065003:protein-containing complex assembly (qval1.5E-2)', 'GO:0034470:ncRNA processing (qval1.94E-2)', 'GO:0034660:ncRNA metabolic process (qval2.02E-2)', 'GO:0015833:peptide transport (qval2.2E-2)', 'GO:1903047:mitotic cell cycle process (qval2.29E-2)', 'GO:0015031:protein transport (qval3.44E-2)', 'GO:0030154:cell differentiation (qval3.51E-2)', 'GO:0051444:negative regulation of ubiquitin-protein transferase activity (qval3.63E-2)', 'GO:0045934:negative regulation of nucleobase-containing compound metabolic process (qval3.98E-2)', 'GO:0044238:primary metabolic process (qval3.94E-2)', 'GO:0009056:catabolic process (qval4.02E-2)', 'GO:1904666:regulation of ubiquitin protein ligase activity (qval4.19E-2)', 'GO:0042886:amide transport (qval4.26E-2)', 'GO:0032502:developmental process (qval4.26E-2)', 'GO:0046676:negative regulation of insulin secretion (qval4.42E-2)', 'GO:0009987:cellular process (qval4.42E-2)', 'GO:0008152:metabolic process (qval4.67E-2)', 'GO:0071704:organic substance metabolic process (qval4.82E-2)', 'GO:0008150:biological_process (qval5.3E-2)', 'GO:0045184:establishment of protein localization (qval5.41E-2)', 'GO:0006768:biotin metabolic process (qval5.42E-2)', 'GO:0042274:ribosomal small subunit biogenesis (qval6.31E-2)', 'GO:0051172:negative regulation of nitrogen compound metabolic process (qval6.72E-2)', 'GO:0022402:cell cycle process (qval7.27E-2)', 'GO:2001251:negative regulation of chromosome organization (qval7.39E-2)', 'GO:1900182:positive regulation of protein localization to nucleus (qval7.42E-2)', 'GO:0009167:purine ribonucleoside monophosphate metabolic process (qval7.37E-2)', 'GO:0051649:establishment of localization in cell (qval7.88E-2)', 'GO:0009126:purine nucleoside monophosphate metabolic process (qval7.83E-2)', 'GO:0046888:negative regulation of hormone secretion (qval7.88E-2)', 'GO:1900180:regulation of protein localization to nucleus (qval8.28E-2)', 'GO:0043933:protein-containing complex subunit organization (qval9.36E-2)', 'GO:0051276:chromosome organization (qval9.52E-2)', 'GO:0072708:response to sorbitol (qval9.93E-2)', 'GO:0030174:regulation of DNA-dependent DNA replication initiation (qval9.84E-2)', 'GO:1902255:positive regulation of intrinsic apoptotic signaling pathway by p53 class mediator (qval9.75E-2)', 'GO:0042273:ribosomal large subunit biogenesis (qval1.08E-1)', 'GO:0090278:negative regulation of peptide hormone secretion (qval1.1E-1)']</t>
        </is>
      </c>
      <c r="T25" s="3">
        <f>hyperlink("https://spiral.technion.ac.il/results/MTAwMDAwNA==/24/GOResultsFUNCTION","link")</f>
        <v/>
      </c>
      <c r="U25" t="inlineStr">
        <is>
          <t>['GO:0003735:structural constituent of ribosome (qval1.16E-18)', 'GO:0003723:RNA binding (qval1.82E-7)', 'GO:0097159:organic cyclic compound binding (qval7.43E-5)', 'GO:1901363:heterocyclic compound binding (qval1.22E-4)', 'GO:0003676:nucleic acid binding (qval1.19E-4)', 'GO:0005198:structural molecule activity (qval4.78E-4)', 'GO:0019843:rRNA binding (qval5.02E-3)', 'GO:0030515:snoRNA binding (qval7.56E-2)', 'GO:1990948:ubiquitin ligase inhibitor activity (qval1.5E-1)', 'GO:0016421:CoA carboxylase activity (qval3.27E-1)', 'GO:0055105:ubiquitin-protein transferase inhibitor activity (qval2.97E-1)', 'GO:0019238:cyclohydrolase activity (qval2.72E-1)', 'GO:0016814:hydrolase activity, acting on carbon-nitrogen (but not peptide) bonds, in cyclic amidines (qval3.43E-1)']</t>
        </is>
      </c>
      <c r="V25" s="3">
        <f>hyperlink("https://spiral.technion.ac.il/results/MTAwMDAwNA==/24/GOResultsCOMPONENT","link")</f>
        <v/>
      </c>
      <c r="W25" t="inlineStr">
        <is>
          <t>['GO:0044445:cytosolic part (qval1.13E-17)', 'GO:0022625:cytosolic large ribosomal subunit (qval5.59E-17)', 'GO:0044391:ribosomal subunit (qval5.19E-17)', 'GO:0015934:large ribosomal subunit (qval7.65E-10)', 'GO:1990904:ribonucleoprotein complex (qval1.15E-9)', 'GO:0022627:cytosolic small ribosomal subunit (qval7.1E-9)', 'GO:0042788:polysomal ribosome (qval7.81E-9)', 'GO:0005840:ribosome (qval2E-8)', 'GO:0015935:small ribosomal subunit (qval5.53E-7)', 'GO:0005730:nucleolus (qval1.49E-6)', 'GO:0043229:intracellular organelle (qval3.77E-6)', 'GO:0043228:non-membrane-bounded organelle (qval3.8E-5)', 'GO:0043226:organelle (qval3.79E-5)', 'GO:0043232:intracellular non-membrane-bounded organelle (qval4.32E-5)', 'GO:0044428:nuclear part (qval1.34E-4)', 'GO:0044446:intracellular organelle part (qval2.18E-4)', 'GO:0044422:organelle part (qval3.49E-4)', 'GO:0044424:intracellular part (qval8.22E-4)', 'GO:0032991:protein-containing complex (qval1.99E-3)', 'GO:0043227:membrane-bounded organelle (qval2.4E-3)', 'GO:0005594:collagen type IX trimer (qval7.1E-3)', 'GO:0043231:intracellular membrane-bounded organelle (qval1.05E-2)', 'GO:0005829:cytosol (qval1.1E-2)', 'GO:0005654:nucleoplasm (qval1.66E-2)', 'GO:0098687:chromosomal region (qval1.72E-2)', 'GO:0044464:cell part (qval4.74E-2)', 'GO:0044429:mitochondrial part (qval4.99E-2)', 'GO:0045202:synapse (qval5.61E-2)', 'GO:0005751:mitochondrial respiratory chain complex IV (qval5.66E-2)', 'GO:0097458:neuron part (qval5.66E-2)']</t>
        </is>
      </c>
      <c r="X25" t="inlineStr">
        <is>
          <t>[{14, 16, 17, 18, 19, 20, 21, 22, 23, 24}, {2, 3, 27, 29, 30}]</t>
        </is>
      </c>
    </row>
    <row r="26">
      <c r="A26" s="1" t="n">
        <v>25</v>
      </c>
      <c r="B26" t="n">
        <v>32863</v>
      </c>
      <c r="C26" t="n">
        <v>31</v>
      </c>
      <c r="D26" t="n">
        <v>135</v>
      </c>
      <c r="E26" t="n">
        <v>14</v>
      </c>
      <c r="F26" t="n">
        <v>930</v>
      </c>
      <c r="G26" t="n">
        <v>39</v>
      </c>
      <c r="H26" s="2" t="n">
        <v>-156.4254249674901</v>
      </c>
      <c r="I26" t="n">
        <v>0.5570656662153957</v>
      </c>
      <c r="J26" t="inlineStr">
        <is>
          <t>ENSG00000003393,ENSG00000003989,ENSG00000005020,ENSG00000006377,ENSG00000007171,ENSG00000011347,ENSG00000016082,ENSG00000017797,ENSG00000023697,ENSG00000033170,ENSG00000038219,ENSG00000039068,ENSG00000052344,ENSG00000055732,ENSG00000059804,ENSG00000065882,ENSG00000070915,ENSG00000073350,ENSG00000079482,ENSG00000087510,ENSG00000088387,ENSG00000092445,ENSG00000096696,ENSG00000097096,ENSG00000099849,ENSG00000100842,ENSG00000104067,ENSG00000104714,ENSG00000105655,ENSG00000105991,ENSG00000108255,ENSG00000110375,ENSG00000111186,ENSG00000111832,ENSG00000111879,ENSG00000112378,ENSG00000116017,ENSG00000117036,ENSG00000117899,ENSG00000118729,ENSG00000120162,ENSG00000121310,ENSG00000121900,ENSG00000122378,ENSG00000124098,ENSG00000124839,ENSG00000125731,ENSG00000129194,ENSG00000129422,ENSG00000131242,ENSG00000132170,ENSG00000132698,ENSG00000132849,ENSG00000134253,ENSG00000134627,ENSG00000135040,ENSG00000135374,ENSG00000136943,ENSG00000137203,ENSG00000137648,ENSG00000137747,ENSG00000138061,ENSG00000138670,ENSG00000138758,ENSG00000139714,ENSG00000140259,ENSG00000142949,ENSG00000143320,ENSG00000143882,ENSG00000144395,ENSG00000144677,ENSG00000144893,ENSG00000145681,ENSG00000148175,ENSG00000152818,ENSG00000155066,ENSG00000155368,ENSG00000156504,ENSG00000156531,ENSG00000157064,ENSG00000160932,ENSG00000163132,ENSG00000163141,ENSG00000163399,ENSG00000165527,ENSG00000165566,ENSG00000167306,ENSG00000167861,ENSG00000168036,ENSG00000169026,ENSG00000169239,ENSG00000169242,ENSG00000169635,ENSG00000170006,ENSG00000170340,ENSG00000171316,ENSG00000171530,ENSG00000179046,ENSG00000180233,ENSG00000180530,ENSG00000182263,ENSG00000182472,ENSG00000183023,ENSG00000185591,ENSG00000185946,ENSG00000187005,ENSG00000188042,ENSG00000196586,ENSG00000196743,ENSG00000197312,ENSG00000197766,ENSG00000197969,ENSG00000198142,ENSG00000198478,ENSG00000230590,ENSG00000230937,ENSG00000231764,ENSG00000231817,ENSG00000232160,ENSG00000233429,ENSG00000235750,ENSG00000239636,ENSG00000240849,ENSG00000244300,ENSG00000249641,ENSG00000253276,ENSG00000257531,ENSG00000261308,ENSG00000265246,ENSG00000272168,ENSG00000273888,ENSG00000277022,ENSG00000279207,ENSG00000280099,ENSG00000285576</t>
        </is>
      </c>
      <c r="K26" t="inlineStr">
        <is>
          <t>[(0, 2), (0, 4), (0, 6), (0, 7), (1, 2), (1, 4), (1, 6), (1, 7), (1, 9), (1, 29), (21, 2), (21, 4), (21, 6), (21, 7), (21, 9), (22, 2), (22, 4), (22, 6), (22, 7), (22, 9), (22, 29), (23, 4), (24, 2), (24, 4), (24, 6), (24, 7), (24, 9), (24, 29), (26, 2), (26, 4), (26, 6), (26, 7), (26, 9), (26, 29), (28, 2), (28, 4), (28, 6), (28, 7), (28, 29)]</t>
        </is>
      </c>
      <c r="L26" t="n">
        <v>445</v>
      </c>
      <c r="M26" t="n">
        <v>0.75</v>
      </c>
      <c r="N26" t="n">
        <v>0.95</v>
      </c>
      <c r="O26" t="n">
        <v>3</v>
      </c>
      <c r="P26" t="n">
        <v>10000</v>
      </c>
      <c r="Q26" t="inlineStr">
        <is>
          <t>11/06/2023, 22:10:11</t>
        </is>
      </c>
      <c r="R26" s="3">
        <f>hyperlink("https://spiral.technion.ac.il/results/MTAwMDAwNA==/25/GOResultsPROCESS","link")</f>
        <v/>
      </c>
      <c r="S26" t="inlineStr">
        <is>
          <t>['GO:0098657:import into cell (qval4.89E-2)', 'GO:0035315:hair cell differentiation (qval2.88E-1)', 'GO:0002028:regulation of sodium ion transport (qval6.85E-1)', 'GO:0032456:endocytic recycling (qval6.37E-1)', 'GO:0098880:maintenance of postsynaptic specialization structure (qval8.62E-1)', 'GO:0071680:response to indole-3-methanol (qval7.19E-1)', 'GO:0071681:cellular response to indole-3-methanol (qval6.16E-1)', 'GO:0071407:cellular response to organic cyclic compound (qval6.8E-1)', 'GO:0006897:endocytosis (qval7.13E-1)', 'GO:0034394:protein localization to cell surface (qval6.95E-1)', 'GO:0021559:trigeminal nerve development (qval6.5E-1)', 'GO:0042491:inner ear auditory receptor cell differentiation (qval5.96E-1)', 'GO:0030855:epithelial cell differentiation (qval6.72E-1)', 'GO:0032879:regulation of localization (qval6.25E-1)', 'GO:0034330:cell junction organization (qval6.59E-1)', 'GO:0021983:pituitary gland development (qval6.39E-1)', 'GO:0040009:regulation of growth rate (qval6.28E-1)', 'GO:0035115:embryonic forelimb morphogenesis (qval7.15E-1)', 'GO:0055078:sodium ion homeostasis (qval6.78E-1)', 'GO:0016192:vesicle-mediated transport (qval7.17E-1)', 'GO:0021603:cranial nerve formation (qval7.09E-1)']</t>
        </is>
      </c>
      <c r="T26" s="3">
        <f>hyperlink("https://spiral.technion.ac.il/results/MTAwMDAwNA==/25/GOResultsFUNCTION","link")</f>
        <v/>
      </c>
      <c r="U26" t="inlineStr">
        <is>
          <t>['GO:0030331:estrogen receptor binding (qval7.68E-1)', 'GO:0030506:ankyrin binding (qval5.67E-1)']</t>
        </is>
      </c>
      <c r="V26" s="3">
        <f>hyperlink("https://spiral.technion.ac.il/results/MTAwMDAwNA==/25/GOResultsCOMPONENT","link")</f>
        <v/>
      </c>
      <c r="W26" t="inlineStr">
        <is>
          <t>['GO:0070062:extracellular exosome (qval1.46E-1)', 'GO:1903561:extracellular vesicle (qval9.55E-2)', 'GO:0043230:extracellular organelle (qval6.43E-2)', 'GO:0044421:extracellular region part (qval8.76E-2)', 'GO:0016323:basolateral plasma membrane (qval1.19E-1)', 'GO:0044448:cell cortex part (qval2.15E-1)', 'GO:0098590:plasma membrane region (qval2.59E-1)']</t>
        </is>
      </c>
      <c r="X26" t="inlineStr">
        <is>
          <t>[{0, 1, 21, 22, 23, 24, 26, 28}, {2, 4, 6, 7, 9, 29}]</t>
        </is>
      </c>
    </row>
    <row r="27">
      <c r="A27" s="1" t="n">
        <v>26</v>
      </c>
      <c r="B27" t="n">
        <v>32863</v>
      </c>
      <c r="C27" t="n">
        <v>31</v>
      </c>
      <c r="D27" t="n">
        <v>1416</v>
      </c>
      <c r="E27" t="n">
        <v>20</v>
      </c>
      <c r="F27" t="n">
        <v>930</v>
      </c>
      <c r="G27" t="n">
        <v>61</v>
      </c>
      <c r="H27" s="2" t="n">
        <v>-2887.612437719484</v>
      </c>
      <c r="I27" t="n">
        <v>0.5612210743811047</v>
      </c>
      <c r="J27" t="inlineStr">
        <is>
          <t>ENSG00000000938,ENSG00000003096,ENSG00000003147,ENSG00000003249,ENSG00000003509,ENSG00000004478,ENSG00000004777,ENSG00000004779,ENSG00000005022,ENSG00000005249,ENSG00000005448,ENSG00000005961,ENSG00000006047,ENSG00000006468,ENSG00000007062,ENSG00000007255,ENSG00000007264,ENSG00000007314,ENSG00000007402,ENSG00000008083,ENSG00000008300,ENSG00000008311,ENSG00000008394,ENSG00000008516,ENSG00000008988,ENSG00000009950,ENSG00000010292,ENSG00000011332,ENSG00000013306,ENSG00000013573,ENSG00000017483,ENSG00000018236,ENSG00000018625,ENSG00000019505,ENSG00000020922,ENSG00000021776,ENSG00000025293,ENSG00000026297,ENSG00000029993,ENSG00000037280,ENSG00000040341,ENSG00000043355,ENSG00000046653,ENSG00000046889,ENSG00000047457,ENSG00000048028,ENSG00000051382,ENSG00000052749,ENSG00000053254,ENSG00000053438,ENSG00000055163,ENSG00000056291,ENSG00000056487,ENSG00000057935,ENSG00000058600,ENSG00000058804,ENSG00000063177,ENSG00000063241,ENSG00000064545,ENSG00000065057,ENSG00000065150,ENSG00000065621,ENSG00000066027,ENSG00000066923,ENSG00000067840,ENSG00000067992,ENSG00000068078,ENSG00000068831,ENSG00000069667,ENSG00000069696,ENSG00000069998,ENSG00000070886,ENSG00000071082,ENSG00000071794,ENSG00000072071,ENSG00000072210,ENSG00000072571,ENSG00000072832,ENSG00000072954,ENSG00000073111,ENSG00000073849,ENSG00000074071,ENSG00000074201,ENSG00000074211,ENSG00000074317,ENSG00000074370,ENSG00000074800,ENSG00000075043,ENSG00000075340,ENSG00000075388,ENSG00000076248,ENSG00000076554,ENSG00000076716,ENSG00000077009,ENSG00000077080,ENSG00000077279,ENSG00000077312,ENSG00000077348,ENSG00000077782,ENSG00000078295,ENSG00000078549,ENSG00000078725,ENSG00000078814,ENSG00000079156,ENSG00000079462,ENSG00000079739,ENSG00000080345,ENSG00000080573,ENSG00000082512,ENSG00000082898,ENSG00000083067,ENSG00000083807,ENSG00000083845,ENSG00000083857,ENSG00000084207,ENSG00000084444,ENSG00000084453,ENSG00000084628,ENSG00000084774,ENSG00000085840,ENSG00000086475,ENSG00000086712,ENSG00000087299,ENSG00000087586,ENSG00000088305,ENSG00000088899,ENSG00000088970,ENSG00000089094,ENSG00000089157,ENSG00000089250,ENSG00000089486,ENSG00000089820,ENSG00000089847,ENSG00000090861,ENSG00000090932,ENSG00000091490,ENSG00000091972,ENSG00000092140,ENSG00000092421,ENSG00000093072,ENSG00000095002,ENSG00000095932,ENSG00000096384,ENSG00000096395,ENSG00000096717,ENSG00000099365,ENSG00000099866,ENSG00000099901,ENSG00000099954,ENSG00000099994,ENSG00000100027,ENSG00000100078,ENSG00000100122,ENSG00000100146,ENSG00000100162,ENSG00000100167,ENSG00000100226,ENSG00000100285,ENSG00000100298,ENSG00000100304,ENSG00000100360,ENSG00000100362,ENSG00000100442,ENSG00000100473,ENSG00000100526,ENSG00000100604,ENSG00000100714,ENSG00000100721,ENSG00000100814,ENSG00000100938,ENSG00000101003,ENSG00000101098,ENSG00000101115,ENSG00000101191,ENSG00000101220,ENSG00000101331,ENSG00000101336,ENSG00000101347,ENSG00000101384,ENSG00000101444,ENSG00000101445,ENSG00000101473,ENSG00000101868,ENSG00000101938,ENSG00000102001,ENSG00000102096,ENSG00000102098,ENSG00000102119,ENSG00000102144,ENSG00000102230,ENSG00000102290,ENSG00000102572,ENSG00000102924,ENSG00000102935,ENSG00000103024,ENSG00000103044,ENSG00000103089,ENSG00000103184,ENSG00000103316,ENSG00000103356,ENSG00000103429,ENSG00000103449,ENSG00000103460,ENSG00000103490,ENSG00000103550,ENSG00000103723,ENSG00000103932,ENSG00000104112,ENSG00000104147,ENSG00000104177,ENSG00000104290,ENSG00000104327,ENSG00000104341,ENSG00000104413,ENSG00000104760,ENSG00000104814,ENSG00000104833,ENSG00000104888,ENSG00000104967,ENSG00000105048,ENSG00000105088,ENSG00000105131,ENSG00000105193,ENSG00000105202,ENSG00000105220,ENSG00000105255,ENSG00000105278,ENSG00000105372,ENSG00000105373,ENSG00000105409,ENSG00000105427,ENSG00000105605,ENSG00000105613,ENSG00000105640,ENSG00000105642,ENSG00000105649,ENSG00000105668,ENSG00000105700,ENSG00000105737,ENSG00000105866,ENSG00000105877,ENSG00000105926,ENSG00000105993,ENSG00000106003,ENSG00000106078,ENSG00000106236,ENSG00000106263,ENSG00000106268,ENSG00000106278,ENSG00000106399,ENSG00000106538,ENSG00000106603,ENSG00000106714,ENSG00000106852,ENSG00000107105,ENSG00000107295,ENSG00000107362,ENSG00000107537,ENSG00000107562,ENSG00000107779,ENSG00000107833,ENSG00000107902,ENSG00000108298,ENSG00000108405,ENSG00000108523,ENSG00000108830,ENSG00000108852,ENSG00000108984,ENSG00000109103,ENSG00000109255,ENSG00000109475,ENSG00000109654,ENSG00000109832,ENSG00000109956,ENSG00000110092,ENSG00000110104,ENSG00000110395,ENSG00000110700,ENSG00000110917,ENSG00000110955,ENSG00000111052,ENSG00000111144,ENSG00000111218,ENSG00000111249,ENSG00000111266,ENSG00000111269,ENSG00000111319,ENSG00000111640,ENSG00000111669,ENSG00000111670,ENSG00000111674,ENSG00000111704,ENSG00000111752,ENSG00000111961,ENSG00000112118,ENSG00000112159,ENSG00000112280,ENSG00000112304,ENSG00000112306,ENSG00000112357,ENSG00000112379,ENSG00000112394,ENSG00000112759,ENSG00000112796,ENSG00000112996,ENSG00000113013,ENSG00000113269,ENSG00000113296,ENSG00000113328,ENSG00000113356,ENSG00000113361,ENSG00000114023,ENSG00000114054,ENSG00000114115,ENSG00000114126,ENSG00000114346,ENSG00000114353,ENSG00000114391,ENSG00000114631,ENSG00000114650,ENSG00000114738,ENSG00000114805,ENSG00000114812,ENSG00000114948,ENSG00000115053,ENSG00000115138,ENSG00000115241,ENSG00000115268,ENSG00000115421,ENSG00000115484,ENSG00000115816,ENSG00000115866,ENSG00000116062,ENSG00000116161,ENSG00000116221,ENSG00000116251,ENSG00000116478,ENSG00000116544,ENSG00000116661,ENSG00000116670,ENSG00000116833,ENSG00000116990,ENSG00000117154,ENSG00000117322,ENSG00000117399,ENSG00000117697,ENSG00000117748,ENSG00000118160,ENSG00000118162,ENSG00000118263,ENSG00000118298,ENSG00000118707,ENSG00000119335,ENSG00000119698,ENSG00000119705,ENSG00000119782,ENSG00000119866,ENSG00000119950,ENSG00000119969,ENSG00000120159,ENSG00000121207,ENSG00000121211,ENSG00000121570,ENSG00000121579,ENSG00000121741,ENSG00000121904,ENSG00000122140,ENSG00000122406,ENSG00000122591,ENSG00000122779,ENSG00000122824,ENSG00000122873,ENSG00000123119,ENSG00000123213,ENSG00000123472,ENSG00000123560,ENSG00000123737,ENSG00000124019,ENSG00000124126,ENSG00000124207,ENSG00000124232,ENSG00000124233,ENSG00000124302,ENSG00000124343,ENSG00000124406,ENSG00000124486,ENSG00000124507,ENSG00000124532,ENSG00000124562,ENSG00000124571,ENSG00000124588,ENSG00000124596,ENSG00000124614,ENSG00000124767,ENSG00000125107,ENSG00000125144,ENSG00000125285,ENSG00000125337,ENSG00000125454,ENSG00000125457,ENSG00000125630,ENSG00000125691,ENSG00000125821,ENSG00000125835,ENSG00000125869,ENSG00000125871,ENSG00000125966,ENSG00000126010,ENSG00000126249,ENSG00000126261,ENSG00000126583,ENSG00000126602,ENSG00000126787,ENSG00000126858,ENSG00000126950,ENSG00000127152,ENSG00000127184,ENSG00000127561,ENSG00000127824,ENSG00000127903,ENSG00000128050,ENSG00000128059,ENSG00000128242,ENSG00000128266,ENSG00000128298,ENSG00000128596,ENSG00000128739,ENSG00000128923,ENSG00000129221,ENSG00000129244,ENSG00000129354,ENSG00000129675,ENSG00000129682,ENSG00000130032,ENSG00000130054,ENSG00000130182,ENSG00000130255,ENSG00000130294,ENSG00000130312,ENSG00000130347,ENSG00000130433,ENSG00000130477,ENSG00000130528,ENSG00000130558,ENSG00000130707,ENSG00000130720,ENSG00000130734,ENSG00000130741,ENSG00000130764,ENSG00000130821,ENSG00000130822,ENSG00000130826,ENSG00000131094,ENSG00000131143,ENSG00000131187,ENSG00000131188,ENSG00000131203,ENSG00000131238,ENSG00000131264,ENSG00000131368,ENSG00000131373,ENSG00000131653,ENSG00000131747,ENSG00000131771,ENSG00000131914,ENSG00000131969,ENSG00000132026,ENSG00000132297,ENSG00000132341,ENSG00000132359,ENSG00000132388,ENSG00000132394,ENSG00000132541,ENSG00000132563,ENSG00000132623,ENSG00000132692,ENSG00000132780,ENSG00000133083,ENSG00000133119,ENSG00000133315,ENSG00000133318,ENSG00000133606,ENSG00000133627,ENSG00000133687,ENSG00000133706,ENSG00000133818,ENSG00000133835,ENSG00000133980,ENSG00000134057,ENSG00000134077,ENSG00000134146,ENSG00000134201,ENSG00000134207,ENSG00000134323,ENSG00000134333,ENSG00000134398,ENSG00000134595,ENSG00000134717,ENSG00000134758,ENSG00000134769,ENSG00000135045,ENSG00000135049,ENSG00000135116,ENSG00000135144,ENSG00000135248,ENSG00000135336,ENSG00000135414,ENSG00000135423,ENSG00000135424,ENSG00000135447,ENSG00000135547,ENSG00000135632,ENSG00000135643,ENSG00000135749,ENSG00000135972,ENSG00000136014,ENSG00000136108,ENSG00000136110,ENSG00000136425,ENSG00000136504,ENSG00000136541,ENSG00000136720,ENSG00000136942,ENSG00000136982,ENSG00000136999,ENSG00000137124,ENSG00000137154,ENSG00000137225,ENSG00000137285,ENSG00000137309,ENSG00000137513,ENSG00000137672,ENSG00000137700,ENSG00000137720,ENSG00000137764,ENSG00000137818,ENSG00000137876,ENSG00000137960,ENSG00000138035,ENSG00000138095,ENSG00000138101,ENSG00000138326,ENSG00000138336,ENSG00000138376,ENSG00000138382,ENSG00000138442,ENSG00000138443,ENSG00000138459,ENSG00000138629,ENSG00000138685,ENSG00000138768,ENSG00000139154,ENSG00000139352,ENSG00000139364,ENSG00000139800,ENSG00000139835,ENSG00000139910,ENSG00000139921,ENSG00000139971,ENSG00000139988,ENSG00000140043,ENSG00000140451,ENSG00000140519,ENSG00000140835,ENSG00000140876,ENSG00000140988,ENSG00000141096,ENSG00000141101,ENSG00000141401,ENSG00000141425,ENSG00000141480,ENSG00000141506,ENSG00000141556,ENSG00000141682,ENSG00000141837,ENSG00000141968,ENSG00000142530,ENSG00000142534,ENSG00000142541,ENSG00000142676,ENSG00000142687,ENSG00000142698,ENSG00000142864,ENSG00000142937,ENSG00000142945,ENSG00000143190,ENSG00000143252,ENSG00000143390,ENSG00000143476,ENSG00000143494,ENSG00000143590,ENSG00000143603,ENSG00000143771,ENSG00000143799,ENSG00000143858,ENSG00000143889,ENSG00000143947,ENSG00000143994,ENSG00000144057,ENSG00000144120,ENSG00000144199,ENSG00000144381,ENSG00000144713,ENSG00000144730,ENSG00000144749,ENSG00000145386,ENSG00000145423,ENSG00000145428,ENSG00000145536,ENSG00000145555,ENSG00000145592,ENSG00000145626,ENSG00000145642,ENSG00000145703,ENSG00000145741,ENSG00000145819,ENSG00000145907,ENSG00000145911,ENSG00000145912,ENSG00000145916,ENSG00000146083,ENSG00000146215,ENSG00000146267,ENSG00000146530,ENSG00000146701,ENSG00000146776,ENSG00000146938,ENSG00000147100,ENSG00000147119,ENSG00000147224,ENSG00000147255,ENSG00000147274,ENSG00000147324,ENSG00000147403,ENSG00000147596,ENSG00000147601,ENSG00000147676,ENSG00000147853,ENSG00000148200,ENSG00000148296,ENSG00000148303,ENSG00000148346,ENSG00000148408,ENSG00000148600,ENSG00000148798,ENSG00000148926,ENSG00000149150,ENSG00000149269,ENSG00000149273,ENSG00000149403,ENSG00000149476,ENSG00000149554,ENSG00000149926,ENSG00000149927,ENSG00000149970,ENSG00000150510,ENSG00000150594,ENSG00000150625,ENSG00000151131,ENSG00000151276,ENSG00000151498,ENSG00000151650,ENSG00000151725,ENSG00000151729,ENSG00000151743,ENSG00000151746,ENSG00000151748,ENSG00000151948,ENSG00000152061,ENSG00000152208,ENSG00000152253,ENSG00000152463,ENSG00000152661,ENSG00000152779,ENSG00000152969,ENSG00000153044,ENSG00000153107,ENSG00000153902,ENSG00000153904,ENSG00000153956,ENSG00000154639,ENSG00000155158,ENSG00000155380,ENSG00000155463,ENSG00000155961,ENSG00000155980,ENSG00000156049,ENSG00000156475,ENSG00000156482,ENSG00000156508,ENSG00000156787,ENSG00000156925,ENSG00000156959,ENSG00000156966,ENSG00000156970,ENSG00000156990,ENSG00000157150,ENSG00000157152,ENSG00000157214,ENSG00000157399,ENSG00000157445,ENSG00000157456,ENSG00000157483,ENSG00000157782,ENSG00000157851,ENSG00000157870,ENSG00000157992,ENSG00000158246,ENSG00000158321,ENSG00000158457,ENSG00000158473,ENSG00000158764,ENSG00000158806,ENSG00000158966,ENSG00000159055,ENSG00000159079,ENSG00000159111,ENSG00000159228,ENSG00000159374,ENSG00000159685,ENSG00000159712,ENSG00000159753,ENSG00000159784,ENSG00000160131,ENSG00000160284,ENSG00000160606,ENSG00000160688,ENSG00000160703,ENSG00000160783,ENSG00000160867,ENSG00000160973,ENSG00000161082,ENSG00000161203,ENSG00000161249,ENSG00000161652,ENSG00000161940,ENSG00000161970,ENSG00000162039,ENSG00000162139,ENSG00000162174,ENSG00000162244,ENSG00000162344,ENSG00000162433,ENSG00000162437,ENSG00000162444,ENSG00000162490,ENSG00000162521,ENSG00000162551,ENSG00000162631,ENSG00000162729,ENSG00000162836,ENSG00000162949,ENSG00000163002,ENSG00000163026,ENSG00000163032,ENSG00000163083,ENSG00000163322,ENSG00000163344,ENSG00000163467,ENSG00000163468,ENSG00000163530,ENSG00000163531,ENSG00000163597,ENSG00000163618,ENSG00000163683,ENSG00000163704,ENSG00000163864,ENSG00000163873,ENSG00000163884,ENSG00000163888,ENSG00000163923,ENSG00000163958,ENSG00000164045,ENSG00000164048,ENSG00000164070,ENSG00000164076,ENSG00000164109,ENSG00000164199,ENSG00000164221,ENSG00000164265,ENSG00000164266,ENSG00000164344,ENSG00000164362,ENSG00000164587,ENSG00000164611,ENSG00000164649,ENSG00000164651,ENSG00000164708,ENSG00000164742,ENSG00000164849,ENSG00000164904,ENSG00000164975,ENSG00000164985,ENSG00000165061,ENSG00000165152,ENSG00000165171,ENSG00000165175,ENSG00000165185,ENSG00000165209,ENSG00000165215,ENSG00000165238,ENSG00000165283,ENSG00000165323,ENSG00000165325,ENSG00000165349,ENSG00000165480,ENSG00000165646,ENSG00000165704,ENSG00000165731,ENSG00000165732,ENSG00000165752,ENSG00000165775,ENSG00000165821,ENSG00000165879,ENSG00000165898,ENSG00000165905,ENSG00000165934,ENSG00000166105,ENSG00000166165,ENSG00000166197,ENSG00000166206,ENSG00000166405,ENSG00000166426,ENSG00000166736,ENSG00000166816,ENSG00000166828,ENSG00000166831,ENSG00000166851,ENSG00000166869,ENSG00000166922,ENSG00000166979,ENSG00000167085,ENSG00000167191,ENSG00000167281,ENSG00000167291,ENSG00000167513,ENSG00000167526,ENSG00000167600,ENSG00000167614,ENSG00000167619,ENSG00000167645,ENSG00000167646,ENSG00000167654,ENSG00000167658,ENSG00000167670,ENSG00000167680,ENSG00000167700,ENSG00000167747,ENSG00000167748,ENSG00000167815,ENSG00000167863,ENSG00000167964,ENSG00000167965,ENSG00000167972,ENSG00000168004,ENSG00000168028,ENSG00000168060,ENSG00000168214,ENSG00000168243,ENSG00000168268,ENSG00000168280,ENSG00000168505,ENSG00000168509,ENSG00000168671,ENSG00000168913,ENSG00000169083,ENSG00000169139,ENSG00000169169,ENSG00000169181,ENSG00000169213,ENSG00000169248,ENSG00000169432,ENSG00000169679,ENSG00000169684,ENSG00000169744,ENSG00000169760,ENSG00000169764,ENSG00000169783,ENSG00000169855,ENSG00000169877,ENSG00000169900,ENSG00000170561,ENSG00000170584,ENSG00000170606,ENSG00000170608,ENSG00000170627,ENSG00000170684,ENSG00000170703,ENSG00000170743,ENSG00000170855,ENSG00000170889,ENSG00000171097,ENSG00000171103,ENSG00000171126,ENSG00000171425,ENSG00000171551,ENSG00000171552,ENSG00000171724,ENSG00000171757,ENSG00000171759,ENSG00000171794,ENSG00000171858,ENSG00000171863,ENSG00000171954,ENSG00000171956,ENSG00000171970,ENSG00000172020,ENSG00000172053,ENSG00000172115,ENSG00000172461,ENSG00000172731,ENSG00000172746,ENSG00000172795,ENSG00000172809,ENSG00000172828,ENSG00000172869,ENSG00000173113,ENSG00000173175,ENSG00000173401,ENSG00000173404,ENSG00000173473,ENSG00000173660,ENSG00000173698,ENSG00000173726,ENSG00000173809,ENSG00000173826,ENSG00000173890,ENSG00000173894,ENSG00000173930,ENSG00000174004,ENSG00000174015,ENSG00000174442,ENSG00000174444,ENSG00000174547,ENSG00000174574,ENSG00000174600,ENSG00000174607,ENSG00000174672,ENSG00000174720,ENSG00000174748,ENSG00000174950,ENSG00000174951,ENSG00000175063,ENSG00000175077,ENSG00000175198,ENSG00000175216,ENSG00000175229,ENSG00000175356,ENSG00000175513,ENSG00000175567,ENSG00000175581,ENSG00000175643,ENSG00000175792,ENSG00000175832,ENSG00000175894,ENSG00000175931,ENSG00000176124,ENSG00000176171,ENSG00000176402,ENSG00000176485,ENSG00000176490,ENSG00000176533,ENSG00000176834,ENSG00000176884,ENSG00000176912,ENSG00000177108,ENSG00000177455,ENSG00000177468,ENSG00000177519,ENSG00000177600,ENSG00000177614,ENSG00000177685,ENSG00000177706,ENSG00000178035,ENSG00000178074,ENSG00000178105,ENSG00000178343,ENSG00000178425,ENSG00000178741,ENSG00000178796,ENSG00000178802,ENSG00000178821,ENSG00000178921,ENSG00000178952,ENSG00000178966,ENSG00000179051,ENSG00000179059,ENSG00000179242,ENSG00000179295,ENSG00000179314,ENSG00000179364,ENSG00000179546,ENSG00000179761,ENSG00000179915,ENSG00000179918,ENSG00000180008,ENSG00000180071,ENSG00000180182,ENSG00000180694,ENSG00000180767,ENSG00000180822,ENSG00000181007,ENSG00000181274,ENSG00000181392,ENSG00000181449,ENSG00000181450,ENSG00000181513,ENSG00000181666,ENSG00000181856,ENSG00000181896,ENSG00000182013,ENSG00000182050,ENSG00000182175,ENSG00000182287,ENSG00000182566,ENSG00000182601,ENSG00000182645,ENSG00000182759,ENSG00000182866,ENSG00000182899,ENSG00000183049,ENSG00000183150,ENSG00000183196,ENSG00000183248,ENSG00000183570,ENSG00000183715,ENSG00000183765,ENSG00000183773,ENSG00000183807,ENSG00000183943,ENSG00000184117,ENSG00000184160,ENSG00000184224,ENSG00000184254,ENSG00000184344,ENSG00000184408,ENSG00000184515,ENSG00000184524,ENSG00000184613,ENSG00000184809,ENSG00000184831,ENSG00000184897,ENSG00000184905,ENSG00000185090,ENSG00000185274,ENSG00000185414,ENSG00000185527,ENSG00000185666,ENSG00000185669,ENSG00000185670,ENSG00000185737,ENSG00000185818,ENSG00000185847,ENSG00000185875,ENSG00000185885,ENSG00000185920,ENSG00000186193,ENSG00000186205,ENSG00000186297,ENSG00000186298,ENSG00000186462,ENSG00000186468,ENSG00000186615,ENSG00000186648,ENSG00000186665,ENSG00000186687,ENSG00000186766,ENSG00000186907,ENSG00000186994,ENSG00000187017,ENSG00000187109,ENSG00000187140,ENSG00000187514,ENSG00000187730,ENSG00000187735,ENSG00000187808,ENSG00000188257,ENSG00000188322,ENSG00000188647,ENSG00000188846,ENSG00000188848,ENSG00000188859,ENSG00000189043,ENSG00000189369,ENSG00000196126,ENSG00000196172,ENSG00000196189,ENSG00000196218,ENSG00000196262,ENSG00000196268,ENSG00000196368,ENSG00000196497,ENSG00000196531,ENSG00000196542,ENSG00000196591,ENSG00000196632,ENSG00000196668,ENSG00000196683,ENSG00000196876,ENSG00000196950,ENSG00000197024,ENSG00000197119,ENSG00000197372,ENSG00000197444,ENSG00000197457,ENSG00000197705,ENSG00000197721,ENSG00000197756,ENSG00000197779,ENSG00000197870,ENSG00000197894,ENSG00000197958,ENSG00000197961,ENSG00000198003,ENSG00000198015,ENSG00000198034,ENSG00000198093,ENSG00000198146,ENSG00000198155,ENSG00000198298,ENSG00000198417,ENSG00000198468,ENSG00000198483,ENSG00000198515,ENSG00000198554,ENSG00000198723,ENSG00000198739,ENSG00000198755,ENSG00000198794,ENSG00000198826,ENSG00000198846,ENSG00000198865,ENSG00000198908,ENSG00000198915,ENSG00000198924,ENSG00000198931,ENSG00000198963,ENSG00000201674,ENSG00000201998,ENSG00000203326,ENSG00000203721,ENSG00000203995,ENSG00000204099,ENSG00000204118,ENSG00000204121,ENSG00000204175,ENSG00000204237,ENSG00000204252,ENSG00000204257,ENSG00000204287,ENSG00000204308,ENSG00000204334,ENSG00000204352,ENSG00000204392,ENSG00000204442,ENSG00000204469,ENSG00000204514,ENSG00000204516,ENSG00000204519,ENSG00000204531,ENSG00000204624,ENSG00000204628,ENSG00000204650,ENSG00000204711,ENSG00000204856,ENSG00000204899,ENSG00000205339,ENSG00000205744,ENSG00000205832,ENSG00000206557,ENSG00000212802,ENSG00000213023,ENSG00000213160,ENSG00000213315,ENSG00000213390,ENSG00000213420,ENSG00000213465,ENSG00000213468,ENSG00000213598,ENSG00000213672,ENSG00000213741,ENSG00000213762,ENSG00000213860,ENSG00000213889,ENSG00000213988,ENSG00000214113,ENSG00000214128,ENSG00000214491,ENSG00000214954,ENSG00000215021,ENSG00000215218,ENSG00000215784,ENSG00000219274,ENSG00000219438,ENSG00000219445,ENSG00000220008,ENSG00000221887,ENSG00000221916,ENSG00000221946,ENSG00000221983,ENSG00000223026,ENSG00000223525,ENSG00000223572,ENSG00000223756,ENSG00000224032,ENSG00000224078,ENSG00000224109,ENSG00000224348,ENSG00000224557,ENSG00000225077,ENSG00000225127,ENSG00000225465,ENSG00000225475,ENSG00000225783,ENSG00000225868,ENSG00000226673,ENSG00000226792,ENSG00000226950,ENSG00000227533,ENSG00000227640,ENSG00000228594,ENSG00000228623,ENSG00000228929,ENSG00000229057,ENSG00000229544,ENSG00000229891,ENSG00000230124,ENSG00000230313,ENSG00000230453,ENSG00000230623,ENSG00000230626,ENSG00000230798,ENSG00000230979,ENSG00000230989,ENSG00000231064,ENSG00000231500,ENSG00000231698,ENSG00000231789,ENSG00000232301,ENSG00000232445,ENSG00000232573,ENSG00000232677,ENSG00000233058,ENSG00000233309,ENSG00000233332,ENSG00000233384,ENSG00000233542,ENSG00000233762,ENSG00000233834,ENSG00000233922,ENSG00000234261,ENSG00000234297,ENSG00000234608,ENSG00000234741,ENSG00000235152,ENSG00000235330,ENSG00000235590,ENSG00000235621,ENSG00000235688,ENSG00000236094,ENSG00000236154,ENSG00000236279,ENSG00000236673,ENSG00000236924,ENSG00000236989,ENSG00000237517,ENSG00000237742,ENSG00000238142,ENSG00000238172,ENSG00000238178,ENSG00000238266,ENSG00000239374,ENSG00000239697,ENSG00000240563,ENSG00000240694,ENSG00000241002,ENSG00000241106,ENSG00000241186,ENSG00000242574,ENSG00000242715,ENSG00000242794,ENSG00000242808,ENSG00000243004,ENSG00000243181,ENSG00000243802,ENSG00000243859,ENSG00000244041,ENSG00000244086,ENSG00000244280,ENSG00000244313,ENSG00000244342,ENSG00000245526,ENSG00000245910,ENSG00000247033,ENSG00000247556,ENSG00000248131,ENSG00000248329,ENSG00000248605,ENSG00000248663,ENSG00000248774,ENSG00000248859,ENSG00000249152,ENSG00000249532,ENSG00000249550,ENSG00000249853,ENSG00000249859,ENSG00000250317,ENSG00000250366,ENSG00000250420,ENSG00000250508,ENSG00000250899,ENSG00000251027,ENSG00000251567,ENSG00000253230,ENSG00000253554,ENSG00000253838,ENSG00000254277,ENSG00000254297,ENSG00000254339,ENSG00000254587,ENSG00000254682,ENSG00000254934,ENSG00000255474,ENSG00000255717,ENSG00000255794,ENSG00000256008,ENSG00000256271,ENSG00000256288,ENSG00000256463,ENSG00000256969,ENSG00000257093,ENSG00000257150,ENSG00000257151,ENSG00000258545,ENSG00000258649,ENSG00000258986,ENSG00000259121,ENSG00000259223,ENSG00000259959,ENSG00000260001,ENSG00000260362,ENSG00000260442,ENSG00000260461,ENSG00000260469,ENSG00000260822,ENSG00000260834,ENSG00000261115,ENSG00000261373,ENSG00000261409,ENSG00000261949,ENSG00000262874,ENSG00000263146,ENSG00000263266,ENSG00000263563,ENSG00000263812,ENSG00000264164,ENSG00000265254,ENSG00000265992,ENSG00000267260,ENSG00000267568,ENSG00000267640,ENSG00000267890,ENSG00000268186,ENSG00000268496,ENSG00000268649,ENSG00000268751,ENSG00000269404,ENSG00000269416,ENSG00000269842,ENSG00000269893,ENSG00000269964,ENSG00000270765,ENSG00000271216,ENSG00000271843,ENSG00000271888,ENSG00000272086,ENSG00000272398,ENSG00000272619,ENSG00000272707,ENSG00000273082,ENSG00000273093,ENSG00000273284,ENSG00000274090,ENSG00000274373,ENSG00000274605,ENSG00000274652,ENSG00000274964,ENSG00000275004,ENSG00000276144,ENSG00000276529,ENSG00000276831,ENSG00000277013,ENSG00000277196,ENSG00000277200,ENSG00000277586,ENSG00000278041,ENSG00000278535,ENSG00000278840,ENSG00000279192,ENSG00000279197,ENSG00000279489,ENSG00000280000,ENSG00000280058,ENSG00000280122,ENSG00000280142,ENSG00000280237,ENSG00000280317,ENSG00000280511,ENSG00000280707,ENSG00000280780,ENSG00000282048,ENSG00000282943,ENSG00000283638,ENSG00000284670,ENSG00000284720,ENSG00000284753</t>
        </is>
      </c>
      <c r="K27" t="inlineStr">
        <is>
          <t>[(6, 0), (6, 26), (6, 27), (8, 0), (8, 26), (8, 27), (10, 0), (10, 26), (10, 27), (12, 0), (12, 26), (12, 27), (12, 30), (13, 0), (13, 26), (13, 27), (13, 30), (14, 0), (14, 26), (14, 27), (14, 30), (15, 0), (15, 26), (15, 27), (15, 30), (16, 0), (16, 26), (16, 27), (16, 30), (17, 0), (17, 26), (17, 27), (17, 30), (18, 0), (18, 26), (18, 27), (18, 30), (19, 0), (19, 26), (19, 27), (19, 30), (20, 0), (20, 26), (20, 27), (20, 30), (21, 0), (21, 26), (21, 27), (21, 30), (22, 0), (22, 26), (22, 27), (22, 30), (23, 0), (23, 26), (23, 27), (23, 30), (24, 0), (24, 26), (24, 27), (24, 30)]</t>
        </is>
      </c>
      <c r="L27" t="n">
        <v>1163</v>
      </c>
      <c r="M27" t="n">
        <v>0.5</v>
      </c>
      <c r="N27" t="n">
        <v>0.95</v>
      </c>
      <c r="O27" t="n">
        <v>3</v>
      </c>
      <c r="P27" t="n">
        <v>10000</v>
      </c>
      <c r="Q27" t="inlineStr">
        <is>
          <t>11/06/2023, 22:10:42</t>
        </is>
      </c>
      <c r="R27" s="3">
        <f>hyperlink("https://spiral.technion.ac.il/results/MTAwMDAwNA==/26/GOResultsPROCESS","link")</f>
        <v/>
      </c>
      <c r="S27" t="inlineStr">
        <is>
          <t>['GO:0006614:SRP-dependent cotranslational protein targeting to membrane (qval4.09E-30)', 'GO:0006613:cotranslational protein targeting to membrane (qval5.16E-28)', 'GO:0045047:protein targeting to ER (qval3.47E-25)', 'GO:0019083:viral transcription (qval8.28E-25)', 'GO:0072599:establishment of protein localization to endoplasmic reticulum (qval3.02E-24)', 'GO:0000184:nuclear-transcribed mRNA catabolic process, nonsense-mediated decay (qval7.47E-24)', 'GO:0070972:protein localization to endoplasmic reticulum (qval1.31E-21)', 'GO:0006413:translational initiation (qval4.07E-21)', 'GO:0006612:protein targeting to membrane (qval4.32E-20)', 'GO:0006412:translation (qval1.23E-18)', 'GO:0043043:peptide biosynthetic process (qval2.13E-16)', 'GO:0000956:nuclear-transcribed mRNA catabolic process (qval6.76E-16)', 'GO:0006402:mRNA catabolic process (qval2.18E-15)', 'GO:0006401:RNA catabolic process (qval1.57E-14)', 'GO:0034645:cellular macromolecule biosynthetic process (qval2.64E-14)', 'GO:0034655:nucleobase-containing compound catabolic process (qval3.37E-13)', 'GO:0009059:macromolecule biosynthetic process (qval4.22E-13)', 'GO:0090150:establishment of protein localization to membrane (qval2.17E-12)', 'GO:0006605:protein targeting (qval2.51E-12)', 'GO:0002181:cytoplasmic translation (qval2.74E-12)', 'GO:0019439:aromatic compound catabolic process (qval2.68E-12)', 'GO:0046700:heterocycle catabolic process (qval2.89E-12)', 'GO:0043604:amide biosynthetic process (qval3.05E-12)', 'GO:0044270:cellular nitrogen compound catabolic process (qval3.52E-12)', 'GO:0006518:peptide metabolic process (qval5.36E-12)', 'GO:1901566:organonitrogen compound biosynthetic process (qval6.75E-12)', 'GO:0072594:establishment of protein localization to organelle (qval2.62E-11)', 'GO:1901361:organic cyclic compound catabolic process (qval7.97E-11)', 'GO:0044249:cellular biosynthetic process (qval3.26E-10)', 'GO:0043603:cellular amide metabolic process (qval1.04E-9)', 'GO:1901576:organic substance biosynthetic process (qval1.67E-9)', 'GO:0009058:biosynthetic process (qval3.55E-9)', 'GO:0044271:cellular nitrogen compound biosynthetic process (qval1.83E-8)', 'GO:0072657:protein localization to membrane (qval3.06E-8)', 'GO:0016032:viral process (qval1.6E-7)', 'GO:0044403:symbiont process (qval1.55E-7)', 'GO:0034641:cellular nitrogen compound metabolic process (qval9.68E-7)', 'GO:0006139:nucleobase-containing compound metabolic process (qval1.51E-6)', 'GO:0044419:interspecies interaction between organisms (qval5.79E-6)', 'GO:0033365:protein localization to organelle (qval6.6E-6)', 'GO:0006725:cellular aromatic compound metabolic process (qval1.15E-5)', 'GO:0046483:heterocycle metabolic process (qval2.14E-5)', 'GO:0006886:intracellular protein transport (qval3.71E-5)', 'GO:0034613:cellular protein localization (qval4.42E-5)', 'GO:0090304:nucleic acid metabolic process (qval6.45E-5)', 'GO:0070727:cellular macromolecule localization (qval6.46E-5)', 'GO:0045664:regulation of neuron differentiation (qval1.85E-4)', 'GO:1901360:organic cyclic compound metabolic process (qval1.93E-4)', 'GO:0016071:mRNA metabolic process (qval4.07E-4)', 'GO:0051960:regulation of nervous system development (qval6.46E-4)', 'GO:1904667:negative regulation of ubiquitin protein ligase activity (qval8.45E-4)', 'GO:1901575:organic substance catabolic process (qval8.71E-4)', 'GO:0051704:multi-organism process (qval1.14E-3)', 'GO:0044265:cellular macromolecule catabolic process (qval1.56E-3)', 'GO:0050767:regulation of neurogenesis (qval2.24E-3)', 'GO:0006364:rRNA processing (qval2.22E-3)', 'GO:1904666:regulation of ubiquitin protein ligase activity (qval2.22E-3)', 'GO:0016070:RNA metabolic process (qval2.5E-3)', 'GO:0009057:macromolecule catabolic process (qval2.69E-3)', 'GO:0009168:purine ribonucleoside monophosphate biosynthetic process (qval2.83E-3)', 'GO:0034622:cellular protein-containing complex assembly (qval3.26E-3)', 'GO:0009127:purine nucleoside monophosphate biosynthetic process (qval3.28E-3)', 'GO:0009156:ribonucleoside monophosphate biosynthetic process (qval3.34E-3)', 'GO:0051649:establishment of localization in cell (qval3.53E-3)', 'GO:0022613:ribonucleoprotein complex biogenesis (qval4.07E-3)', 'GO:0016072:rRNA metabolic process (qval4.9E-3)', 'GO:0044085:cellular component biogenesis (qval5.45E-3)', 'GO:0017158:regulation of calcium ion-dependent exocytosis (qval5.89E-3)', 'GO:0019827:stem cell population maintenance (qval6.21E-3)', 'GO:0046676:negative regulation of insulin secretion (qval6.61E-3)', 'GO:0006260:DNA replication (qval6.96E-3)', 'GO:0035019:somatic stem cell population maintenance (qval7.15E-3)', 'GO:0098727:maintenance of cell number (qval7.73E-3)', 'GO:0044237:cellular metabolic process (qval8.18E-3)', 'GO:0009124:nucleoside monophosphate biosynthetic process (qval8.39E-3)', 'GO:0000027:ribosomal large subunit assembly (qval9.89E-3)', 'GO:0042274:ribosomal small subunit biogenesis (qval1.03E-2)', 'GO:0006333:chromatin assembly or disassembly (qval1.09E-2)', 'GO:0099536:synaptic signaling (qval1.22E-2)', 'GO:0065004:protein-DNA complex assembly (qval1.25E-2)', 'GO:0098916:anterograde trans-synaptic signaling (qval1.31E-2)', 'GO:0007268:chemical synaptic transmission (qval1.3E-2)', 'GO:0043933:protein-containing complex subunit organization (qval1.29E-2)', 'GO:0010975:regulation of neuron projection development (qval1.39E-2)', 'GO:0009987:cellular process (qval1.51E-2)', 'GO:0065003:protein-containing complex assembly (qval1.55E-2)', 'GO:0015833:peptide transport (qval1.69E-2)', 'GO:0045184:establishment of protein localization (qval1.68E-2)', 'GO:0090102:cochlea development (qval1.79E-2)', 'GO:0015031:protein transport (qval1.84E-2)', 'GO:0099537:trans-synaptic signaling (qval1.84E-2)', 'GO:0051276:chromosome organization (qval1.88E-2)', 'GO:0048731:system development (qval1.89E-2)', 'GO:0009167:purine ribonucleoside monophosphate metabolic process (qval1.9E-2)', 'GO:0009126:purine nucleoside monophosphate metabolic process (qval2.1E-2)', 'GO:0009161:ribonucleoside monophosphate metabolic process (qval2.54E-2)', 'GO:0090278:negative regulation of peptide hormone secretion (qval2.55E-2)', 'GO:0030154:cell differentiation (qval2.89E-2)', 'GO:2001251:negative regulation of chromosome organization (qval2.86E-2)', 'GO:0065008:regulation of biological quality (qval3.06E-2)', 'GO:0072521:purine-containing compound metabolic process (qval3.08E-2)', 'GO:0051444:negative regulation of ubiquitin-protein transferase activity (qval3.14E-2)', 'GO:0060284:regulation of cell development (qval3.36E-2)', 'GO:0022402:cell cycle process (qval3.37E-2)', 'GO:0006414:translational elongation (qval3.39E-2)', 'GO:1903305:regulation of regulated secretory pathway (qval3.37E-2)', 'GO:0044238:primary metabolic process (qval3.49E-2)', 'GO:0031055:chromatin remodeling at centromere (qval3.49E-2)', 'GO:0044248:cellular catabolic process (qval3.47E-2)', 'GO:0042886:amide transport (qval3.61E-2)', 'GO:0009056:catabolic process (qval3.66E-2)', 'GO:0071704:organic substance metabolic process (qval3.79E-2)', 'GO:0017156:calcium ion regulated exocytosis (qval4.18E-2)', 'GO:0007154:cell communication (qval4.4E-2)', 'GO:0044260:cellular macromolecule metabolic process (qval4.53E-2)', 'GO:0008152:metabolic process (qval4.6E-2)', 'GO:0022618:ribonucleoprotein complex assembly (qval4.7E-2)', 'GO:0007059:chromosome segregation (qval4.82E-2)', 'GO:0019752:carboxylic acid metabolic process (qval4.78E-2)', 'GO:0023052:signaling (qval4.8E-2)', 'GO:0006334:nucleosome assembly (qval4.76E-2)', 'GO:0007399:nervous system development (qval4.87E-2)', 'GO:0031344:regulation of cell projection organization (qval4.96E-2)', 'GO:0046888:negative regulation of hormone secretion (qval4.94E-2)', 'GO:0006807:nitrogen compound metabolic process (qval4.97E-2)', 'GO:0071824:protein-DNA complex subunit organization (qval5.14E-2)', 'GO:0120035:regulation of plasma membrane bounded cell projection organization (qval5.39E-2)', 'GO:0042391:regulation of membrane potential (qval5.35E-2)', 'GO:0050709:negative regulation of protein secretion (qval5.64E-2)', 'GO:0006163:purine nucleotide metabolic process (qval5.75E-2)', 'GO:0043436:oxoacid metabolic process (qval5.86E-2)', 'GO:0048519:negative regulation of biological process (qval5.98E-2)', 'GO:0051338:regulation of transferase activity (qval5.97E-2)', 'GO:0051588:regulation of neurotransmitter transport (qval6.01E-2)', 'GO:0051983:regulation of chromosome segregation (qval6.72E-2)', 'GO:0034080:CENP-A containing nucleosome assembly (qval7.05E-2)', 'GO:0009123:nucleoside monophosphate metabolic process (qval7.02E-2)', 'GO:0006336:DNA replication-independent nucleosome assembly (qval7.11E-2)', 'GO:1903047:mitotic cell cycle process (qval7.49E-2)', 'GO:0061179:negative regulation of insulin secretion involved in cellular response to glucose stimulus (qval7.53E-2)', 'GO:0097091:synaptic vesicle clustering (qval7.48E-2)', 'GO:0007614:short-term memory (qval7.43E-2)', 'GO:0072522:purine-containing compound biosynthetic process (qval7.48E-2)', 'GO:1901564:organonitrogen compound metabolic process (qval7.43E-2)', 'GO:0044282:small molecule catabolic process (qval7.82E-2)', 'GO:0031100:animal organ regeneration (qval7.82E-2)', 'GO:0009144:purine nucleoside triphosphate metabolic process (qval7.84E-2)', 'GO:0042769:DNA damage response, detection of DNA damage (qval8.22E-2)', 'GO:0034724:DNA replication-independent nucleosome organization (qval8.17E-2)', 'GO:1990830:cellular response to leukemia inhibitory factor (qval8.19E-2)', 'GO:0010629:negative regulation of gene expression (qval8.13E-2)', 'GO:0098693:regulation of synaptic vesicle cycle (qval8.39E-2)', 'GO:0044843:cell cycle G1/S phase transition (qval8.43E-2)', 'GO:0006082:organic acid metabolic process (qval8.47E-2)', 'GO:0048869:cellular developmental process (qval8.62E-2)', 'GO:0071826:ribonucleoprotein complex subunit organization (qval8.75E-2)', 'GO:0042278:purine nucleoside metabolic process (qval8.81E-2)', 'GO:0010965:regulation of mitotic sister chromatid separation (qval8.75E-2)', 'GO:1990823:response to leukemia inhibitory factor (qval8.82E-2)', 'GO:0045839:negative regulation of mitotic nuclear division (qval9.35E-2)']</t>
        </is>
      </c>
      <c r="T27" s="3">
        <f>hyperlink("https://spiral.technion.ac.il/results/MTAwMDAwNA==/26/GOResultsFUNCTION","link")</f>
        <v/>
      </c>
      <c r="U27" t="inlineStr">
        <is>
          <t>['GO:0003735:structural constituent of ribosome (qval3.17E-26)', 'GO:0003723:RNA binding (qval3.57E-5)', 'GO:0097159:organic cyclic compound binding (qval1.1E-4)', 'GO:1901363:heterocyclic compound binding (qval3.03E-4)', 'GO:0005198:structural molecule activity (qval3.39E-4)', 'GO:0019843:rRNA binding (qval5.24E-3)', 'GO:0036094:small molecule binding (qval1.65E-2)', 'GO:0017076:purine nucleotide binding (qval2.51E-2)', 'GO:0000166:nucleotide binding (qval2.56E-2)', 'GO:1901265:nucleoside phosphate binding (qval2.37E-2)', 'GO:0032555:purine ribonucleotide binding (qval2.57E-2)', 'GO:0032553:ribonucleotide binding (qval2.38E-2)', 'GO:0097367:carbohydrate derivative binding (qval2.22E-2)', 'GO:0003688:DNA replication origin binding (qval3.44E-2)', 'GO:0035639:purine ribonucleoside triphosphate binding (qval3.85E-2)', 'GO:0003676:nucleic acid binding (qval4.22E-2)', 'GO:0030554:adenyl nucleotide binding (qval6.48E-2)', 'GO:0032559:adenyl ribonucleotide binding (qval6.2E-2)', 'GO:0005524:ATP binding (qval6.7E-2)', 'GO:0043168:anion binding (qval6.69E-2)', 'GO:0008144:drug binding (qval6.49E-2)', 'GO:0070180:large ribosomal subunit rRNA binding (qval7.03E-2)', 'GO:0051082:unfolded protein binding (qval9.38E-2)', 'GO:0008146:sulfotransferase activity (qval9.53E-2)']</t>
        </is>
      </c>
      <c r="V27" s="3">
        <f>hyperlink("https://spiral.technion.ac.il/results/MTAwMDAwNA==/26/GOResultsCOMPONENT","link")</f>
        <v/>
      </c>
      <c r="W27" t="inlineStr">
        <is>
          <t>['GO:0044391:ribosomal subunit (qval1.18E-23)', 'GO:0022625:cytosolic large ribosomal subunit (qval6.38E-19)', 'GO:0044445:cytosolic part (qval6.98E-18)', 'GO:0015934:large ribosomal subunit (qval5.9E-15)', 'GO:0005840:ribosome (qval3.41E-11)', 'GO:0022627:cytosolic small ribosomal subunit (qval1.74E-10)', 'GO:0042788:polysomal ribosome (qval1.13E-9)', 'GO:0097458:neuron part (qval1.49E-9)', 'GO:0015935:small ribosomal subunit (qval7.41E-9)', 'GO:0045202:synapse (qval1E-8)', 'GO:0044456:synapse part (qval1.08E-7)', 'GO:1990904:ribonucleoprotein complex (qval5.1E-7)', 'GO:0005730:nucleolus (qval4.97E-6)', 'GO:0043005:neuron projection (qval2.94E-4)', 'GO:0032991:protein-containing complex (qval4.79E-4)', 'GO:0098978:glutamatergic synapse (qval1.65E-3)', 'GO:0044429:mitochondrial part (qval2.41E-3)', 'GO:0043228:non-membrane-bounded organelle (qval2.56E-3)', 'GO:0043232:intracellular non-membrane-bounded organelle (qval2.69E-3)', 'GO:0014069:postsynaptic density (qval3.23E-3)', 'GO:0099572:postsynaptic specialization (qval3.38E-3)', 'GO:0031966:mitochondrial membrane (qval4.05E-3)', 'GO:0034703:cation channel complex (qval2.8E-2)', 'GO:0044297:cell body (qval2.74E-2)', 'GO:0034706:sodium channel complex (qval3.04E-2)', 'GO:0099501:exocytic vesicle membrane (qval3.08E-2)', 'GO:0030672:synaptic vesicle membrane (qval2.97E-2)', 'GO:0043025:neuronal cell body (qval2.93E-2)', 'GO:0098687:chromosomal region (qval2.9E-2)', 'GO:0044464:cell part (qval3.2E-2)', 'GO:0005743:mitochondrial inner membrane (qval3.2E-2)', 'GO:0030658:transport vesicle membrane (qval3.44E-2)', 'GO:0044427:chromosomal part (qval3.84E-2)', 'GO:0099240:intrinsic component of synaptic membrane (qval3.96E-2)', 'GO:0098691:dopaminergic synapse (qval3.89E-2)', 'GO:0098984:neuron to neuron synapse (qval4.04E-2)', 'GO:0033267:axon part (qval4E-2)', 'GO:0031225:anchored component of membrane (qval4.48E-2)', 'GO:0031519:PcG protein complex (qval4.5E-2)', 'GO:0098793:presynapse (qval4.72E-2)', 'GO:0030424:axon (qval4.63E-2)']</t>
        </is>
      </c>
      <c r="X27" t="inlineStr">
        <is>
          <t>[{6, 8, 10, 12, 13, 14, 15, 16, 17, 18, 19, 20, 21, 22, 23, 24}, {0, 26, 27, 30}]</t>
        </is>
      </c>
    </row>
    <row r="28">
      <c r="A28" s="1" t="n">
        <v>27</v>
      </c>
      <c r="B28" t="n">
        <v>32863</v>
      </c>
      <c r="C28" t="n">
        <v>31</v>
      </c>
      <c r="D28" t="n">
        <v>146</v>
      </c>
      <c r="E28" t="n">
        <v>16</v>
      </c>
      <c r="F28" t="n">
        <v>930</v>
      </c>
      <c r="G28" t="n">
        <v>39</v>
      </c>
      <c r="H28" s="2" t="n">
        <v>-232.4193242880952</v>
      </c>
      <c r="I28" t="n">
        <v>0.5629358564128244</v>
      </c>
      <c r="J28" t="inlineStr">
        <is>
          <t>ENSG00000003989,ENSG00000008196,ENSG00000016082,ENSG00000027075,ENSG00000033170,ENSG00000033327,ENSG00000044115,ENSG00000046651,ENSG00000050405,ENSG00000051620,ENSG00000067082,ENSG00000070961,ENSG00000073921,ENSG00000078124,ENSG00000088386,ENSG00000088387,ENSG00000094975,ENSG00000095787,ENSG00000096696,ENSG00000101443,ENSG00000101608,ENSG00000104081,ENSG00000104611,ENSG00000104714,ENSG00000105655,ENSG00000106066,ENSG00000106789,ENSG00000106829,ENSG00000109472,ENSG00000110660,ENSG00000112378,ENSG00000112414,ENSG00000113430,ENSG00000115183,ENSG00000116017,ENSG00000117859,ENSG00000118680,ENSG00000118689,ENSG00000118777,ENSG00000119318,ENSG00000119431,ENSG00000120149,ENSG00000120690,ENSG00000122042,ENSG00000122378,ENSG00000122417,ENSG00000124098,ENSG00000124831,ENSG00000125266,ENSG00000126016,ENSG00000126777,ENSG00000129128,ENSG00000129219,ENSG00000129595,ENSG00000131370,ENSG00000132170,ENSG00000132854,ENSG00000134291,ENSG00000134627,ENSG00000134755,ENSG00000136261,ENSG00000137203,ENSG00000137474,ENSG00000137710,ENSG00000137747,ENSG00000137962,ENSG00000138071,ENSG00000138190,ENSG00000138758,ENSG00000138792,ENSG00000139055,ENSG00000140022,ENSG00000140950,ENSG00000142949,ENSG00000143061,ENSG00000143164,ENSG00000143382,ENSG00000143797,ENSG00000143995,ENSG00000145012,ENSG00000145681,ENSG00000146555,ENSG00000147010,ENSG00000147144,ENSG00000147454,ENSG00000147526,ENSG00000150093,ENSG00000150556,ENSG00000150867,ENSG00000151532,ENSG00000154370,ENSG00000157625,ENSG00000158769,ENSG00000160145,ENSG00000160886,ENSG00000160932,ENSG00000163399,ENSG00000163430,ENSG00000163950,ENSG00000164099,ENSG00000164683,ENSG00000164976,ENSG00000166004,ENSG00000166450,ENSG00000167306,ENSG00000167766,ENSG00000168216,ENSG00000168672,ENSG00000169239,ENSG00000169242,ENSG00000169635,ENSG00000170266,ENSG00000170921,ENSG00000171055,ENSG00000171345,ENSG00000171365,ENSG00000173402,ENSG00000175093,ENSG00000177508,ENSG00000178163,ENSG00000180530,ENSG00000181751,ENSG00000182118,ENSG00000182263,ENSG00000182580,ENSG00000182985,ENSG00000183287,ENSG00000183779,ENSG00000185101,ENSG00000186350,ENSG00000188042,ENSG00000188483,ENSG00000188994,ENSG00000189171,ENSG00000196917,ENSG00000197217,ENSG00000197965,ENSG00000203485,ENSG00000205336,ENSG00000213190,ENSG00000213722,ENSG00000231817,ENSG00000244300,ENSG00000254635,ENSG00000261308,ENSG00000272079</t>
        </is>
      </c>
      <c r="K28" t="inlineStr">
        <is>
          <t>[(0, 4), (0, 6), (0, 8), (0, 10), (1, 2), (1, 4), (1, 6), (1, 8), (1, 9), (1, 10), (21, 8), (21, 10), (22, 6), (22, 8), (22, 10), (24, 6), (24, 8), (24, 10), (25, 4), (25, 6), (25, 8), (25, 10), (26, 4), (26, 6), (26, 8), (26, 9), (26, 10), (27, 4), (27, 6), (27, 8), (27, 10), (28, 2), (28, 4), (28, 6), (28, 8), (28, 9), (28, 10), (30, 6), (30, 8)]</t>
        </is>
      </c>
      <c r="L28" t="n">
        <v>3488</v>
      </c>
      <c r="M28" t="n">
        <v>1</v>
      </c>
      <c r="N28" t="n">
        <v>0.95</v>
      </c>
      <c r="O28" t="n">
        <v>3</v>
      </c>
      <c r="P28" t="n">
        <v>10000</v>
      </c>
      <c r="Q28" t="inlineStr">
        <is>
          <t>11/06/2023, 22:11:04</t>
        </is>
      </c>
      <c r="R28" s="3">
        <f>hyperlink("https://spiral.technion.ac.il/results/MTAwMDAwNA==/27/GOResultsPROCESS","link")</f>
        <v/>
      </c>
      <c r="S28" t="inlineStr">
        <is>
          <t>['GO:0050767:regulation of neurogenesis (qval1.87E-1)', 'GO:0060284:regulation of cell development (qval1.94E-1)', 'GO:0050768:negative regulation of neurogenesis (qval2.29E-1)', 'GO:0031102:neuron projection regeneration (qval2.12E-1)', 'GO:0051960:regulation of nervous system development (qval1.78E-1)', 'GO:0051961:negative regulation of nervous system development (qval2.02E-1)', 'GO:0071407:cellular response to organic cyclic compound (qval1.8E-1)', 'GO:0034113:heterotypic cell-cell adhesion (qval2.22E-1)', 'GO:0050793:regulation of developmental process (qval2.01E-1)', 'GO:0006928:movement of cell or subcellular component (qval2.06E-1)', 'GO:0010721:negative regulation of cell development (qval1.97E-1)', 'GO:0045595:regulation of cell differentiation (qval2.04E-1)', 'GO:0007411:axon guidance (qval2.27E-1)', 'GO:0097485:neuron projection guidance (qval2.18E-1)', 'GO:2000026:regulation of multicellular organismal development (qval2.39E-1)', 'GO:0060998:regulation of dendritic spine development (qval2.35E-1)', 'GO:0048646:anatomical structure formation involved in morphogenesis (qval2.82E-1)', 'GO:0001525:angiogenesis (qval3.08E-1)', 'GO:0032501:multicellular organismal process (qval3.51E-1)', 'GO:0061001:regulation of dendritic spine morphogenesis (qval3.35E-1)', 'GO:0007155:cell adhesion (qval3.44E-1)', 'GO:0022610:biological adhesion (qval3.47E-1)', 'GO:1901216:positive regulation of neuron death (qval3.56E-1)', 'GO:0048013:ephrin receptor signaling pathway (qval3.62E-1)', 'GO:0050794:regulation of cellular process (qval3.61E-1)', 'GO:0021559:trigeminal nerve development (qval4.12E-1)', 'GO:0031103:axon regeneration (qval4.05E-1)', 'GO:0086004:regulation of cardiac muscle cell contraction (qval4.49E-1)', 'GO:0032870:cellular response to hormone stimulus (qval4.66E-1)', 'GO:0086091:regulation of heart rate by cardiac conduction (qval4.79E-1)', 'GO:0010842:retina layer formation (qval4.63E-1)']</t>
        </is>
      </c>
      <c r="T28" s="3">
        <f>hyperlink("https://spiral.technion.ac.il/results/MTAwMDAwNA==/27/GOResultsFUNCTION","link")</f>
        <v/>
      </c>
      <c r="U28" t="inlineStr">
        <is>
          <t>['GO:0046965:retinoid X receptor binding (qval1E0)', 'GO:0045296:cadherin binding (qval5.86E-1)', 'GO:0030331:estrogen receptor binding (qval5.57E-1)', 'GO:0050839:cell adhesion molecule binding (qval7.25E-1)', 'GO:0086083:cell adhesive protein binding involved in bundle of His cell-Purkinje myocyte communication (qval6.47E-1)', 'GO:0050840:extracellular matrix binding (qval6.57E-1)']</t>
        </is>
      </c>
      <c r="V28" s="3">
        <f>hyperlink("https://spiral.technion.ac.il/results/MTAwMDAwNA==/27/GOResultsCOMPONENT","link")</f>
        <v/>
      </c>
      <c r="W28" t="inlineStr">
        <is>
          <t>['GO:0030054:cell junction (qval1.78E-1)', 'GO:0070161:anchoring junction (qval1.08E-1)', 'GO:0014704:intercalated disc (qval1.76E-1)', 'GO:0044448:cell cortex part (qval1.55E-1)', 'GO:0005912:adherens junction (qval1.25E-1)', 'GO:0005925:focal adhesion (qval1.13E-1)', 'GO:0005924:cell-substrate adherens junction (qval1.01E-1)', 'GO:0030055:cell-substrate junction (qval9.25E-2)', 'GO:0005886:plasma membrane (qval9.54E-2)', 'GO:0030057:desmosome (qval1.41E-1)', 'GO:0031982:vesicle (qval1.45E-1)']</t>
        </is>
      </c>
      <c r="X28" t="inlineStr">
        <is>
          <t>[{0, 1, 21, 22, 24, 25, 26, 27, 28, 30}, {2, 4, 6, 8, 9, 10}]</t>
        </is>
      </c>
    </row>
    <row r="29">
      <c r="A29" s="1" t="n">
        <v>28</v>
      </c>
      <c r="B29" t="n">
        <v>32863</v>
      </c>
      <c r="C29" t="n">
        <v>31</v>
      </c>
      <c r="D29" t="n">
        <v>610</v>
      </c>
      <c r="E29" t="n">
        <v>20</v>
      </c>
      <c r="F29" t="n">
        <v>930</v>
      </c>
      <c r="G29" t="n">
        <v>59</v>
      </c>
      <c r="H29" s="2" t="n">
        <v>-1355.316579793411</v>
      </c>
      <c r="I29" t="n">
        <v>0.5631609398588526</v>
      </c>
      <c r="J29" t="inlineStr">
        <is>
          <t>ENSG00000003509,ENSG00000004478,ENSG00000005249,ENSG00000006047,ENSG00000006468,ENSG00000007062,ENSG00000007255,ENSG00000007264,ENSG00000007314,ENSG00000007402,ENSG00000008083,ENSG00000008311,ENSG00000010361,ENSG00000013306,ENSG00000017483,ENSG00000018236,ENSG00000018625,ENSG00000026297,ENSG00000027869,ENSG00000037280,ENSG00000043355,ENSG00000046653,ENSG00000046889,ENSG00000048028,ENSG00000053254,ENSG00000055163,ENSG00000056487,ENSG00000057935,ENSG00000065057,ENSG00000065150,ENSG00000065621,ENSG00000065978,ENSG00000067113,ENSG00000067840,ENSG00000067992,ENSG00000069998,ENSG00000071794,ENSG00000072071,ENSG00000072832,ENSG00000073849,ENSG00000074201,ENSG00000075340,ENSG00000075388,ENSG00000076554,ENSG00000076716,ENSG00000077009,ENSG00000077279,ENSG00000078725,ENSG00000079739,ENSG00000081803,ENSG00000083845,ENSG00000083857,ENSG00000084628,ENSG00000086475,ENSG00000088305,ENSG00000089157,ENSG00000089250,ENSG00000089486,ENSG00000091972,ENSG00000092140,ENSG00000093072,ENSG00000095932,ENSG00000099365,ENSG00000099901,ENSG00000099954,ENSG00000099994,ENSG00000100167,ENSG00000100226,ENSG00000100302,ENSG00000100473,ENSG00000100526,ENSG00000100604,ENSG00000100714,ENSG00000100938,ENSG00000101098,ENSG00000101115,ENSG00000101220,ENSG00000101347,ENSG00000102096,ENSG00000102119,ENSG00000102230,ENSG00000103356,ENSG00000103449,ENSG00000103490,ENSG00000104112,ENSG00000104177,ENSG00000104290,ENSG00000104327,ENSG00000104833,ENSG00000104967,ENSG00000105193,ENSG00000105202,ENSG00000105220,ENSG00000105255,ENSG00000105640,ENSG00000105642,ENSG00000105696,ENSG00000105737,ENSG00000105866,ENSG00000105993,ENSG00000106078,ENSG00000106278,ENSG00000106852,ENSG00000107295,ENSG00000107833,ENSG00000108523,ENSG00000108830,ENSG00000108852,ENSG00000108984,ENSG00000109255,ENSG00000109475,ENSG00000109654,ENSG00000109832,ENSG00000110700,ENSG00000110955,ENSG00000111144,ENSG00000111249,ENSG00000111319,ENSG00000111640,ENSG00000111669,ENSG00000111674,ENSG00000111704,ENSG00000112118,ENSG00000112159,ENSG00000112280,ENSG00000112306,ENSG00000112379,ENSG00000112394,ENSG00000113328,ENSG00000113356,ENSG00000114126,ENSG00000114391,ENSG00000114738,ENSG00000114805,ENSG00000115268,ENSG00000115421,ENSG00000115484,ENSG00000115816,ENSG00000116544,ENSG00000116661,ENSG00000116670,ENSG00000117322,ENSG00000118263,ENSG00000118298,ENSG00000118707,ENSG00000119969,ENSG00000120949,ENSG00000121211,ENSG00000121570,ENSG00000121904,ENSG00000122406,ENSG00000122591,ENSG00000122779,ENSG00000122824,ENSG00000122873,ENSG00000123119,ENSG00000123213,ENSG00000123472,ENSG00000123560,ENSG00000124232,ENSG00000124302,ENSG00000124486,ENSG00000124532,ENSG00000124588,ENSG00000125144,ENSG00000125285,ENSG00000125691,ENSG00000125703,ENSG00000125835,ENSG00000125851,ENSG00000125869,ENSG00000125871,ENSG00000125966,ENSG00000126267,ENSG00000126602,ENSG00000126787,ENSG00000126858,ENSG00000127184,ENSG00000127561,ENSG00000127824,ENSG00000128050,ENSG00000128059,ENSG00000128266,ENSG00000128294,ENSG00000128298,ENSG00000128739,ENSG00000129682,ENSG00000130182,ENSG00000130294,ENSG00000130477,ENSG00000130558,ENSG00000130822,ENSG00000131143,ENSG00000131264,ENSG00000131373,ENSG00000131771,ENSG00000131914,ENSG00000131969,ENSG00000132026,ENSG00000132541,ENSG00000132563,ENSG00000132692,ENSG00000133083,ENSG00000133318,ENSG00000133488,ENSG00000133687,ENSG00000133706,ENSG00000133835,ENSG00000133863,ENSG00000133980,ENSG00000134207,ENSG00000134769,ENSG00000135116,ENSG00000135144,ENSG00000135423,ENSG00000135424,ENSG00000135447,ENSG00000135940,ENSG00000136014,ENSG00000136110,ENSG00000136504,ENSG00000136720,ENSG00000136942,ENSG00000136982,ENSG00000137124,ENSG00000137154,ENSG00000137225,ENSG00000137285,ENSG00000137309,ENSG00000137513,ENSG00000137672,ENSG00000137764,ENSG00000137818,ENSG00000138095,ENSG00000138101,ENSG00000138336,ENSG00000138442,ENSG00000138685,ENSG00000138768,ENSG00000139209,ENSG00000139737,ENSG00000140451,ENSG00000140835,ENSG00000140988,ENSG00000141101,ENSG00000141425,ENSG00000141480,ENSG00000141556,ENSG00000141968,ENSG00000142405,ENSG00000142541,ENSG00000142676,ENSG00000142864,ENSG00000142937,ENSG00000143476,ENSG00000143494,ENSG00000143674,ENSG00000143799,ENSG00000144120,ENSG00000144713,ENSG00000144730,ENSG00000144749,ENSG00000145423,ENSG00000145536,ENSG00000145703,ENSG00000145741,ENSG00000145819,ENSG00000145907,ENSG00000145920,ENSG00000146416,ENSG00000146530,ENSG00000146776,ENSG00000146938,ENSG00000147100,ENSG00000147224,ENSG00000147255,ENSG00000147274,ENSG00000147403,ENSG00000147596,ENSG00000147601,ENSG00000148200,ENSG00000148798,ENSG00000149269,ENSG00000149273,ENSG00000149328,ENSG00000149403,ENSG00000149970,ENSG00000150510,ENSG00000151746,ENSG00000151948,ENSG00000152061,ENSG00000152661,ENSG00000153044,ENSG00000153904,ENSG00000155158,ENSG00000155380,ENSG00000155980,ENSG00000156049,ENSG00000156475,ENSG00000156925,ENSG00000156959,ENSG00000156966,ENSG00000156968,ENSG00000156970,ENSG00000157150,ENSG00000157152,ENSG00000157214,ENSG00000157456,ENSG00000157782,ENSG00000158246,ENSG00000158321,ENSG00000158457,ENSG00000159079,ENSG00000159199,ENSG00000159712,ENSG00000159753,ENSG00000160783,ENSG00000160973,ENSG00000162174,ENSG00000162433,ENSG00000162490,ENSG00000162551,ENSG00000162631,ENSG00000163026,ENSG00000163032,ENSG00000163468,ENSG00000163530,ENSG00000163888,ENSG00000163923,ENSG00000164048,ENSG00000164076,ENSG00000164109,ENSG00000164199,ENSG00000164265,ENSG00000164587,ENSG00000164649,ENSG00000164651,ENSG00000164985,ENSG00000165152,ENSG00000165175,ENSG00000165323,ENSG00000165349,ENSG00000165609,ENSG00000165731,ENSG00000165821,ENSG00000165905,ENSG00000166105,ENSG00000166165,ENSG00000166206,ENSG00000166405,ENSG00000166426,ENSG00000166736,ENSG00000166816,ENSG00000166828,ENSG00000166831,ENSG00000167281,ENSG00000167291,ENSG00000167513,ENSG00000167526,ENSG00000167600,ENSG00000167614,ENSG00000167645,ENSG00000167654,ENSG00000167658,ENSG00000167680,ENSG00000167759,ENSG00000167792,ENSG00000167863,ENSG00000167965,ENSG00000168004,ENSG00000168028,ENSG00000168243,ENSG00000168280,ENSG00000168671,ENSG00000168827,ENSG00000168843,ENSG00000168913,ENSG00000169083,ENSG00000169139,ENSG00000169213,ENSG00000169432,ENSG00000169679,ENSG00000169744,ENSG00000169760,ENSG00000169764,ENSG00000169855,ENSG00000169877,ENSG00000170264,ENSG00000170608,ENSG00000170743,ENSG00000171126,ENSG00000171435,ENSG00000171724,ENSG00000171794,ENSG00000171863,ENSG00000171956,ENSG00000172020,ENSG00000172053,ENSG00000172115,ENSG00000172318,ENSG00000172461,ENSG00000172731,ENSG00000172809,ENSG00000172915,ENSG00000173473,ENSG00000173894,ENSG00000174444,ENSG00000174574,ENSG00000174607,ENSG00000174672,ENSG00000174748,ENSG00000175077,ENSG00000175792,ENSG00000175832,ENSG00000176533,ENSG00000176834,ENSG00000177455,ENSG00000177468,ENSG00000178035,ENSG00000178074,ENSG00000178425,ENSG00000178741,ENSG00000178947,ENSG00000179242,ENSG00000179314,ENSG00000180182,ENSG00000180694,ENSG00000180767,ENSG00000181274,ENSG00000181392,ENSG00000181449,ENSG00000181666,ENSG00000181856,ENSG00000182287,ENSG00000182601,ENSG00000182645,ENSG00000182866,ENSG00000183150,ENSG00000183166,ENSG00000183196,ENSG00000183248,ENSG00000183765,ENSG00000183807,ENSG00000184117,ENSG00000184515,ENSG00000184524,ENSG00000184613,ENSG00000185274,ENSG00000185527,ENSG00000185847,ENSG00000186298,ENSG00000186468,ENSG00000186648,ENSG00000187094,ENSG00000187122,ENSG00000187135,ENSG00000187398,ENSG00000187514,ENSG00000187735,ENSG00000187808,ENSG00000188051,ENSG00000188266,ENSG00000188501,ENSG00000188647,ENSG00000188846,ENSG00000188848,ENSG00000189043,ENSG00000196189,ENSG00000196262,ENSG00000196632,ENSG00000196876,ENSG00000196950,ENSG00000197024,ENSG00000197705,ENSG00000197756,ENSG00000197894,ENSG00000197961,ENSG00000198146,ENSG00000198417,ENSG00000198554,ENSG00000198739,ENSG00000198755,ENSG00000198794,ENSG00000198915,ENSG00000198931,ENSG00000201674,ENSG00000203326,ENSG00000203721,ENSG00000204121,ENSG00000204175,ENSG00000204287,ENSG00000204442,ENSG00000204514,ENSG00000204531,ENSG00000204624,ENSG00000204628,ENSG00000204711,ENSG00000204899,ENSG00000205339,ENSG00000205927,ENSG00000206557,ENSG00000213023,ENSG00000213160,ENSG00000213390,ENSG00000213741,ENSG00000213988,ENSG00000214113,ENSG00000219438,ENSG00000220008,ENSG00000221946,ENSG00000223026,ENSG00000224078,ENSG00000224557,ENSG00000224765,ENSG00000225024,ENSG00000225127,ENSG00000225783,ENSG00000226562,ENSG00000226673,ENSG00000226792,ENSG00000226950,ENSG00000227640,ENSG00000228594,ENSG00000228929,ENSG00000229891,ENSG00000230453,ENSG00000230798,ENSG00000231698,ENSG00000232301,ENSG00000233290,ENSG00000233762,ENSG00000233834,ENSG00000235152,ENSG00000235688,ENSG00000236094,ENSG00000236106,ENSG00000236673,ENSG00000237517,ENSG00000237586,ENSG00000237742,ENSG00000240694,ENSG00000241002,ENSG00000241186,ENSG00000242574,ENSG00000242715,ENSG00000243004,ENSG00000243181,ENSG00000244280,ENSG00000244313,ENSG00000244342,ENSG00000245526,ENSG00000248131,ENSG00000248329,ENSG00000248750,ENSG00000249152,ENSG00000249532,ENSG00000249853,ENSG00000249859,ENSG00000250366,ENSG00000253230,ENSG00000254277,ENSG00000254339,ENSG00000254346,ENSG00000254561,ENSG00000254587,ENSG00000256008,ENSG00000256269,ENSG00000256288,ENSG00000256463,ENSG00000256969,ENSG00000257093,ENSG00000257150,ENSG00000257151,ENSG00000257935,ENSG00000258545,ENSG00000258649,ENSG00000258986,ENSG00000260442,ENSG00000260469,ENSG00000260822,ENSG00000260834,ENSG00000260954,ENSG00000261115,ENSG00000261409,ENSG00000261780,ENSG00000263563,ENSG00000265992,ENSG00000267260,ENSG00000267432,ENSG00000267890,ENSG00000268496,ENSG00000269404,ENSG00000269416,ENSG00000273102,ENSG00000274605,ENSG00000274652,ENSG00000276831,ENSG00000277200,ENSG00000278535,ENSG00000280000,ENSG00000280056,ENSG00000280058,ENSG00000280142,ENSG00000280237,ENSG00000280317,ENSG00000280511,ENSG00000280707,ENSG00000280780,ENSG00000282048,ENSG00000284670</t>
        </is>
      </c>
      <c r="K29" t="inlineStr">
        <is>
          <t>[(6, 25), (6, 27), (8, 25), (8, 26), (8, 27), (10, 25), (10, 26), (10, 27), (12, 25), (12, 26), (12, 27), (12, 28), (13, 25), (13, 26), (13, 27), (14, 25), (14, 26), (14, 27), (14, 28), (15, 25), (15, 26), (15, 27), (15, 28), (16, 25), (16, 26), (16, 27), (16, 28), (17, 25), (17, 26), (17, 27), (17, 28), (18, 25), (18, 26), (18, 27), (18, 28), (19, 25), (19, 26), (19, 27), (19, 28), (20, 25), (20, 26), (20, 27), (20, 28), (21, 25), (21, 26), (21, 27), (21, 28), (22, 25), (22, 26), (22, 27), (22, 28), (23, 25), (23, 26), (23, 27), (23, 28), (24, 25), (24, 26), (24, 27), (24, 28)]</t>
        </is>
      </c>
      <c r="L29" t="n">
        <v>2254</v>
      </c>
      <c r="M29" t="n">
        <v>1</v>
      </c>
      <c r="N29" t="n">
        <v>0.95</v>
      </c>
      <c r="O29" t="n">
        <v>3</v>
      </c>
      <c r="P29" t="n">
        <v>10000</v>
      </c>
      <c r="Q29" t="inlineStr">
        <is>
          <t>11/06/2023, 22:11:33</t>
        </is>
      </c>
      <c r="R29" s="3">
        <f>hyperlink("https://spiral.technion.ac.il/results/MTAwMDAwNA==/28/GOResultsPROCESS","link")</f>
        <v/>
      </c>
      <c r="S29" t="inlineStr">
        <is>
          <t>['GO:0006614:SRP-dependent cotranslational protein targeting to membrane (qval3.58E-16)', 'GO:0006613:cotranslational protein targeting to membrane (qval2.02E-15)', 'GO:0045047:protein targeting to ER (qval3.2E-14)', 'GO:0072599:establishment of protein localization to endoplasmic reticulum (qval8.49E-14)', 'GO:0000184:nuclear-transcribed mRNA catabolic process, nonsense-mediated decay (qval3.94E-13)', 'GO:0019083:viral transcription (qval3.28E-13)', 'GO:0070972:protein localization to endoplasmic reticulum (qval1.09E-12)', 'GO:0006612:protein targeting to membrane (qval1.68E-11)', 'GO:0006413:translational initiation (qval1.55E-11)', 'GO:0006412:translation (qval4.82E-8)', 'GO:0000956:nuclear-transcribed mRNA catabolic process (qval7.92E-8)', 'GO:0006401:RNA catabolic process (qval1.09E-7)', 'GO:0006402:mRNA catabolic process (qval1.05E-7)', 'GO:0034655:nucleobase-containing compound catabolic process (qval2.21E-7)', 'GO:0043043:peptide biosynthetic process (qval3.09E-7)', 'GO:0019439:aromatic compound catabolic process (qval9.94E-7)', 'GO:0090150:establishment of protein localization to membrane (qval9.97E-7)', 'GO:0046700:heterocycle catabolic process (qval1.03E-6)', 'GO:0044270:cellular nitrogen compound catabolic process (qval1.12E-6)', 'GO:0006605:protein targeting (qval1.4E-6)', 'GO:0009059:macromolecule biosynthetic process (qval1.87E-6)', 'GO:0034645:cellular macromolecule biosynthetic process (qval2E-6)', 'GO:1901361:organic cyclic compound catabolic process (qval4.49E-6)', 'GO:1901566:organonitrogen compound biosynthetic process (qval8.63E-6)', 'GO:1904667:negative regulation of ubiquitin protein ligase activity (qval1.18E-5)', 'GO:0006518:peptide metabolic process (qval1.31E-5)', 'GO:0002181:cytoplasmic translation (qval2.19E-5)', 'GO:0043604:amide biosynthetic process (qval6.01E-5)', 'GO:0006123:mitochondrial electron transport, cytochrome c to oxygen (qval5.93E-5)', 'GO:0019646:aerobic electron transport chain (qval5.73E-5)', 'GO:0035019:somatic stem cell population maintenance (qval6.14E-5)', 'GO:0072657:protein localization to membrane (qval9.77E-5)', 'GO:0019827:stem cell population maintenance (qval1.13E-4)', 'GO:0098727:maintenance of cell number (qval1.4E-4)', 'GO:0072594:establishment of protein localization to organelle (qval1.62E-4)', 'GO:0044271:cellular nitrogen compound biosynthetic process (qval3.54E-4)', 'GO:0051444:negative regulation of ubiquitin-protein transferase activity (qval7.29E-4)', 'GO:0043603:cellular amide metabolic process (qval1.13E-3)', 'GO:1901576:organic substance biosynthetic process (qval1.43E-3)', 'GO:0009058:biosynthetic process (qval2.3E-3)', 'GO:0044249:cellular biosynthetic process (qval2.46E-3)', 'GO:0006139:nucleobase-containing compound metabolic process (qval8.21E-3)', 'GO:0007614:short-term memory (qval9.34E-3)', 'GO:0000027:ribosomal large subunit assembly (qval9.26E-3)', 'GO:1904666:regulation of ubiquitin protein ligase activity (qval1.21E-2)', 'GO:0017156:calcium ion regulated exocytosis (qval2.38E-2)', 'GO:0022618:ribonucleoprotein complex assembly (qval2.41E-2)', 'GO:0016032:viral process (qval2.62E-2)', 'GO:0044403:symbiont process (qval2.57E-2)', 'GO:0006725:cellular aromatic compound metabolic process (qval2.66E-2)', 'GO:1901575:organic substance catabolic process (qval2.66E-2)', 'GO:0006886:intracellular protein transport (qval2.61E-2)', 'GO:0009060:aerobic respiration (qval2.92E-2)', 'GO:0051960:regulation of nervous system development (qval3.25E-2)', 'GO:0034613:cellular protein localization (qval4.1E-2)', 'GO:0071826:ribonucleoprotein complex subunit organization (qval4.09E-2)', 'GO:0033365:protein localization to organelle (qval4.48E-2)', 'GO:0046483:heterocycle metabolic process (qval4.45E-2)', 'GO:0034641:cellular nitrogen compound metabolic process (qval4.46E-2)', 'GO:0009168:purine ribonucleoside monophosphate biosynthetic process (qval4.39E-2)', 'GO:0090304:nucleic acid metabolic process (qval4.43E-2)', 'GO:0009167:purine ribonucleoside monophosphate metabolic process (qval4.39E-2)', 'GO:0070727:cellular macromolecule localization (qval4.36E-2)', 'GO:0032502:developmental process (qval4.38E-2)', 'GO:0009127:purine nucleoside monophosphate biosynthetic process (qval4.49E-2)', 'GO:0009126:purine nucleoside monophosphate metabolic process (qval4.45E-2)', 'GO:0048519:negative regulation of biological process (qval5.07E-2)', 'GO:0045664:regulation of neuron differentiation (qval5.3E-2)', 'GO:0016070:RNA metabolic process (qval5.28E-2)', 'GO:0031397:negative regulation of protein ubiquitination (qval5.27E-2)', 'GO:0015980:energy derivation by oxidation of organic compounds (qval5.39E-2)', 'GO:0009057:macromolecule catabolic process (qval5.4E-2)', 'GO:0072708:response to sorbitol (qval5.38E-2)', 'GO:0051649:establishment of localization in cell (qval7.09E-2)', 'GO:0044265:cellular macromolecule catabolic process (qval7.34E-2)', 'GO:0010629:negative regulation of gene expression (qval7.26E-2)', 'GO:0009156:ribonucleoside monophosphate biosynthetic process (qval8.08E-2)', 'GO:0016071:mRNA metabolic process (qval8.11E-2)', 'GO:0009161:ribonucleoside monophosphate metabolic process (qval8.11E-2)', 'GO:0018119:peptidyl-cysteine S-nitrosylation (qval9.59E-2)', 'GO:0017014:protein nitrosylation (qval9.48E-2)', 'GO:0022613:ribonucleoprotein complex biogenesis (qval9.66E-2)', 'GO:0010975:regulation of neuron projection development (qval1.12E-1)', 'GO:0045333:cellular respiration (qval1.12E-1)', 'GO:0044419:interspecies interaction between organisms (qval1.13E-1)', 'GO:0009065:glutamine family amino acid catabolic process (qval1.13E-1)', 'GO:0006364:rRNA processing (qval1.15E-1)', 'GO:1903321:negative regulation of protein modification by small protein conjugation or removal (qval1.15E-1)', 'GO:0009124:nucleoside monophosphate biosynthetic process (qval1.26E-1)', 'GO:0009987:cellular process (qval1.44E-1)', 'GO:0031630:regulation of synaptic vesicle fusion to presynaptic active zone membrane (qval1.44E-1)', 'GO:0006477:protein sulfation (qval1.43E-1)', 'GO:1990504:dense core granule exocytosis (qval1.41E-1)', 'GO:2001251:negative regulation of chromosome organization (qval1.42E-1)', 'GO:0001843:neural tube closure (qval1.41E-1)', 'GO:0006425:glutaminyl-tRNA aminoacylation (qval1.42E-1)', 'GO:0033366:protein localization to secretory granule (qval1.41E-1)', 'GO:0009386:translational attenuation (qval1.39E-1)', 'GO:0006091:generation of precursor metabolites and energy (qval1.41E-1)', 'GO:1901360:organic cyclic compound metabolic process (qval1.4E-1)', 'GO:0120035:regulation of plasma membrane bounded cell projection organization (qval1.4E-1)']</t>
        </is>
      </c>
      <c r="T29" s="3">
        <f>hyperlink("https://spiral.technion.ac.il/results/MTAwMDAwNA==/28/GOResultsFUNCTION","link")</f>
        <v/>
      </c>
      <c r="U29" t="inlineStr">
        <is>
          <t>['GO:0003735:structural constituent of ribosome (qval1.04E-9)', 'GO:0004129:cytochrome-c oxidase activity (qval4.5E-2)', 'GO:0016675:oxidoreductase activity, acting on a heme group of donors (qval3E-2)', 'GO:0016676:oxidoreductase activity, acting on a heme group of donors, oxygen as acceptor (qval2.25E-2)', 'GO:0015002:heme-copper terminal oxidase activity (qval1.8E-2)', 'GO:0008146:sulfotransferase activity (qval2.36E-2)', 'GO:1990948:ubiquitin ligase inhibitor activity (qval6.92E-2)', 'GO:0055105:ubiquitin-protein transferase inhibitor activity (qval1.48E-1)', 'GO:0005198:structural molecule activity (qval1.37E-1)', 'GO:0016782:transferase activity, transferring sulfur-containing groups (qval1.7E-1)', 'GO:0005272:sodium channel activity (qval3.18E-1)', 'GO:0019843:rRNA binding (qval3.04E-1)', 'GO:0004819:glutamine-tRNA ligase activity (qval3.17E-1)']</t>
        </is>
      </c>
      <c r="V29" s="3">
        <f>hyperlink("https://spiral.technion.ac.il/results/MTAwMDAwNA==/28/GOResultsCOMPONENT","link")</f>
        <v/>
      </c>
      <c r="W29" t="inlineStr">
        <is>
          <t>['GO:0044445:cytosolic part (qval1.71E-11)', 'GO:0022625:cytosolic large ribosomal subunit (qval3.83E-10)', 'GO:0044391:ribosomal subunit (qval4.41E-9)', 'GO:0022627:cytosolic small ribosomal subunit (qval1.38E-5)', 'GO:0097458:neuron part (qval2.55E-5)', 'GO:0042788:polysomal ribosome (qval2.6E-5)', 'GO:0015934:large ribosomal subunit (qval5.64E-5)', 'GO:0045202:synapse (qval6.27E-5)', 'GO:0044456:synapse part (qval5.88E-5)', 'GO:0005840:ribosome (qval4.37E-4)', 'GO:0015935:small ribosomal subunit (qval1.97E-3)', 'GO:0034706:sodium channel complex (qval4.38E-3)', 'GO:0045277:respiratory chain complex IV (qval1.22E-2)', 'GO:1990904:ribonucleoprotein complex (qval1.32E-2)', 'GO:0005751:mitochondrial respiratory chain complex IV (qval2.96E-2)', 'GO:0098984:neuron to neuron synapse (qval3.87E-2)', 'GO:0098978:glutamatergic synapse (qval4.11E-2)', 'GO:0043005:neuron projection (qval7.67E-2)', 'GO:0014069:postsynaptic density (qval7.85E-2)', 'GO:0099572:postsynaptic specialization (qval7.84E-2)', 'GO:0099026:anchored component of presynaptic membrane (qval8.08E-2)', 'GO:0044464:cell part (qval7.74E-2)', 'GO:0070069:cytochrome complex (qval8.07E-2)', 'GO:0033267:axon part (qval7.83E-2)']</t>
        </is>
      </c>
      <c r="X29" t="inlineStr">
        <is>
          <t>[{6, 8, 10, 12, 13, 14, 15, 16, 17, 18, 19, 20, 21, 22, 23, 24}, {25, 26, 27, 28}]</t>
        </is>
      </c>
    </row>
    <row r="30">
      <c r="A30" s="1" t="n">
        <v>29</v>
      </c>
      <c r="B30" t="n">
        <v>32863</v>
      </c>
      <c r="C30" t="n">
        <v>31</v>
      </c>
      <c r="D30" t="n">
        <v>622</v>
      </c>
      <c r="E30" t="n">
        <v>14</v>
      </c>
      <c r="F30" t="n">
        <v>930</v>
      </c>
      <c r="G30" t="n">
        <v>41</v>
      </c>
      <c r="H30" s="2" t="n">
        <v>-1218.123272868923</v>
      </c>
      <c r="I30" t="n">
        <v>0.5636204882093339</v>
      </c>
      <c r="J30" t="inlineStr">
        <is>
          <t>ENSG00000002330,ENSG00000003436,ENSG00000005001,ENSG00000005893,ENSG00000006025,ENSG00000008513,ENSG00000008517,ENSG00000008952,ENSG00000010404,ENSG00000011422,ENSG00000012822,ENSG00000013364,ENSG00000013588,ENSG00000018189,ENSG00000019549,ENSG00000023191,ENSG00000023445,ENSG00000023572,ENSG00000023909,ENSG00000025708,ENSG00000026025,ENSG00000031081,ENSG00000035862,ENSG00000040487,ENSG00000049239,ENSG00000049245,ENSG00000049249,ENSG00000049449,ENSG00000050820,ENSG00000052795,ENSG00000057252,ENSG00000058085,ENSG00000058262,ENSG00000059728,ENSG00000061455,ENSG00000062725,ENSG00000066084,ENSG00000067057,ENSG00000067082,ENSG00000067208,ENSG00000067221,ENSG00000067955,ENSG00000068615,ENSG00000068903,ENSG00000069011,ENSG00000069020,ENSG00000069329,ENSG00000070010,ENSG00000070540,ENSG00000070778,ENSG00000072364,ENSG00000072422,ENSG00000072778,ENSG00000072786,ENSG00000073008,ENSG00000073803,ENSG00000074416,ENSG00000074755,ENSG00000075399,ENSG00000075420,ENSG00000075426,ENSG00000075624,ENSG00000076351,ENSG00000076944,ENSG00000077044,ENSG00000077147,ENSG00000077721,ENSG00000077942,ENSG00000078902,ENSG00000079385,ENSG00000080503,ENSG00000082074,ENSG00000082438,ENSG00000084112,ENSG00000084652,ENSG00000085063,ENSG00000085733,ENSG00000085982,ENSG00000086062,ENSG00000086598,ENSG00000087008,ENSG00000087152,ENSG00000087245,ENSG00000088256,ENSG00000090020,ENSG00000090339,ENSG00000090975,ENSG00000091136,ENSG00000091317,ENSG00000091482,ENSG00000091986,ENSG00000092841,ENSG00000093000,ENSG00000095015,ENSG00000095739,ENSG00000095752,ENSG00000099250,ENSG00000099282,ENSG00000099331,ENSG00000099917,ENSG00000099949,ENSG00000099957,ENSG00000099960,ENSG00000100097,ENSG00000100139,ENSG00000100234,ENSG00000100242,ENSG00000100258,ENSG00000100284,ENSG00000100292,ENSG00000100342,ENSG00000100345,ENSG00000100368,ENSG00000100441,ENSG00000100593,ENSG00000100906,ENSG00000101197,ENSG00000101198,ENSG00000101199,ENSG00000101335,ENSG00000101439,ENSG00000101670,ENSG00000101680,ENSG00000101782,ENSG00000101825,ENSG00000101846,ENSG00000101940,ENSG00000102034,ENSG00000102243,ENSG00000102265,ENSG00000102287,ENSG00000102316,ENSG00000102471,ENSG00000102710,ENSG00000102805,ENSG00000102871,ENSG00000102931,ENSG00000103064,ENSG00000103196,ENSG00000103335,ENSG00000103855,ENSG00000104154,ENSG00000104368,ENSG00000104388,ENSG00000104450,ENSG00000104783,ENSG00000105223,ENSG00000105329,ENSG00000105443,ENSG00000105464,ENSG00000105499,ENSG00000106080,ENSG00000106211,ENSG00000106366,ENSG00000106397,ENSG00000106436,ENSG00000106868,ENSG00000106991,ENSG00000107485,ENSG00000107819,ENSG00000107863,ENSG00000107984,ENSG00000108244,ENSG00000108691,ENSG00000108819,ENSG00000108861,ENSG00000109079,ENSG00000109099,ENSG00000109320,ENSG00000109436,ENSG00000109846,ENSG00000110047,ENSG00000110195,ENSG00000110237,ENSG00000110422,ENSG00000110723,ENSG00000110921,ENSG00000111057,ENSG00000111145,ENSG00000111321,ENSG00000111339,ENSG00000111348,ENSG00000111540,ENSG00000111676,ENSG00000111859,ENSG00000111897,ENSG00000111913,ENSG00000112033,ENSG00000112078,ENSG00000112182,ENSG00000112473,ENSG00000112773,ENSG00000112851,ENSG00000113583,ENSG00000113648,ENSG00000113721,ENSG00000115073,ENSG00000115084,ENSG00000115295,ENSG00000115306,ENSG00000115310,ENSG00000115414,ENSG00000115468,ENSG00000115561,ENSG00000115594,ENSG00000115641,ENSG00000115935,ENSG00000115977,ENSG00000116489,ENSG00000116574,ENSG00000116786,ENSG00000116871,ENSG00000116977,ENSG00000117298,ENSG00000117308,ENSG00000117758,ENSG00000118004,ENSG00000118257,ENSG00000118495,ENSG00000118508,ENSG00000118946,ENSG00000119048,ENSG00000119242,ENSG00000119408,ENSG00000119535,ENSG00000119681,ENSG00000120675,ENSG00000121067,ENSG00000121068,ENSG00000121440,ENSG00000122218,ENSG00000122786,ENSG00000123146,ENSG00000123159,ENSG00000123240,ENSG00000123562,ENSG00000123572,ENSG00000123933,ENSG00000123999,ENSG00000124145,ENSG00000124209,ENSG00000124357,ENSG00000124466,ENSG00000124762,ENSG00000125170,ENSG00000125872,ENSG00000125875,ENSG00000126709,ENSG00000126804,ENSG00000127666,ENSG00000128283,ENSG00000128285,ENSG00000128591,ENSG00000128595,ENSG00000129009,ENSG00000130222,ENSG00000130309,ENSG00000130311,ENSG00000130522,ENSG00000130635,ENSG00000130779,ENSG00000130827,ENSG00000131037,ENSG00000131435,ENSG00000131584,ENSG00000131724,ENSG00000131981,ENSG00000132334,ENSG00000132470,ENSG00000132635,ENSG00000132669,ENSG00000132824,ENSG00000133131,ENSG00000133216,ENSG00000133466,ENSG00000133612,ENSG00000134013,ENSG00000134046,ENSG00000134108,ENSG00000134352,ENSG00000134369,ENSG00000134762,ENSG00000134775,ENSG00000134910,ENSG00000134954,ENSG00000135002,ENSG00000135046,ENSG00000135047,ENSG00000135299,ENSG00000135363,ENSG00000135404,ENSG00000135480,ENSG00000135535,ENSG00000135636,ENSG00000135677,ENSG00000135750,ENSG00000135924,ENSG00000136052,ENSG00000136240,ENSG00000136295,ENSG00000136478,ENSG00000136830,ENSG00000137076,ENSG00000137100,ENSG00000137575,ENSG00000137710,ENSG00000137802,ENSG00000137869,ENSG00000138119,ENSG00000138166,ENSG00000138271,ENSG00000138434,ENSG00000138448,ENSG00000138600,ENSG00000138650,ENSG00000139508,ENSG00000139644,ENSG00000139645,ENSG00000139793,ENSG00000140459,ENSG00000140497,ENSG00000140564,ENSG00000140836,ENSG00000141068,ENSG00000141867,ENSG00000142002,ENSG00000142227,ENSG00000142634,ENSG00000142669,ENSG00000142910,ENSG00000143217,ENSG00000143344,ENSG00000143367,ENSG00000143369,ENSG00000143382,ENSG00000143622,ENSG00000143774,ENSG00000143850,ENSG00000144642,ENSG00000144802,ENSG00000144824,ENSG00000145632,ENSG00000145685,ENSG00000145708,ENSG00000145730,ENSG00000145740,ENSG00000146072,ENSG00000146373,ENSG00000146477,ENSG00000146592,ENSG00000146648,ENSG00000147041,ENSG00000147065,ENSG00000147526,ENSG00000148120,ENSG00000148180,ENSG00000148204,ENSG00000148344,ENSG00000149257,ENSG00000149591,ENSG00000149658,ENSG00000150593,ENSG00000150938,ENSG00000150991,ENSG00000152049,ENSG00000152217,ENSG00000152229,ENSG00000152700,ENSG00000153071,ENSG00000153113,ENSG00000153214,ENSG00000153707,ENSG00000154153,ENSG00000154265,ENSG00000154330,ENSG00000154734,ENSG00000155363,ENSG00000156113,ENSG00000156804,ENSG00000156860,ENSG00000156873,ENSG00000157227,ENSG00000157625,ENSG00000157916,ENSG00000158286,ENSG00000158435,ENSG00000158710,ENSG00000158786,ENSG00000158863,ENSG00000159173,ENSG00000159176,ENSG00000159307,ENSG00000159348,ENSG00000159479,ENSG00000159713,ENSG00000160094,ENSG00000160310,ENSG00000160613,ENSG00000160789,ENSG00000161011,ENSG00000161013,ENSG00000161091,ENSG00000161202,ENSG00000161638,ENSG00000161677,ENSG00000162231,ENSG00000162645,ENSG00000162772,ENSG00000162817,ENSG00000162909,ENSG00000163121,ENSG00000163191,ENSG00000163220,ENSG00000163359,ENSG00000163466,ENSG00000163513,ENSG00000163638,ENSG00000163687,ENSG00000163993,ENSG00000164023,ENSG00000164116,ENSG00000164125,ENSG00000164171,ENSG00000164292,ENSG00000164309,ENSG00000164402,ENSG00000164692,ENSG00000164733,ENSG00000164889,ENSG00000165102,ENSG00000165156,ENSG00000165410,ENSG00000165626,ENSG00000165655,ENSG00000165757,ENSG00000166016,ENSG00000166025,ENSG00000166130,ENSG00000166311,ENSG00000166592,ENSG00000166710,ENSG00000166741,ENSG00000166949,ENSG00000167106,ENSG00000167110,ENSG00000167123,ENSG00000167460,ENSG00000167461,ENSG00000167549,ENSG00000167601,ENSG00000167618,ENSG00000167874,ENSG00000167996,ENSG00000168077,ENSG00000168282,ENSG00000168461,ENSG00000168487,ENSG00000168938,ENSG00000168961,ENSG00000169583,ENSG00000169733,ENSG00000169871,ENSG00000169905,ENSG00000170421,ENSG00000170558,ENSG00000171206,ENSG00000171223,ENSG00000171456,ENSG00000171462,ENSG00000171617,ENSG00000171621,ENSG00000171843,ENSG00000171992,ENSG00000172216,ENSG00000172339,ENSG00000172380,ENSG00000172594,ENSG00000173039,ENSG00000173156,ENSG00000173209,ENSG00000173391,ENSG00000173706,ENSG00000173801,ENSG00000173846,ENSG00000174307,ENSG00000174640,ENSG00000175115,ENSG00000175315,ENSG00000175318,ENSG00000175348,ENSG00000175416,ENSG00000175662,ENSG00000175793,ENSG00000175866,ENSG00000176170,ENSG00000176438,ENSG00000176531,ENSG00000176720,ENSG00000176907,ENSG00000177106,ENSG00000177989,ENSG00000178927,ENSG00000178950,ENSG00000179820,ENSG00000180398,ENSG00000181019,ENSG00000181381,ENSG00000181789,ENSG00000181904,ENSG00000182158,ENSG00000182197,ENSG00000182578,ENSG00000182606,ENSG00000182718,ENSG00000182752,ENSG00000182782,ENSG00000182827,ENSG00000183255,ENSG00000183668,ENSG00000183696,ENSG00000183775,ENSG00000183963,ENSG00000184232,ENSG00000184292,ENSG00000184432,ENSG00000184454,ENSG00000184500,ENSG00000184557,ENSG00000184634,ENSG00000184828,ENSG00000185222,ENSG00000185507,ENSG00000185551,ENSG00000185624,ENSG00000185896,ENSG00000186174,ENSG00000186395,ENSG00000186594,ENSG00000187531,ENSG00000187583,ENSG00000187792,ENSG00000188505,ENSG00000188994,ENSG00000189056,ENSG00000189143,ENSG00000196199,ENSG00000196233,ENSG00000196547,ENSG00000196549,ENSG00000196739,ENSG00000196776,ENSG00000196954,ENSG00000197122,ENSG00000197324,ENSG00000197506,ENSG00000197635,ENSG00000197702,ENSG00000197712,ENSG00000197746,ENSG00000197747,ENSG00000197956,ENSG00000197965,ENSG00000198198,ENSG00000198668,ENSG00000198833,ENSG00000198873,ENSG00000200834,ENSG00000203857,ENSG00000204128,ENSG00000204217,ENSG00000204262,ENSG00000204386,ENSG00000204421,ENSG00000204580,ENSG00000204941,ENSG00000205730,ENSG00000213398,ENSG00000213639,ENSG00000213699,ENSG00000213949,ENSG00000214049,ENSG00000214530,ENSG00000214655,ENSG00000220205,ENSG00000221963,ENSG00000221978,ENSG00000221988,ENSG00000222009,ENSG00000223573,ENSG00000224186,ENSG00000224331,ENSG00000224586,ENSG00000225614,ENSG00000226005,ENSG00000227471,ENSG00000227500,ENSG00000231925,ENSG00000233521,ENSG00000234456,ENSG00000241772,ENSG00000242086,ENSG00000242221,ENSG00000242802,ENSG00000242950,ENSG00000243035,ENSG00000243137,ENSG00000244476,ENSG00000245532,ENSG00000248323,ENSG00000250072,ENSG00000253308,ENSG00000255394,ENSG00000262454,ENSG00000265107,ENSG00000266258,ENSG00000267280,ENSG00000267519,ENSG00000270231,ENSG00000272763,ENSG00000273328,ENSG00000275620,ENSG00000278396</t>
        </is>
      </c>
      <c r="K30" t="inlineStr">
        <is>
          <t>[(0, 14), (0, 16), (0, 18), (0, 19), (0, 20), (1, 14), (1, 16), (1, 18), (1, 19), (1, 20), (3, 14), (3, 19), (25, 14), (25, 16), (25, 18), (25, 19), (25, 20), (26, 14), (26, 16), (26, 18), (26, 19), (26, 20), (27, 14), (27, 16), (27, 18), (27, 19), (27, 20), (28, 14), (28, 16), (28, 18), (28, 19), (28, 20), (29, 14), (29, 16), (29, 19), (29, 20), (30, 14), (30, 16), (30, 18), (30, 19), (30, 20)]</t>
        </is>
      </c>
      <c r="L30" t="n">
        <v>727</v>
      </c>
      <c r="M30" t="n">
        <v>1</v>
      </c>
      <c r="N30" t="n">
        <v>0.95</v>
      </c>
      <c r="O30" t="n">
        <v>3</v>
      </c>
      <c r="P30" t="n">
        <v>10000</v>
      </c>
      <c r="Q30" t="inlineStr">
        <is>
          <t>11/06/2023, 22:12:20</t>
        </is>
      </c>
      <c r="R30" s="3">
        <f>hyperlink("https://spiral.technion.ac.il/results/MTAwMDAwNA==/29/GOResultsPROCESS","link")</f>
        <v/>
      </c>
      <c r="S30" t="inlineStr">
        <is>
          <t>['GO:0016192:vesicle-mediated transport (qval2.05E-11)', 'GO:0002376:immune system process (qval5.58E-9)', 'GO:0050793:regulation of developmental process (qval8.95E-9)', 'GO:0048583:regulation of response to stimulus (qval8.99E-9)', 'GO:0043062:extracellular structure organization (qval7.34E-9)', 'GO:0023051:regulation of signaling (qval8.03E-9)', 'GO:0030155:regulation of cell adhesion (qval9.54E-9)', 'GO:0022603:regulation of anatomical structure morphogenesis (qval9.92E-9)', 'GO:0045055:regulated exocytosis (qval1.02E-8)', 'GO:0009966:regulation of signal transduction (qval1.14E-8)', 'GO:0010646:regulation of cell communication (qval1.27E-8)', 'GO:0007155:cell adhesion (qval1.35E-8)', 'GO:0032940:secretion by cell (qval1.41E-8)', 'GO:0022610:biological adhesion (qval1.45E-8)', 'GO:0030334:regulation of cell migration (qval1.64E-8)', 'GO:0032879:regulation of localization (qval1.67E-8)', 'GO:0051270:regulation of cellular component movement (qval2.02E-8)', 'GO:0046903:secretion (qval3.53E-8)', 'GO:0001775:cell activation (qval3.97E-8)', 'GO:0010033:response to organic substance (qval4.19E-8)', 'GO:0030198:extracellular matrix organization (qval4.18E-8)', 'GO:0006887:exocytosis (qval4.65E-8)', 'GO:0048518:positive regulation of biological process (qval5.42E-8)', 'GO:2000145:regulation of cell motility (qval6.8E-8)', 'GO:0030335:positive regulation of cell migration (qval6.97E-8)', 'GO:0051128:regulation of cellular component organization (qval9.61E-8)', 'GO:0048522:positive regulation of cellular process (qval9.34E-8)', 'GO:0040012:regulation of locomotion (qval9.34E-8)', 'GO:0045321:leukocyte activation (qval1.46E-7)', 'GO:0016477:cell migration (qval1.95E-7)', 'GO:2000147:positive regulation of cell motility (qval2.18E-7)', 'GO:0051272:positive regulation of cellular component movement (qval2.14E-7)', 'GO:0023056:positive regulation of signaling (qval2.12E-7)', 'GO:0002263:cell activation involved in immune response (qval2.47E-7)', 'GO:0050896:response to stimulus (qval3.37E-7)', 'GO:0002366:leukocyte activation involved in immune response (qval5.53E-7)', 'GO:0010647:positive regulation of cell communication (qval6.48E-7)', 'GO:0042221:response to chemical (qval6.67E-7)', 'GO:0002252:immune effector process (qval6.83E-7)', 'GO:0002275:myeloid cell activation involved in immune response (qval8.24E-7)', 'GO:0048870:cell motility (qval8.71E-7)', 'GO:0051239:regulation of multicellular organismal process (qval8.88E-7)', 'GO:0040011:locomotion (qval9.08E-7)', 'GO:0048584:positive regulation of response to stimulus (qval9.17E-7)', 'GO:0040017:positive regulation of locomotion (qval8.99E-7)', 'GO:0045785:positive regulation of cell adhesion (qval9.24E-7)', 'GO:0002274:myeloid leukocyte activation (qval1.68E-6)', 'GO:0007229:integrin-mediated signaling pathway (qval1.65E-6)', 'GO:0051179:localization (qval1.73E-6)', 'GO:0048585:negative regulation of response to stimulus (qval1.7E-6)', 'GO:0036230:granulocyte activation (qval1.88E-6)', 'GO:0032101:regulation of response to external stimulus (qval2.17E-6)', 'GO:0007166:cell surface receptor signaling pathway (qval2.26E-6)', 'GO:0051234:establishment of localization (qval2.32E-6)', 'GO:0051094:positive regulation of developmental process (qval2.64E-6)', 'GO:0006928:movement of cell or subcellular component (qval2.6E-6)', 'GO:1902531:regulation of intracellular signal transduction (qval2.57E-6)', 'GO:0002283:neutrophil activation involved in immune response (qval2.62E-6)', 'GO:0009967:positive regulation of signal transduction (qval2.77E-6)', 'GO:0022604:regulation of cell morphogenesis (qval3.58E-6)', 'GO:0019221:cytokine-mediated signaling pathway (qval4.27E-6)', 'GO:0042119:neutrophil activation (qval4.22E-6)', 'GO:0034097:response to cytokine (qval4.89E-6)', 'GO:0043069:negative regulation of programmed cell death (qval5.61E-6)', 'GO:0043299:leukocyte degranulation (qval5.61E-6)', 'GO:0043312:neutrophil degranulation (qval5.89E-6)', 'GO:0010648:negative regulation of cell communication (qval7E-6)', 'GO:0043067:regulation of programmed cell death (qval7.36E-6)', 'GO:0023057:negative regulation of signaling (qval7.3E-6)', 'GO:0009968:negative regulation of signal transduction (qval7.42E-6)', 'GO:0080134:regulation of response to stress (qval7.7E-6)', 'GO:0048523:negative regulation of cellular process (qval8.22E-6)', 'GO:0042981:regulation of apoptotic process (qval8.84E-6)', 'GO:0009719:response to endogenous stimulus (qval8.88E-6)', 'GO:0006810:transport (qval1.05E-5)', 'GO:0048646:anatomical structure formation involved in morphogenesis (qval1.22E-5)', 'GO:0043066:negative regulation of apoptotic process (qval1.27E-5)', 'GO:0045597:positive regulation of cell differentiation (qval1.34E-5)', 'GO:0045595:regulation of cell differentiation (qval1.46E-5)', 'GO:0032268:regulation of cellular protein metabolic process (qval1.55E-5)', 'GO:0051246:regulation of protein metabolic process (qval1.91E-5)', 'GO:0071310:cellular response to organic substance (qval2.6E-5)', 'GO:0051716:cellular response to stimulus (qval2.98E-5)', 'GO:0007165:signal transduction (qval3.42E-5)', 'GO:0065007:biological regulation (qval3.38E-5)', 'GO:0032502:developmental process (qval3.7E-5)', 'GO:0060627:regulation of vesicle-mediated transport (qval4.54E-5)', 'GO:0070887:cellular response to chemical stimulus (qval4.89E-5)', 'GO:0060548:negative regulation of cell death (qval4.97E-5)', 'GO:0010941:regulation of cell death (qval5.09E-5)', 'GO:0032970:regulation of actin filament-based process (qval6.28E-5)', 'GO:0051130:positive regulation of cellular component organization (qval7.32E-5)', 'GO:0009612:response to mechanical stimulus (qval7.65E-5)', 'GO:0042127:regulation of cell proliferation (qval8.19E-5)', 'GO:0002682:regulation of immune system process (qval8.71E-5)', 'GO:0051049:regulation of transport (qval8.77E-5)', 'GO:0050727:regulation of inflammatory response (qval9.19E-5)', 'GO:0044706:multi-multicellular organism process (qval9.22E-5)', 'GO:0002576:platelet degranulation (qval1.02E-4)', 'GO:0030162:regulation of proteolysis (qval1.28E-4)', 'GO:0031347:regulation of defense response (qval1.3E-4)', 'GO:0065009:regulation of molecular function (qval1.48E-4)', 'GO:0050789:regulation of biological process (qval1.49E-4)', 'GO:1901700:response to oxygen-containing compound (qval1.52E-4)', 'GO:0044703:multi-organism reproductive process (qval1.52E-4)', 'GO:2000026:regulation of multicellular organismal development (qval1.54E-4)', 'GO:0009605:response to external stimulus (qval1.57E-4)', 'GO:0048519:negative regulation of biological process (qval1.58E-4)', 'GO:0032270:positive regulation of cellular protein metabolic process (qval1.58E-4)', 'GO:0010810:regulation of cell-substrate adhesion (qval1.69E-4)', 'GO:0070555:response to interleukin-1 (qval1.68E-4)', 'GO:1903037:regulation of leukocyte cell-cell adhesion (qval1.72E-4)', 'GO:0052547:regulation of peptidase activity (qval1.8E-4)', 'GO:0007565:female pregnancy (qval1.8E-4)', 'GO:0001525:angiogenesis (qval1.8E-4)', 'GO:0098609:cell-cell adhesion (qval2E-4)', 'GO:0009725:response to hormone (qval2.17E-4)', 'GO:0051249:regulation of lymphocyte activation (qval2.26E-4)', 'GO:0048869:cellular developmental process (qval2.59E-4)', 'GO:0072659:protein localization to plasma membrane (qval2.62E-4)', 'GO:0030260:entry into host cell (qval2.74E-4)', 'GO:0051806:entry into cell of other organism involved in symbiotic interaction (qval2.72E-4)', 'GO:0051828:entry into other organism involved in symbiotic interaction (qval2.7E-4)', 'GO:0044409:entry into host (qval2.68E-4)', 'GO:0051247:positive regulation of protein metabolic process (qval2.67E-4)', 'GO:0050794:regulation of cellular process (qval2.68E-4)', 'GO:0032501:multicellular organismal process (qval2.69E-4)', 'GO:0097435:supramolecular fiber organization (qval2.74E-4)', 'GO:0032355:response to estradiol (qval2.74E-4)', 'GO:0022407:regulation of cell-cell adhesion (qval2.94E-4)', 'GO:0051240:positive regulation of multicellular organismal process (qval2.99E-4)', 'GO:0051248:negative regulation of protein metabolic process (qval3.61E-4)', 'GO:0010718:positive regulation of epithelial to mesenchymal transition (qval3.93E-4)', 'GO:0010466:negative regulation of peptidase activity (qval3.97E-4)', 'GO:0008360:regulation of cell shape (qval4.26E-4)', 'GO:0046718:viral entry into host cell (qval4.4E-4)', 'GO:0008219:cell death (qval4.78E-4)', 'GO:0034330:cell junction organization (qval5.08E-4)', 'GO:0007162:negative regulation of cell adhesion (qval5.34E-4)', 'GO:1902533:positive regulation of intracellular signal transduction (qval5.53E-4)', 'GO:0042493:response to drug (qval5.85E-4)', 'GO:0010951:negative regulation of endopeptidase activity (qval6.4E-4)', 'GO:0032956:regulation of actin cytoskeleton organization (qval6.41E-4)', 'GO:0014070:response to organic cyclic compound (qval6.47E-4)', 'GO:1903224:regulation of endodermal cell differentiation (qval7.62E-4)', 'GO:0065008:regulation of biological quality (qval9.16E-4)', 'GO:0006950:response to stress (qval9.21E-4)', 'GO:0050790:regulation of catalytic activity (qval1.03E-3)', 'GO:0002694:regulation of leukocyte activation (qval1.1E-3)', 'GO:0032269:negative regulation of cellular protein metabolic process (qval1.13E-3)', 'GO:0008104:protein localization (qval1.14E-3)', 'GO:0006954:inflammatory response (qval1.15E-3)', 'GO:0051704:multi-organism process (qval1.16E-3)', 'GO:0010632:regulation of epithelial cell migration (qval1.2E-3)', 'GO:0016043:cellular component organization (qval1.21E-3)', 'GO:0003148:outflow tract septum morphogenesis (qval1.27E-3)', 'GO:0051050:positive regulation of transport (qval1.26E-3)', 'GO:0009611:response to wounding (qval1.26E-3)', 'GO:0071495:cellular response to endogenous stimulus (qval1.26E-3)', 'GO:0045861:negative regulation of proteolysis (qval1.28E-3)', 'GO:0050863:regulation of T cell activation (qval1.28E-3)', 'GO:0002684:positive regulation of immune system process (qval1.32E-3)', 'GO:0048514:blood vessel morphogenesis (qval1.34E-3)', 'GO:1990778:protein localization to cell periphery (qval1.34E-3)', 'GO:0007044:cell-substrate junction assembly (qval1.36E-3)', 'GO:0044092:negative regulation of molecular function (qval1.4E-3)', 'GO:0033993:response to lipid (qval1.4E-3)', 'GO:0071840:cellular component organization or biogenesis (qval1.43E-3)', 'GO:0006952:defense response (qval1.43E-3)', 'GO:0002064:epithelial cell development (qval1.61E-3)', 'GO:0033036:macromolecule localization (qval1.61E-3)', 'GO:0052548:regulation of endopeptidase activity (qval1.69E-3)', 'GO:0030029:actin filament-based process (qval1.75E-3)', 'GO:0045184:establishment of protein localization (qval1.8E-3)', 'GO:0050865:regulation of cell activation (qval1.84E-3)', 'GO:0071260:cellular response to mechanical stimulus (qval1.89E-3)', 'GO:0043086:negative regulation of catalytic activity (qval1.89E-3)', 'GO:0071345:cellular response to cytokine stimulus (qval2E-3)', 'GO:0030100:regulation of endocytosis (qval2.21E-3)', 'GO:0071496:cellular response to external stimulus (qval2.29E-3)', 'GO:0051251:positive regulation of lymphocyte activation (qval2.3E-3)', 'GO:0042060:wound healing (qval2.31E-3)', 'GO:0031589:cell-substrate adhesion (qval2.3E-3)', 'GO:0031325:positive regulation of cellular metabolic process (qval2.37E-3)', 'GO:0042542:response to hydrogen peroxide (qval3.1E-3)', 'GO:0051098:regulation of binding (qval3.18E-3)', 'GO:2001233:regulation of apoptotic signaling pathway (qval3.26E-3)', 'GO:0044419:interspecies interaction between organisms (qval3.28E-3)', 'GO:0009628:response to abiotic stimulus (qval3.35E-3)', 'GO:1903039:positive regulation of leukocyte cell-cell adhesion (qval3.37E-3)', 'GO:0010634:positive regulation of epithelial cell migration (qval3.43E-3)', 'GO:0043122:regulation of I-kappaB kinase/NF-kappaB signaling (qval3.66E-3)', 'GO:0051701:interaction with host (qval3.73E-3)', 'GO:0071316:cellular response to nicotine (qval3.77E-3)', 'GO:0050900:leukocyte migration (qval3.84E-3)', 'GO:0048193:Golgi vesicle transport (qval4.03E-3)', 'GO:0002237:response to molecule of bacterial origin (qval4.3E-3)', 'GO:0051099:positive regulation of binding (qval4.38E-3)', 'GO:0009888:tissue development (qval4.69E-3)', 'GO:0010717:regulation of epithelial to mesenchymal transition (qval4.81E-3)', 'GO:0070482:response to oxygen levels (qval4.87E-3)', 'GO:0044093:positive regulation of molecular function (qval4.93E-3)', 'GO:0000302:response to reactive oxygen species (qval4.99E-3)', 'GO:0022409:positive regulation of cell-cell adhesion (qval5.15E-3)', 'GO:2001237:negative regulation of extrinsic apoptotic signaling pathway (qval5.25E-3)', 'GO:0061024:membrane organization (qval5.33E-3)', 'GO:0001666:response to hypoxia (qval5.35E-3)', 'GO:0051336:regulation of hydrolase activity (qval5.33E-3)', 'GO:0003012:muscle system process (qval5.32E-3)', 'GO:0010604:positive regulation of macromolecule metabolic process (qval5.39E-3)', 'GO:2001236:regulation of extrinsic apoptotic signaling pathway (qval5.79E-3)', 'GO:0050776:regulation of immune response (qval5.93E-3)', 'GO:0010594:regulation of endothelial cell migration (qval5.97E-3)', 'GO:0016486:peptide hormone processing (qval5.96E-3)', 'GO:0022617:extracellular matrix disassembly (qval6E-3)', 'GO:0044087:regulation of cellular component biogenesis (qval6.28E-3)', 'GO:0051056:regulation of small GTPase mediated signal transduction (qval6.32E-3)', 'GO:0072657:protein localization to membrane (qval6.48E-3)', 'GO:0048856:anatomical structure development (qval6.64E-3)', 'GO:0032870:cellular response to hormone stimulus (qval6.94E-3)', 'GO:0012501:programmed cell death (qval7.21E-3)', 'GO:0061951:establishment of protein localization to plasma membrane (qval7.37E-3)', 'GO:0033627:cell adhesion mediated by integrin (qval7.51E-3)', 'GO:0043123:positive regulation of I-kappaB kinase/NF-kappaB signaling (qval7.72E-3)', 'GO:0035994:response to muscle stretch (qval7.9E-3)', 'GO:0035729:cellular response to hepatocyte growth factor stimulus (qval7.87E-3)', 'GO:1903391:regulation of adherens junction organization (qval8.2E-3)', 'GO:0030048:actin filament-based movement (qval8.16E-3)', 'GO:0007157:heterophilic cell-cell adhesion via plasma membrane cell adhesion molecules (qval8.46E-3)', 'GO:0006888:ER to Golgi vesicle-mediated transport (qval8.75E-3)', 'GO:0110053:regulation of actin filament organization (qval8.74E-3)', 'GO:0001932:regulation of protein phosphorylation (qval8.94E-3)', 'GO:0050867:positive regulation of cell activation (qval9.22E-3)', 'GO:0032102:negative regulation of response to external stimulus (qval9.6E-3)', 'GO:0036293:response to decreased oxygen levels (qval9.64E-3)', 'GO:0010470:regulation of gastrulation (qval9.6E-3)', 'GO:0071219:cellular response to molecule of bacterial origin (qval9.61E-3)', 'GO:0007159:leukocyte cell-cell adhesion (qval9.6E-3)', 'GO:0006955:immune response (qval1.02E-2)', 'GO:2000096:positive regulation of Wnt signaling pathway, planar cell polarity pathway (qval1.04E-2)', 'GO:0097067:cellular response to thyroid hormone stimulus (qval1.04E-2)', 'GO:0010716:negative regulation of extracellular matrix disassembly (qval1.05E-2)', 'GO:0009893:positive regulation of metabolic process (qval1.05E-2)', 'GO:0070848:response to growth factor (qval1.1E-2)', 'GO:0007010:cytoskeleton organization (qval1.1E-2)', 'GO:0014911:positive regulation of smooth muscle cell migration (qval1.12E-2)', 'GO:0035987:endodermal cell differentiation (qval1.12E-2)', 'GO:0007568:aging (qval1.12E-2)', 'GO:0051241:negative regulation of multicellular organismal process (qval1.14E-2)', 'GO:0001817:regulation of cytokine production (qval1.18E-2)', 'GO:0097237:cellular response to toxic substance (qval1.19E-2)', 'GO:0010811:positive regulation of cell-substrate adhesion (qval1.2E-2)', 'GO:0061045:negative regulation of wound healing (qval1.2E-2)', 'GO:0042177:negative regulation of protein catabolic process (qval1.3E-2)', 'GO:0006936:muscle contraction (qval1.31E-2)', 'GO:0032496:response to lipopolysaccharide (qval1.31E-2)', 'GO:0002696:positive regulation of leukocyte activation (qval1.3E-2)', 'GO:0035728:response to hepatocyte growth factor (qval1.34E-2)', 'GO:0090109:regulation of cell-substrate junction assembly (qval1.34E-2)', 'GO:0051893:regulation of focal adhesion assembly (qval1.33E-2)', 'GO:0014910:regulation of smooth muscle cell migration (qval1.33E-2)', 'GO:0002685:regulation of leukocyte migration (qval1.37E-2)', 'GO:0061041:regulation of wound healing (qval1.41E-2)', 'GO:0008285:negative regulation of cell proliferation (qval1.42E-2)', 'GO:0048513:animal organ development (qval1.42E-2)', 'GO:0071222:cellular response to lipopolysaccharide (qval1.47E-2)', 'GO:0071363:cellular response to growth factor stimulus (qval1.48E-2)', 'GO:0051093:negative regulation of developmental process (qval1.5E-2)', 'GO:0001778:plasma membrane repair (qval1.5E-2)', 'GO:1902532:negative regulation of intracellular signal transduction (qval1.5E-2)', 'GO:0003013:circulatory system process (qval1.52E-2)', 'GO:0032103:positive regulation of response to external stimulus (qval1.53E-2)', 'GO:1901888:regulation of cell junction assembly (qval1.55E-2)', 'GO:0008284:positive regulation of cell proliferation (qval1.6E-2)', 'GO:0045995:regulation of embryonic development (qval1.68E-2)', 'GO:0043254:regulation of protein complex assembly (qval1.68E-2)', 'GO:0010712:regulation of collagen metabolic process (qval1.7E-2)', 'GO:0010595:positive regulation of endothelial cell migration (qval1.71E-2)', 'GO:0045937:positive regulation of phosphate metabolic process (qval1.72E-2)', 'GO:0010562:positive regulation of phosphorus metabolic process (qval1.71E-2)', 'GO:0051129:negative regulation of cellular component organization (qval1.79E-2)', 'GO:0006897:endocytosis (qval1.78E-2)', 'GO:0046578:regulation of Ras protein signal transduction (qval1.78E-2)', 'GO:0071407:cellular response to organic cyclic compound (qval1.77E-2)', 'GO:0009987:cellular process (qval1.77E-2)', 'GO:0042325:regulation of phosphorylation (qval1.78E-2)', 'GO:0043001:Golgi to plasma membrane protein transport (qval1.88E-2)', 'GO:0051250:negative regulation of lymphocyte activation (qval1.89E-2)', 'GO:0019538:protein metabolic process (qval1.88E-2)', 'GO:0048844:artery morphogenesis (qval1.93E-2)', 'GO:0035239:tube morphogenesis (qval1.99E-2)', 'GO:0043068:positive regulation of programmed cell death (qval1.99E-2)', 'GO:0045621:positive regulation of lymphocyte differentiation (qval2.01E-2)', 'GO:0031349:positive regulation of defense response (qval2E-2)', 'GO:0007520:myoblast fusion (qval2.08E-2)', 'GO:0009991:response to extracellular stimulus (qval2.07E-2)', 'GO:0036010:protein localization to endosome (qval2.07E-2)', 'GO:1904180:negative regulation of membrane depolarization (qval2.07E-2)', 'GO:0051902:negative regulation of mitochondrial depolarization (qval2.06E-2)', 'GO:0031333:negative regulation of protein complex assembly (qval2.12E-2)', 'GO:1900024:regulation of substrate adhesion-dependent cell spreading (qval2.14E-2)', 'GO:0034446:substrate adhesion-dependent cell spreading (qval2.13E-2)', 'GO:0050870:positive regulation of T cell activation (qval2.15E-2)', 'GO:0010942:positive regulation of cell death (qval2.15E-2)', 'GO:0051149:positive regulation of muscle cell differentiation (qval2.14E-2)', 'GO:1903053:regulation of extracellular matrix organization (qval2.14E-2)', 'GO:1902903:regulation of supramolecular fiber organization (qval2.16E-2)', 'GO:0050729:positive regulation of inflammatory response (qval2.18E-2)', 'GO:0051173:positive regulation of nitrogen compound metabolic process (qval2.19E-2)', 'GO:0090066:regulation of anatomical structure size (qval2.29E-2)', 'GO:0001952:regulation of cell-matrix adhesion (qval2.35E-2)', 'GO:0032963:collagen metabolic process (qval2.35E-2)', 'GO:0044057:regulation of system process (qval2.39E-2)', 'GO:1901701:cellular response to oxygen-containing compound (qval2.38E-2)', 'GO:0051493:regulation of cytoskeleton organization (qval2.4E-2)', 'GO:0034329:cell junction assembly (qval2.52E-2)', 'GO:0030855:epithelial cell differentiation (qval2.54E-2)', 'GO:2001234:negative regulation of apoptotic signaling pathway (qval2.71E-2)', 'GO:0009653:anatomical structure morphogenesis (qval2.75E-2)', 'GO:0050868:negative regulation of T cell activation (qval2.79E-2)', 'GO:0051346:negative regulation of hydrolase activity (qval2.86E-2)', 'GO:0031401:positive regulation of protein modification process (qval2.88E-2)', 'GO:0031399:regulation of protein modification process (qval2.93E-2)', 'GO:0002695:negative regulation of leukocyte activation (qval2.98E-2)', 'GO:0010243:response to organonitrogen compound (qval3.06E-2)', 'GO:0071702:organic substance transport (qval3.07E-2)', 'GO:0043065:positive regulation of apoptotic process (qval3.12E-2)', 'GO:0051641:cellular localization (qval3.13E-2)', 'GO:0070252:actin-mediated cell contraction (qval3.14E-2)', 'GO:0042327:positive regulation of phosphorylation (qval3.13E-2)', 'GO:0071216:cellular response to biotic stimulus (qval3.12E-2)', 'GO:0071347:cellular response to interleukin-1 (qval3.23E-2)', 'GO:0097190:apoptotic signaling pathway (qval3.23E-2)', 'GO:0009636:response to toxic substance (qval3.28E-2)', 'GO:0035690:cellular response to drug (qval3.36E-2)', 'GO:0015031:protein transport (qval3.4E-2)', 'GO:0060135:maternal process involved in female pregnancy (qval3.41E-2)', 'GO:0035094:response to nicotine (qval3.4E-2)', 'GO:0010769:regulation of cell morphogenesis involved in differentiation (qval3.48E-2)', 'GO:1901166:neural crest cell migration involved in autonomic nervous system development (qval3.53E-2)', 'GO:0060312:regulation of blood vessel remodeling (qval3.52E-2)', 'GO:2000643:positive regulation of early endosome to late endosome transport (qval3.51E-2)', 'GO:2000542:negative regulation of gastrulation (qval3.5E-2)', 'GO:0051051:negative regulation of transport (qval3.54E-2)', 'GO:0042886:amide transport (qval3.54E-2)', 'GO:0098876:vesicle-mediated transport to the plasma membrane (qval3.58E-2)', 'GO:0032965:regulation of collagen biosynthetic process (qval3.93E-2)', 'GO:1904035:regulation of epithelial cell apoptotic process (qval3.94E-2)', 'GO:0043408:regulation of MAPK cascade (qval3.97E-2)', 'GO:0030154:cell differentiation (qval4.02E-2)', 'GO:0033043:regulation of organelle organization (qval4.08E-2)', 'GO:0031667:response to nutrient levels (qval4.12E-2)']</t>
        </is>
      </c>
      <c r="T30" s="3">
        <f>hyperlink("https://spiral.technion.ac.il/results/MTAwMDAwNA==/29/GOResultsFUNCTION","link")</f>
        <v/>
      </c>
      <c r="U30" t="inlineStr">
        <is>
          <t>['GO:0050839:cell adhesion molecule binding (qval7.31E-9)', 'GO:0045296:cadherin binding (qval1.08E-6)', 'GO:0019899:enzyme binding (qval4.16E-6)', 'GO:0005515:protein binding (qval9.73E-6)', 'GO:0005102:signaling receptor binding (qval3.24E-5)', 'GO:0002020:protease binding (qval3.33E-5)', 'GO:0008092:cytoskeletal protein binding (qval2.9E-4)', 'GO:0061134:peptidase regulator activity (qval5.27E-4)', 'GO:0003779:actin binding (qval9.35E-4)', 'GO:0004866:endopeptidase inhibitor activity (qval1.56E-3)', 'GO:0030414:peptidase inhibitor activity (qval2.63E-3)', 'GO:0044877:protein-containing complex binding (qval2.74E-3)', 'GO:0005509:calcium ion binding (qval3.52E-3)', 'GO:0061135:endopeptidase regulator activity (qval3.35E-3)', 'GO:0005178:integrin binding (qval3.61E-3)', 'GO:0098631:cell adhesion mediator activity (qval3.78E-3)', 'GO:0005488:binding (qval4.68E-3)', 'GO:0004857:enzyme inhibitor activity (qval4.87E-3)', 'GO:0098641:cadherin binding involved in cell-cell adhesion (qval5.68E-3)', 'GO:0019838:growth factor binding (qval6.82E-3)', 'GO:0001618:virus receptor activity (qval1.19E-2)', 'GO:0104005:hijacked molecular function (qval1.14E-2)', 'GO:0042802:identical protein binding (qval1.23E-2)', 'GO:0005198:structural molecule activity (qval1.21E-2)', 'GO:0019199:transmembrane receptor protein kinase activity (qval1.21E-2)', 'GO:0019900:kinase binding (qval1.37E-2)', 'GO:0030234:enzyme regulator activity (qval2.32E-2)', 'GO:0098632:cell-cell adhesion mediator activity (qval2.89E-2)', 'GO:0019901:protein kinase binding (qval3.41E-2)', 'GO:0043236:laminin binding (qval3.51E-2)', 'GO:0042803:protein homodimerization activity (qval5.63E-2)', 'GO:0005201:extracellular matrix structural constituent (qval7.92E-2)', 'GO:0048306:calcium-dependent protein binding (qval8.23E-2)', 'GO:0019903:protein phosphatase binding (qval8.9E-2)', 'GO:0005160:transforming growth factor beta receptor binding (qval8.72E-2)', 'GO:0043394:proteoglycan binding (qval9.63E-2)', 'GO:0016301:kinase activity (qval1.01E-1)', 'GO:0004714:transmembrane receptor protein tyrosine kinase activity (qval1.08E-1)', 'GO:0004672:protein kinase activity (qval1.16E-1)']</t>
        </is>
      </c>
      <c r="V30" s="3">
        <f>hyperlink("https://spiral.technion.ac.il/results/MTAwMDAwNA==/29/GOResultsCOMPONENT","link")</f>
        <v/>
      </c>
      <c r="W30" t="inlineStr">
        <is>
          <t>['GO:0070161:anchoring junction (qval1.28E-16)', 'GO:0070062:extracellular exosome (qval1.89E-16)', 'GO:0005912:adherens junction (qval2.41E-16)', 'GO:0031982:vesicle (qval1.96E-16)', 'GO:1903561:extracellular vesicle (qval2.99E-16)', 'GO:0043230:extracellular organelle (qval2.62E-16)', 'GO:0030055:cell-substrate junction (qval8.98E-16)', 'GO:0030054:cell junction (qval1.13E-15)', 'GO:0044433:cytoplasmic vesicle part (qval2.68E-15)', 'GO:0005924:cell-substrate adherens junction (qval2.43E-15)', 'GO:0044421:extracellular region part (qval5.25E-15)', 'GO:0005925:focal adhesion (qval7.73E-15)', 'GO:0016020:membrane (qval3.23E-12)', 'GO:0062023:collagen-containing extracellular matrix (qval6.57E-10)', 'GO:0010008:endosome membrane (qval1.43E-8)', 'GO:0044440:endosomal part (qval1.69E-8)', 'GO:0005886:plasma membrane (qval3.61E-8)', 'GO:0098805:whole membrane (qval4.34E-8)', 'GO:0005576:extracellular region (qval4.32E-8)', 'GO:0098588:bounding membrane of organelle (qval1.55E-7)', 'GO:0044444:cytoplasmic part (qval2.4E-7)', 'GO:0009986:cell surface (qval2.43E-7)', 'GO:0031012:extracellular matrix (qval3.02E-7)', 'GO:0031090:organelle membrane (qval4.08E-7)', 'GO:0031410:cytoplasmic vesicle (qval6.74E-7)', 'GO:0097708:intracellular vesicle (qval8.08E-7)', 'GO:0005615:extracellular space (qval8.37E-7)', 'GO:0098857:membrane microdomain (qval1.66E-5)', 'GO:0045121:membrane raft (qval1.6E-5)', 'GO:0044432:endoplasmic reticulum part (qval2.1E-5)', 'GO:0098589:membrane region (qval2.98E-5)', 'GO:0030659:cytoplasmic vesicle membrane (qval5.25E-5)', 'GO:0005856:cytoskeleton (qval5.21E-5)', 'GO:0012506:vesicle membrane (qval5.32E-5)', 'GO:0031974:membrane-enclosed lumen (qval7.98E-5)', 'GO:0070013:intracellular organelle lumen (qval7.76E-5)', 'GO:0043233:organelle lumen (qval7.55E-5)', 'GO:0030667:secretory granule membrane (qval8.24E-5)', 'GO:0044431:Golgi apparatus part (qval8.66E-5)', 'GO:0044425:membrane part (qval8.75E-5)', 'GO:0055038:recycling endosome membrane (qval8.9E-5)', 'GO:0044449:contractile fiber part (qval1.16E-4)', 'GO:0044437:vacuolar part (qval1.2E-4)', 'GO:0098852:lytic vacuole membrane (qval1.34E-4)', 'GO:0005765:lysosomal membrane (qval1.31E-4)', 'GO:0044459:plasma membrane part (qval1.63E-4)', 'GO:0005768:endosome (qval1.73E-4)', 'GO:0005774:vacuolar membrane (qval3.59E-4)', 'GO:0031983:vesicle lumen (qval3.89E-4)', 'GO:0009897:external side of plasma membrane (qval3.86E-4)', 'GO:0005604:basement membrane (qval4.19E-4)', 'GO:0034774:secretory granule lumen (qval5.09E-4)', 'GO:0030139:endocytic vesicle (qval5.87E-4)', 'GO:0060205:cytoplasmic vesicle lumen (qval9.55E-4)', 'GO:0000139:Golgi membrane (qval1.06E-3)', 'GO:0098552:side of membrane (qval1.16E-3)', 'GO:0043235:receptor complex (qval1.25E-3)', 'GO:0005767:secondary lysosome (qval1.8E-3)', 'GO:0001726:ruffle (qval1.88E-3)', 'GO:0005788:endoplasmic reticulum lumen (qval2.37E-3)', 'GO:0030018:Z disc (qval3.88E-3)', 'GO:0005770:late endosome (qval3.85E-3)', 'GO:0031902:late endosome membrane (qval5.68E-3)', 'GO:0098590:plasma membrane region (qval6.07E-3)', 'GO:0005789:endoplasmic reticulum membrane (qval6.34E-3)', 'GO:0044754:autolysosome (qval7.89E-3)', 'GO:0042470:melanosome (qval1.09E-2)', 'GO:0048770:pigment granule (qval1.07E-2)', 'GO:0031901:early endosome membrane (qval1.18E-2)', 'GO:0030135:coated vesicle (qval1.48E-2)', 'GO:0030027:lamellipodium (qval1.65E-2)', 'GO:0043202:lysosomal lumen (qval1.92E-2)', 'GO:0030136:clathrin-coated vesicle (qval1.89E-2)', 'GO:0031430:M band (qval2.22E-2)', 'GO:0030670:phagocytic vesicle membrane (qval2.35E-2)']</t>
        </is>
      </c>
      <c r="X30" t="inlineStr">
        <is>
          <t>[{0, 1, 3, 25, 26, 27, 28, 29, 30}, {16, 18, 19, 20, 14}]</t>
        </is>
      </c>
    </row>
    <row r="31">
      <c r="A31" s="1" t="n">
        <v>30</v>
      </c>
      <c r="B31" t="n">
        <v>32863</v>
      </c>
      <c r="C31" t="n">
        <v>31</v>
      </c>
      <c r="D31" t="n">
        <v>208</v>
      </c>
      <c r="E31" t="n">
        <v>20</v>
      </c>
      <c r="F31" t="n">
        <v>930</v>
      </c>
      <c r="G31" t="n">
        <v>58</v>
      </c>
      <c r="H31" s="2" t="n">
        <v>-341.5162463792088</v>
      </c>
      <c r="I31" t="n">
        <v>0.5639802494412457</v>
      </c>
      <c r="J31" t="inlineStr">
        <is>
          <t>ENSG00000003989,ENSG00000006453,ENSG00000006756,ENSG00000008196,ENSG00000013583,ENSG00000015475,ENSG00000018408,ENSG00000027075,ENSG00000033327,ENSG00000044115,ENSG00000046651,ENSG00000048545,ENSG00000050405,ENSG00000051620,ENSG00000064999,ENSG00000065534,ENSG00000067082,ENSG00000070087,ENSG00000071127,ENSG00000073921,ENSG00000078124,ENSG00000082397,ENSG00000090060,ENSG00000091527,ENSG00000092295,ENSG00000094755,ENSG00000094975,ENSG00000095787,ENSG00000099849,ENSG00000100311,ENSG00000100372,ENSG00000100401,ENSG00000101421,ENSG00000101443,ENSG00000101608,ENSG00000102243,ENSG00000104611,ENSG00000104695,ENSG00000105655,ENSG00000105894,ENSG00000106829,ENSG00000107104,ENSG00000108932,ENSG00000109472,ENSG00000110148,ENSG00000110660,ENSG00000110675,ENSG00000111799,ENSG00000111912,ENSG00000112559,ENSG00000113396,ENSG00000113430,ENSG00000115523,ENSG00000115593,ENSG00000115596,ENSG00000115652,ENSG00000115963,ENSG00000116016,ENSG00000116017,ENSG00000116183,ENSG00000117859,ENSG00000118680,ENSG00000118777,ENSG00000119318,ENSG00000119431,ENSG00000120278,ENSG00000120708,ENSG00000120913,ENSG00000122042,ENSG00000123353,ENSG00000123700,ENSG00000125266,ENSG00000125505,ENSG00000125898,ENSG00000125944,ENSG00000126016,ENSG00000127578,ENSG00000128422,ENSG00000128594,ENSG00000129219,ENSG00000131236,ENSG00000131370,ENSG00000132854,ENSG00000132938,ENSG00000133313,ENSG00000134243,ENSG00000134258,ENSG00000134291,ENSG00000134755,ENSG00000135378,ENSG00000135845,ENSG00000136167,ENSG00000136261,ENSG00000136856,ENSG00000137474,ENSG00000137710,ENSG00000137842,ENSG00000137843,ENSG00000137962,ENSG00000138074,ENSG00000138764,ENSG00000138772,ENSG00000138792,ENSG00000139055,ENSG00000139926,ENSG00000140319,ENSG00000140416,ENSG00000140873,ENSG00000141279,ENSG00000142197,ENSG00000143061,ENSG00000143164,ENSG00000143333,ENSG00000144668,ENSG00000145675,ENSG00000145826,ENSG00000146197,ENSG00000147010,ENSG00000147454,ENSG00000147573,ENSG00000148677,ENSG00000150556,ENSG00000150687,ENSG00000150867,ENSG00000151468,ENSG00000152484,ENSG00000152767,ENSG00000154127,ENSG00000154447,ENSG00000154898,ENSG00000156466,ENSG00000158769,ENSG00000158955,ENSG00000160932,ENSG00000162552,ENSG00000162892,ENSG00000162931,ENSG00000163430,ENSG00000163453,ENSG00000163472,ENSG00000163545,ENSG00000163624,ENSG00000164100,ENSG00000164924,ENSG00000165449,ENSG00000166250,ENSG00000166847,ENSG00000167306,ENSG00000168672,ENSG00000169413,ENSG00000170266,ENSG00000170775,ENSG00000171056,ENSG00000171631,ENSG00000171914,ENSG00000172478,ENSG00000173848,ENSG00000176532,ENSG00000176597,ENSG00000176753,ENSG00000177119,ENSG00000177606,ENSG00000177707,ENSG00000180209,ENSG00000180730,ENSG00000181751,ENSG00000182107,ENSG00000182168,ENSG00000182985,ENSG00000183287,ENSG00000183722,ENSG00000183779,ENSG00000184009,ENSG00000184363,ENSG00000184371,ENSG00000184564,ENSG00000185551,ENSG00000186832,ENSG00000187123,ENSG00000187164,ENSG00000187260,ENSG00000188042,ENSG00000188064,ENSG00000188643,ENSG00000189171,ENSG00000196141,ENSG00000196562,ENSG00000197070,ENSG00000197647,ENSG00000197965,ENSG00000198168,ENSG00000201649,ENSG00000205155,ENSG00000205336,ENSG00000206527,ENSG00000213190,ENSG00000224940,ENSG00000229425,ENSG00000229557,ENSG00000236830,ENSG00000240241,ENSG00000243836,ENSG00000248544,ENSG00000255690,ENSG00000265933,ENSG00000267943,ENSG00000272079,ENSG00000276193</t>
        </is>
      </c>
      <c r="K31" t="inlineStr">
        <is>
          <t>[(0, 6), (0, 8), (0, 10), (0, 12), (1, 6), (1, 8), (1, 10), (1, 12), (3, 6), (3, 8), (3, 10), (3, 12), (5, 6), (5, 8), (5, 10), (18, 10), (20, 6), (20, 8), (20, 10), (21, 6), (21, 8), (21, 10), (21, 12), (22, 6), (22, 8), (22, 10), (22, 12), (23, 6), (23, 8), (23, 10), (24, 6), (24, 8), (24, 10), (24, 12), (25, 6), (25, 8), (25, 10), (25, 12), (26, 6), (26, 8), (26, 10), (26, 12), (27, 6), (27, 8), (27, 10), (27, 12), (28, 6), (28, 8), (28, 10), (28, 12), (29, 6), (29, 8), (29, 10), (29, 12), (30, 6), (30, 8), (30, 10), (30, 12)]</t>
        </is>
      </c>
      <c r="L31" t="n">
        <v>3848</v>
      </c>
      <c r="M31" t="n">
        <v>0.75</v>
      </c>
      <c r="N31" t="n">
        <v>0.95</v>
      </c>
      <c r="O31" t="n">
        <v>3</v>
      </c>
      <c r="P31" t="n">
        <v>10000</v>
      </c>
      <c r="Q31" t="inlineStr">
        <is>
          <t>11/06/2023, 22:12:43</t>
        </is>
      </c>
      <c r="R31" s="3">
        <f>hyperlink("https://spiral.technion.ac.il/results/MTAwMDAwNA==/30/GOResultsPROCESS","link")</f>
        <v/>
      </c>
      <c r="S31" t="inlineStr">
        <is>
          <t>['GO:0040011:locomotion (qval4.97E-2)', 'GO:0030029:actin filament-based process (qval2.79E-2)', 'GO:0016477:cell migration (qval3.78E-2)', 'GO:0034111:negative regulation of homotypic cell-cell adhesion (qval3.07E-2)', 'GO:0030036:actin cytoskeleton organization (qval2.62E-2)', 'GO:0034110:regulation of homotypic cell-cell adhesion (qval2.73E-2)', 'GO:0009653:anatomical structure morphogenesis (qval2.79E-2)', 'GO:0040012:regulation of locomotion (qval2.56E-2)', 'GO:0048870:cell motility (qval2.91E-2)', 'GO:1903034:regulation of response to wounding (qval3.02E-2)', 'GO:0008360:regulation of cell shape (qval3.27E-2)', 'GO:0061041:regulation of wound healing (qval3.19E-2)', 'GO:0110053:regulation of actin filament organization (qval3.12E-2)', 'GO:2000145:regulation of cell motility (qval3.4E-2)', 'GO:0030334:regulation of cell migration (qval3.25E-2)', 'GO:0051270:regulation of cellular component movement (qval3.51E-2)', 'GO:0032970:regulation of actin filament-based process (qval3.77E-2)', 'GO:0006928:movement of cell or subcellular component (qval3.69E-2)', 'GO:0003008:system process (qval6.18E-2)', 'GO:0032956:regulation of actin cytoskeleton organization (qval5.88E-2)', 'GO:1903036:positive regulation of response to wounding (qval6.43E-2)', 'GO:0032231:regulation of actin filament bundle assembly (qval7.19E-2)', 'GO:0032502:developmental process (qval7.43E-2)', 'GO:0007166:cell surface receptor signaling pathway (qval9.84E-2)', 'GO:0034330:cell junction organization (qval1.03E-1)', 'GO:0007043:cell-cell junction assembly (qval1.09E-1)', 'GO:2000146:negative regulation of cell motility (qval1.12E-1)', 'GO:0051182:coenzyme transport (qval1.28E-1)', 'GO:0032501:multicellular organismal process (qval1.24E-1)', 'GO:0070268:cornification (qval1.47E-1)', 'GO:0007167:enzyme linked receptor protein signaling pathway (qval1.44E-1)', 'GO:0007015:actin filament organization (qval1.45E-1)', 'GO:0072044:collecting duct development (qval1.44E-1)', 'GO:0048583:regulation of response to stimulus (qval1.41E-1)', 'GO:1902903:regulation of supramolecular fiber organization (qval1.67E-1)', 'GO:0015878:biotin transport (qval1.67E-1)', 'GO:0090303:positive regulation of wound healing (qval1.64E-1)', 'GO:0051492:regulation of stress fiber assembly (qval1.63E-1)', 'GO:0007155:cell adhesion (qval1.62E-1)', 'GO:0010543:regulation of platelet activation (qval1.64E-1)', 'GO:0022610:biological adhesion (qval1.64E-1)', 'GO:0045778:positive regulation of ossification (qval1.67E-1)', 'GO:0051271:negative regulation of cellular component movement (qval1.76E-1)', 'GO:0051493:regulation of cytoskeleton organization (qval1.92E-1)', 'GO:0034329:cell junction assembly (qval1.92E-1)', 'GO:0110020:regulation of actomyosin structure organization (qval1.95E-1)', 'GO:0030336:negative regulation of cell migration (qval1.93E-1)', 'GO:0007165:signal transduction (qval1.92E-1)', 'GO:0050793:regulation of developmental process (qval1.95E-1)', 'GO:0040013:negative regulation of locomotion (qval2.08E-1)', 'GO:0010544:negative regulation of platelet activation (qval2.29E-1)', 'GO:1902396:protein localization to bicellular tight junction (qval2.3E-1)', 'GO:0048869:cellular developmental process (qval2.59E-1)', 'GO:1902414:protein localization to cell junction (qval2.6E-1)', 'GO:0045216:cell-cell junction organization (qval2.56E-1)', 'GO:0007010:cytoskeleton organization (qval2.59E-1)', 'GO:0050794:regulation of cellular process (qval2.55E-1)']</t>
        </is>
      </c>
      <c r="T31" s="3">
        <f>hyperlink("https://spiral.technion.ac.il/results/MTAwMDAwNA==/30/GOResultsFUNCTION","link")</f>
        <v/>
      </c>
      <c r="U31" t="inlineStr">
        <is>
          <t>['GO:0050839:cell adhesion molecule binding (qval9.41E-3)', 'GO:0003779:actin binding (qval9.2E-2)', 'GO:0045296:cadherin binding (qval7.69E-2)', 'GO:0099602:neurotransmitter receptor regulator activity (qval1.4E-1)', 'GO:0030548:acetylcholine receptor regulator activity (qval1.12E-1)', 'GO:0051185:coenzyme transmembrane transporter activity (qval1.8E-1)', 'GO:0015225:biotin transmembrane transporter activity (qval2.59E-1)', 'GO:0042803:protein homodimerization activity (qval2.64E-1)', 'GO:0005518:collagen binding (qval3.07E-1)', 'GO:0005109:frizzled binding (qval2.84E-1)']</t>
        </is>
      </c>
      <c r="V31" s="3">
        <f>hyperlink("https://spiral.technion.ac.il/results/MTAwMDAwNA==/30/GOResultsCOMPONENT","link")</f>
        <v/>
      </c>
      <c r="W31" t="inlineStr">
        <is>
          <t>['GO:0005886:plasma membrane (qval1.4E-3)', 'GO:0030054:cell junction (qval1.37E-3)', 'GO:0070062:extracellular exosome (qval1.56E-3)', 'GO:1903561:extracellular vesicle (qval1.75E-3)', 'GO:0043230:extracellular organelle (qval1.42E-3)', 'GO:0044421:extracellular region part (qval5.21E-3)', 'GO:0005912:adherens junction (qval5.31E-3)', 'GO:0070161:anchoring junction (qval6.38E-3)', 'GO:0016020:membrane (qval1.21E-2)', 'GO:0005856:cytoskeleton (qval1.27E-2)', 'GO:0005911:cell-cell junction (qval1.57E-2)', 'GO:0005788:endoplasmic reticulum lumen (qval4.85E-2)', 'GO:0009986:cell surface (qval5.66E-2)', 'GO:0031982:vesicle (qval5.65E-2)', 'GO:0005925:focal adhesion (qval5.36E-2)', 'GO:0005924:cell-substrate adherens junction (qval5.28E-2)', 'GO:0030055:cell-substrate junction (qval5.23E-2)', 'GO:0001725:stress fiber (qval6.06E-2)', 'GO:0097517:contractile actin filament bundle (qval5.75E-2)', 'GO:0005615:extracellular space (qval7.75E-2)', 'GO:0032432:actin filament bundle (qval7.61E-2)']</t>
        </is>
      </c>
      <c r="X31" t="inlineStr">
        <is>
          <t>[{0, 1, 3, 5, 18, 20, 21, 22, 23, 24, 25, 26, 27, 28, 29, 30}, {8, 10, 12, 6}]</t>
        </is>
      </c>
    </row>
    <row r="32">
      <c r="A32" s="1" t="n">
        <v>31</v>
      </c>
      <c r="B32" t="n">
        <v>32863</v>
      </c>
      <c r="C32" t="n">
        <v>31</v>
      </c>
      <c r="D32" t="n">
        <v>399</v>
      </c>
      <c r="E32" t="n">
        <v>14</v>
      </c>
      <c r="F32" t="n">
        <v>930</v>
      </c>
      <c r="G32" t="n">
        <v>40</v>
      </c>
      <c r="H32" s="2" t="n">
        <v>-492.185020764837</v>
      </c>
      <c r="I32" t="n">
        <v>0.5667892024377317</v>
      </c>
      <c r="J32" t="inlineStr">
        <is>
          <t>ENSG00000000003,ENSG00000001617,ENSG00000003147,ENSG00000003249,ENSG00000004487,ENSG00000005156,ENSG00000005801,ENSG00000008394,ENSG00000011347,ENSG00000015133,ENSG00000020922,ENSG00000021645,ENSG00000023287,ENSG00000025293,ENSG00000029993,ENSG00000035928,ENSG00000039068,ENSG00000040341,ENSG00000047230,ENSG00000052344,ENSG00000053254,ENSG00000054523,ENSG00000054654,ENSG00000059804,ENSG00000064933,ENSG00000065621,ENSG00000065882,ENSG00000065978,ENSG00000066027,ENSG00000066279,ENSG00000067715,ENSG00000068097,ENSG00000068878,ENSG00000069275,ENSG00000070087,ENSG00000070367,ENSG00000070756,ENSG00000071082,ENSG00000071564,ENSG00000075856,ENSG00000076554,ENSG00000076826,ENSG00000078140,ENSG00000078900,ENSG00000079246,ENSG00000080824,ENSG00000083123,ENSG00000083857,ENSG00000084093,ENSG00000085511,ENSG00000085552,ENSG00000086300,ENSG00000086712,ENSG00000087258,ENSG00000087510,ENSG00000088325,ENSG00000089009,ENSG00000089022,ENSG00000089048,ENSG00000089094,ENSG00000092421,ENSG00000099954,ENSG00000100077,ENSG00000100941,ENSG00000101057,ENSG00000101115,ENSG00000101144,ENSG00000101773,ENSG00000101868,ENSG00000101882,ENSG00000101974,ENSG00000102172,ENSG00000102290,ENSG00000102974,ENSG00000103194,ENSG00000103550,ENSG00000104177,ENSG00000104290,ENSG00000104327,ENSG00000104413,ENSG00000105251,ENSG00000105289,ENSG00000105849,ENSG00000106078,ENSG00000106299,ENSG00000107554,ENSG00000107614,ENSG00000108064,ENSG00000108588,ENSG00000108604,ENSG00000108960,ENSG00000111319,ENSG00000111615,ENSG00000111832,ENSG00000111880,ENSG00000112796,ENSG00000113163,ENSG00000113327,ENSG00000114120,ENSG00000114346,ENSG00000114416,ENSG00000114739,ENSG00000115687,ENSG00000115750,ENSG00000116396,ENSG00000116830,ENSG00000117139,ENSG00000117505,ENSG00000117593,ENSG00000117632,ENSG00000117697,ENSG00000117906,ENSG00000118420,ENSG00000118707,ENSG00000118785,ENSG00000118985,ENSG00000119314,ENSG00000119335,ENSG00000119411,ENSG00000119711,ENSG00000119772,ENSG00000119888,ENSG00000120162,ENSG00000120833,ENSG00000121058,ENSG00000121741,ENSG00000121766,ENSG00000121774,ENSG00000123124,ENSG00000123473,ENSG00000124767,ENSG00000125351,ENSG00000125691,ENSG00000125850,ENSG00000125968,ENSG00000126787,ENSG00000126878,ENSG00000127328,ENSG00000127616,ENSG00000128059,ENSG00000128989,ENSG00000129194,ENSG00000129354,ENSG00000129534,ENSG00000129990,ENSG00000129993,ENSG00000130032,ENSG00000130520,ENSG00000130584,ENSG00000131914,ENSG00000131979,ENSG00000132300,ENSG00000132640,ENSG00000132688,ENSG00000132698,ENSG00000132780,ENSG00000133302,ENSG00000133703,ENSG00000133710,ENSG00000133739,ENSG00000134453,ENSG00000134873,ENSG00000135116,ENSG00000135334,ENSG00000135525,ENSG00000136231,ENSG00000136891,ENSG00000137309,ENSG00000137642,ENSG00000137942,ENSG00000138095,ENSG00000138182,ENSG00000138336,ENSG00000138363,ENSG00000138398,ENSG00000138430,ENSG00000139146,ENSG00000139289,ENSG00000139915,ENSG00000140006,ENSG00000140350,ENSG00000140983,ENSG00000140988,ENSG00000141858,ENSG00000142273,ENSG00000142864,ENSG00000143126,ENSG00000143190,ENSG00000143320,ENSG00000143469,ENSG00000143815,ENSG00000144381,ENSG00000144395,ENSG00000144554,ENSG00000145592,ENSG00000145626,ENSG00000146426,ENSG00000146530,ENSG00000146731,ENSG00000147202,ENSG00000147274,ENSG00000147676,ENSG00000148200,ENSG00000148219,ENSG00000148730,ENSG00000148737,ENSG00000149136,ENSG00000149554,ENSG00000149809,ENSG00000150551,ENSG00000150768,ENSG00000151090,ENSG00000151465,ENSG00000151746,ENSG00000151849,ENSG00000152818,ENSG00000152939,ENSG00000153015,ENSG00000153395,ENSG00000153774,ENSG00000154001,ENSG00000154118,ENSG00000154359,ENSG00000154639,ENSG00000154783,ENSG00000155380,ENSG00000155561,ENSG00000155961,ENSG00000156261,ENSG00000156531,ENSG00000157064,ENSG00000158528,ENSG00000160049,ENSG00000160352,ENSG00000160606,ENSG00000160963,ENSG00000161249,ENSG00000161970,ENSG00000162062,ENSG00000162069,ENSG00000162688,ENSG00000162702,ENSG00000163166,ENSG00000163251,ENSG00000163535,ENSG00000163938,ENSG00000164134,ENSG00000164151,ENSG00000164904,ENSG00000165025,ENSG00000165185,ENSG00000165186,ENSG00000165209,ENSG00000165732,ENSG00000165813,ENSG00000165863,ENSG00000166164,ENSG00000166197,ENSG00000166405,ENSG00000166415,ENSG00000166483,ENSG00000166822,ENSG00000166860,ENSG00000167005,ENSG00000168502,ENSG00000168671,ENSG00000169375,ENSG00000169442,ENSG00000170340,ENSG00000170522,ENSG00000170561,ENSG00000170571,ENSG00000170606,ENSG00000171130,ENSG00000171316,ENSG00000171603,ENSG00000171681,ENSG00000171863,ENSG00000172201,ENSG00000172461,ENSG00000172493,ENSG00000172795,ENSG00000173473,ENSG00000173674,ENSG00000174720,ENSG00000174780,ENSG00000174953,ENSG00000175029,ENSG00000175130,ENSG00000175567,ENSG00000175707,ENSG00000175792,ENSG00000175928,ENSG00000176834,ENSG00000176887,ENSG00000177570,ENSG00000177674,ENSG00000178149,ENSG00000178980,ENSG00000178982,ENSG00000179059,ENSG00000179299,ENSG00000179361,ENSG00000179456,ENSG00000179477,ENSG00000181007,ENSG00000181192,ENSG00000181392,ENSG00000181885,ENSG00000182022,ENSG00000182040,ENSG00000182372,ENSG00000182568,ENSG00000182903,ENSG00000182963,ENSG00000183421,ENSG00000183530,ENSG00000184058,ENSG00000184117,ENSG00000184220,ENSG00000184261,ENSG00000184697,ENSG00000185532,ENSG00000185630,ENSG00000185869,ENSG00000186205,ENSG00000186416,ENSG00000186493,ENSG00000186838,ENSG00000187244,ENSG00000187514,ENSG00000187720,ENSG00000188158,ENSG00000188227,ENSG00000188322,ENSG00000189043,ENSG00000196214,ENSG00000196267,ENSG00000196504,ENSG00000196591,ENSG00000196781,ENSG00000196967,ENSG00000197299,ENSG00000197372,ENSG00000197442,ENSG00000197461,ENSG00000197961,ENSG00000197971,ENSG00000198010,ENSG00000198015,ENSG00000198087,ENSG00000198131,ENSG00000198478,ENSG00000198521,ENSG00000198700,ENSG00000198722,ENSG00000198755,ENSG00000198780,ENSG00000198805,ENSG00000198865,ENSG00000198910,ENSG00000198919,ENSG00000203952,ENSG00000204392,ENSG00000204789,ENSG00000206557,ENSG00000213024,ENSG00000214796,ENSG00000215089,ENSG00000215845,ENSG00000219438,ENSG00000223572,ENSG00000224078,ENSG00000233270,ENSG00000237515,ENSG00000238105,ENSG00000239374,ENSG00000239697,ENSG00000240563,ENSG00000250312,ENSG00000253276,ENSG00000253549,ENSG00000256232,ENSG00000257103,ENSG00000257151,ENSG00000259345,ENSG00000260645,ENSG00000261150,ENSG00000261786,ENSG00000262877,ENSG00000267313,ENSG00000267364,ENSG00000269609,ENSG00000272047,ENSG00000272168,ENSG00000272398,ENSG00000277363,ENSG00000281344,ENSG00000281708</t>
        </is>
      </c>
      <c r="K32" t="inlineStr">
        <is>
          <t>[(20, 2), (20, 4), (20, 5), (20, 6), (20, 7), (20, 25), (20, 27), (20, 29), (21, 2), (21, 4), (21, 5), (21, 6), (21, 7), (21, 27), (21, 29), (22, 2), (22, 4), (22, 5), (22, 6), (22, 7), (22, 25), (22, 27), (22, 29), (23, 2), (23, 4), (23, 5), (23, 6), (23, 7), (23, 25), (23, 27), (23, 29), (24, 2), (24, 3), (24, 4), (24, 5), (24, 6), (24, 7), (24, 25), (24, 27), (24, 29)]</t>
        </is>
      </c>
      <c r="L32" t="n">
        <v>3146</v>
      </c>
      <c r="M32" t="n">
        <v>0.75</v>
      </c>
      <c r="N32" t="n">
        <v>0.95</v>
      </c>
      <c r="O32" t="n">
        <v>3</v>
      </c>
      <c r="P32" t="n">
        <v>10000</v>
      </c>
      <c r="Q32" t="inlineStr">
        <is>
          <t>11/06/2023, 22:13:08</t>
        </is>
      </c>
      <c r="R32" s="3">
        <f>hyperlink("https://spiral.technion.ac.il/results/MTAwMDAwNA==/31/GOResultsPROCESS","link")</f>
        <v/>
      </c>
      <c r="S32" t="inlineStr">
        <is>
          <t>['GO:0010468:regulation of gene expression (qval1.59E-5)', 'GO:0019219:regulation of nucleobase-containing compound metabolic process (qval3.49E-5)', 'GO:2000112:regulation of cellular macromolecule biosynthetic process (qval2.39E-5)', 'GO:0010557:positive regulation of macromolecule biosynthetic process (qval2.8E-5)', 'GO:0010556:regulation of macromolecule biosynthetic process (qval2.39E-5)', 'GO:0009889:regulation of biosynthetic process (qval2.39E-5)', 'GO:0031326:regulation of cellular biosynthetic process (qval2.22E-5)', 'GO:0051252:regulation of RNA metabolic process (qval1.95E-5)', 'GO:0045934:negative regulation of nucleobase-containing compound metabolic process (qval1.99E-5)', 'GO:2000113:negative regulation of cellular macromolecule biosynthetic process (qval2.62E-5)', 'GO:0031327:negative regulation of cellular biosynthetic process (qval2.74E-5)', 'GO:0010558:negative regulation of macromolecule biosynthetic process (qval2.82E-5)', 'GO:0051253:negative regulation of RNA metabolic process (qval3.54E-5)', 'GO:0031328:positive regulation of cellular biosynthetic process (qval3.32E-5)', 'GO:0010629:negative regulation of gene expression (qval3.38E-5)', 'GO:0010628:positive regulation of gene expression (qval3.44E-5)', 'GO:0009890:negative regulation of biosynthetic process (qval3.41E-5)', 'GO:0009891:positive regulation of biosynthetic process (qval4.78E-5)', 'GO:0090304:nucleic acid metabolic process (qval1.1E-4)', 'GO:0060255:regulation of macromolecule metabolic process (qval2E-4)', 'GO:0045935:positive regulation of nucleobase-containing compound metabolic process (qval2.43E-4)', 'GO:0019222:regulation of metabolic process (qval2.96E-4)', 'GO:0010604:positive regulation of macromolecule metabolic process (qval3.01E-4)', 'GO:0051171:regulation of nitrogen compound metabolic process (qval5.41E-4)', 'GO:0080090:regulation of primary metabolic process (qval5.43E-4)', 'GO:0051254:positive regulation of RNA metabolic process (qval5.77E-4)', 'GO:0034641:cellular nitrogen compound metabolic process (qval6.55E-4)', 'GO:0031324:negative regulation of cellular metabolic process (qval8.49E-4)', 'GO:0010605:negative regulation of macromolecule metabolic process (qval8.72E-4)', 'GO:0031323:regulation of cellular metabolic process (qval9E-4)', 'GO:0009893:positive regulation of metabolic process (qval1.18E-3)', 'GO:0006139:nucleobase-containing compound metabolic process (qval1.17E-3)', 'GO:1903506:regulation of nucleic acid-templated transcription (qval1.21E-3)', 'GO:0006355:regulation of transcription, DNA-templated (qval1.18E-3)', 'GO:2001141:regulation of RNA biosynthetic process (qval1.24E-3)', 'GO:0045892:negative regulation of transcription, DNA-templated (qval1.21E-3)', 'GO:0051172:negative regulation of nitrogen compound metabolic process (qval1.19E-3)', 'GO:1903507:negative regulation of nucleic acid-templated transcription (qval1.17E-3)', 'GO:1902679:negative regulation of RNA biosynthetic process (qval1.14E-3)', 'GO:1903508:positive regulation of nucleic acid-templated transcription (qval1.21E-3)', 'GO:0045893:positive regulation of transcription, DNA-templated (qval1.18E-3)', 'GO:0009892:negative regulation of metabolic process (qval1.16E-3)', 'GO:1902680:positive regulation of RNA biosynthetic process (qval1.15E-3)', 'GO:0051173:positive regulation of nitrogen compound metabolic process (qval1.16E-3)', 'GO:0006338:chromatin remodeling (qval2.09E-3)', 'GO:0033044:regulation of chromosome organization (qval2.43E-3)', 'GO:0032954:regulation of cytokinetic process (qval3.59E-3)', 'GO:2001252:positive regulation of chromosome organization (qval4.17E-3)', 'GO:0032502:developmental process (qval4.24E-3)', 'GO:0046483:heterocycle metabolic process (qval4.71E-3)', 'GO:0034645:cellular macromolecule biosynthetic process (qval5.14E-3)', 'GO:0051962:positive regulation of nervous system development (qval6.32E-3)', 'GO:0050769:positive regulation of neurogenesis (qval6.25E-3)', 'GO:0010608:posttranscriptional regulation of gene expression (qval6.37E-3)', 'GO:0006337:nucleosome disassembly (qval7.52E-3)', 'GO:0006725:cellular aromatic compound metabolic process (qval8.02E-3)', 'GO:1901360:organic cyclic compound metabolic process (qval8.45E-3)', 'GO:0043044:ATP-dependent chromatin remodeling (qval8.34E-3)', 'GO:0048522:positive regulation of cellular process (qval8.55E-3)', 'GO:0032986:protein-DNA complex disassembly (qval9.37E-3)', 'GO:0043487:regulation of RNA stability (qval9.7E-3)', 'GO:0000122:negative regulation of transcription by RNA polymerase II (qval1.06E-2)', 'GO:0048518:positive regulation of biological process (qval1.12E-2)', 'GO:0006357:regulation of transcription by RNA polymerase II (qval1.3E-2)', 'GO:0034728:nucleosome organization (qval1.51E-2)', 'GO:1901796:regulation of signal transduction by p53 class mediator (qval1.52E-2)', 'GO:0009059:macromolecule biosynthetic process (qval1.68E-2)', 'GO:0048523:negative regulation of cellular process (qval1.71E-2)', 'GO:1904358:positive regulation of telomere maintenance via telomere lengthening (qval1.78E-2)', 'GO:0065008:regulation of biological quality (qval2.18E-2)', 'GO:0016070:RNA metabolic process (qval2.33E-2)', 'GO:0031325:positive regulation of cellular metabolic process (qval2.48E-2)', 'GO:0001843:neural tube closure (qval2.53E-2)', 'GO:1903311:regulation of mRNA metabolic process (qval2.71E-2)', 'GO:0048869:cellular developmental process (qval3.07E-2)', 'GO:0016071:mRNA metabolic process (qval3.24E-2)', 'GO:0060606:tube closure (qval3.28E-2)', 'GO:0071840:cellular component organization or biogenesis (qval3.48E-2)', 'GO:0000184:nuclear-transcribed mRNA catabolic process, nonsense-mediated decay (qval3.57E-2)', 'GO:0006417:regulation of translation (qval3.75E-2)', 'GO:0008380:RNA splicing (qval3.85E-2)', 'GO:0033043:regulation of organelle organization (qval3.94E-2)', 'GO:0009653:anatomical structure morphogenesis (qval4.04E-2)', 'GO:0010720:positive regulation of cell development (qval4.07E-2)', 'GO:0045944:positive regulation of transcription by RNA polymerase II (qval4.08E-2)', 'GO:1904356:regulation of telomere maintenance via telomere lengthening (qval4.28E-2)', 'GO:2000756:regulation of peptidyl-lysine acetylation (qval4.23E-2)', 'GO:0071824:protein-DNA complex subunit organization (qval4.4E-2)', 'GO:0016043:cellular component organization (qval4.58E-2)', 'GO:1902275:regulation of chromatin organization (qval4.76E-2)', 'GO:0048519:negative regulation of biological process (qval4.9E-2)', 'GO:0043933:protein-containing complex subunit organization (qval5.52E-2)', 'GO:0006396:RNA processing (qval5.48E-2)', 'GO:0032880:regulation of protein localization (qval5.77E-2)', 'GO:1904872:regulation of telomerase RNA localization to Cajal body (qval5.81E-2)', 'GO:0032206:positive regulation of telomere maintenance (qval5.82E-2)', 'GO:0045664:regulation of neuron differentiation (qval5.83E-2)', 'GO:0043488:regulation of mRNA stability (qval5.78E-2)', 'GO:0034622:cellular protein-containing complex assembly (qval6.29E-2)', 'GO:0043604:amide biosynthetic process (qval6.45E-2)', 'GO:0050767:regulation of neurogenesis (qval6.46E-2)', 'GO:0045666:positive regulation of neuron differentiation (qval6.63E-2)', 'GO:0022402:cell cycle process (qval6.79E-2)', 'GO:0032212:positive regulation of telomere maintenance via telomerase (qval7.2E-2)', 'GO:1903436:regulation of mitotic cytokinetic process (qval7.19E-2)', 'GO:1903438:positive regulation of mitotic cytokinetic process (qval7.12E-2)', 'GO:1903490:positive regulation of mitotic cytokinesis (qval7.05E-2)', 'GO:0030154:cell differentiation (qval7.28E-2)', 'GO:0044271:cellular nitrogen compound biosynthetic process (qval7.56E-2)', 'GO:0006397:mRNA processing (qval7.71E-2)', 'GO:1903047:mitotic cell cycle process (qval7.8E-2)', 'GO:0009987:cellular process (qval7.88E-2)', 'GO:0006614:SRP-dependent cotranslational protein targeting to membrane (qval8.22E-2)', 'GO:0022607:cellular component assembly (qval8.19E-2)', 'GO:0043392:negative regulation of DNA binding (qval8.9E-2)', 'GO:0035065:regulation of histone acetylation (qval8.82E-2)', 'GO:0034248:regulation of cellular amide metabolic process (qval8.77E-2)', 'GO:0051960:regulation of nervous system development (qval8.87E-2)', 'GO:0035148:tube formation (qval9.21E-2)', 'GO:1901983:regulation of protein acetylation (qval9.31E-2)', 'GO:0032210:regulation of telomere maintenance via telomerase (qval9.46E-2)', 'GO:0044419:interspecies interaction between organisms (qval9.42E-2)', 'GO:0051128:regulation of cellular component organization (qval9.5E-2)', 'GO:0000956:nuclear-transcribed mRNA catabolic process (qval1.03E-1)', 'GO:1904869:regulation of protein localization to Cajal body (qval1.02E-1)', 'GO:1904871:positive regulation of protein localization to Cajal body (qval1.02E-1)', 'GO:0048791:calcium ion-regulated exocytosis of neurotransmitter (qval1.01E-1)', 'GO:0006325:chromatin organization (qval1.01E-1)', 'GO:0065003:protein-containing complex assembly (qval1.01E-1)', 'GO:0032204:regulation of telomere maintenance (qval1.03E-1)', 'GO:0051240:positive regulation of multicellular organismal process (qval1.03E-1)', 'GO:0002181:cytoplasmic translation (qval1.03E-1)', 'GO:0019083:viral transcription (qval1.06E-1)', 'GO:0051094:positive regulation of developmental process (qval1.05E-1)', 'GO:0022618:ribonucleoprotein complex assembly (qval1.11E-1)']</t>
        </is>
      </c>
      <c r="T32" s="3">
        <f>hyperlink("https://spiral.technion.ac.il/results/MTAwMDAwNA==/31/GOResultsFUNCTION","link")</f>
        <v/>
      </c>
      <c r="U32" t="inlineStr">
        <is>
          <t>['GO:0003723:RNA binding (qval1.98E-7)', 'GO:0003676:nucleic acid binding (qval1.84E-7)', 'GO:0097159:organic cyclic compound binding (qval4.8E-5)', 'GO:1901363:heterocyclic compound binding (qval4.26E-5)', 'GO:0003677:DNA binding (qval2.38E-3)', 'GO:0044877:protein-containing complex binding (qval1.2E-2)', 'GO:0005515:protein binding (qval1.24E-2)', 'GO:0003690:double-stranded DNA binding (qval2.3E-2)', 'GO:0019904:protein domain specific binding (qval3.28E-2)', 'GO:0002039:p53 binding (qval3.58E-2)', 'GO:0043565:sequence-specific DNA binding (qval4E-2)', 'GO:0005488:binding (qval8.96E-2)', 'GO:1990837:sequence-specific double-stranded DNA binding (qval8.96E-2)', 'GO:0017070:U6 snRNA binding (qval9.08E-2)', 'GO:0140110:transcription regulator activity (qval9.19E-2)', 'GO:0017069:snRNA binding (qval1.2E-1)', 'GO:0003727:single-stranded RNA binding (qval1.23E-1)', 'GO:0050613:delta14-sterol reductase activity (qval1.27E-1)', 'GO:0044183:protein binding involved in protein folding (qval1.39E-1)', 'GO:0003725:double-stranded RNA binding (qval1.54E-1)', 'GO:0003682:chromatin binding (qval1.87E-1)', 'GO:0003729:mRNA binding (qval1.99E-1)', 'GO:0000976:transcription regulatory region sequence-specific DNA binding (qval1.97E-1)']</t>
        </is>
      </c>
      <c r="V32" s="3">
        <f>hyperlink("https://spiral.technion.ac.il/results/MTAwMDAwNA==/31/GOResultsCOMPONENT","link")</f>
        <v/>
      </c>
      <c r="W32" t="inlineStr">
        <is>
          <t>['GO:0044428:nuclear part (qval9.03E-7)', 'GO:0005654:nucleoplasm (qval3.02E-4)', 'GO:0043232:intracellular non-membrane-bounded organelle (qval4.35E-4)', 'GO:0043228:non-membrane-bounded organelle (qval3.83E-4)', 'GO:0043229:intracellular organelle (qval4.67E-4)', 'GO:1990904:ribonucleoprotein complex (qval7.27E-4)', 'GO:0032991:protein-containing complex (qval1.69E-3)', 'GO:0043226:organelle (qval1.97E-3)', 'GO:0005634:nucleus (qval2.33E-3)', 'GO:0005730:nucleolus (qval5.67E-3)', 'GO:0044446:intracellular organelle part (qval5.94E-3)', 'GO:0044424:intracellular part (qval1.48E-2)', 'GO:0044422:organelle part (qval1.51E-2)', 'GO:0043227:membrane-bounded organelle (qval1.82E-2)', 'GO:0005923:bicellular tight junction (qval1.9E-2)', 'GO:0070160:tight junction (qval2.79E-2)', 'GO:0043231:intracellular membrane-bounded organelle (qval2.75E-2)', 'GO:0044427:chromosomal part (qval2.82E-2)', 'GO:0005911:cell-cell junction (qval3.17E-2)', 'GO:0044464:cell part (qval3.02E-2)', 'GO:0016327:apicolateral plasma membrane (qval3.4E-2)', 'GO:0030424:axon (qval4.85E-2)']</t>
        </is>
      </c>
      <c r="X32" t="inlineStr">
        <is>
          <t>[{20, 21, 22, 23, 24}, {2, 3, 4, 5, 6, 7, 25, 27, 29}]</t>
        </is>
      </c>
    </row>
    <row r="33">
      <c r="A33" s="1" t="n">
        <v>32</v>
      </c>
      <c r="B33" t="n">
        <v>32863</v>
      </c>
      <c r="C33" t="n">
        <v>31</v>
      </c>
      <c r="D33" t="n">
        <v>1132</v>
      </c>
      <c r="E33" t="n">
        <v>19</v>
      </c>
      <c r="F33" t="n">
        <v>930</v>
      </c>
      <c r="G33" t="n">
        <v>43</v>
      </c>
      <c r="H33" s="2" t="n">
        <v>-2541.473904406676</v>
      </c>
      <c r="I33" t="n">
        <v>0.566793377067625</v>
      </c>
      <c r="J33" t="inlineStr">
        <is>
          <t>ENSG00000003147,ENSG00000003249,ENSG00000003509,ENSG00000004478,ENSG00000004779,ENSG00000005022,ENSG00000005249,ENSG00000005448,ENSG00000006468,ENSG00000006625,ENSG00000007062,ENSG00000007255,ENSG00000007264,ENSG00000007314,ENSG00000007402,ENSG00000008083,ENSG00000008300,ENSG00000008324,ENSG00000008394,ENSG00000008988,ENSG00000010292,ENSG00000010361,ENSG00000011523,ENSG00000018625,ENSG00000020922,ENSG00000021776,ENSG00000023734,ENSG00000025293,ENSG00000026297,ENSG00000029993,ENSG00000035928,ENSG00000037280,ENSG00000040341,ENSG00000043355,ENSG00000046653,ENSG00000046889,ENSG00000047457,ENSG00000048028,ENSG00000048162,ENSG00000051382,ENSG00000052126,ENSG00000052749,ENSG00000053254,ENSG00000053372,ENSG00000055163,ENSG00000056487,ENSG00000057935,ENSG00000058804,ENSG00000060138,ENSG00000060749,ENSG00000063177,ENSG00000064102,ENSG00000064933,ENSG00000065057,ENSG00000065150,ENSG00000065183,ENSG00000065268,ENSG00000065621,ENSG00000065978,ENSG00000066027,ENSG00000066279,ENSG00000067992,ENSG00000068831,ENSG00000069535,ENSG00000069998,ENSG00000070610,ENSG00000071082,ENSG00000071626,ENSG00000072210,ENSG00000072571,ENSG00000072832,ENSG00000073536,ENSG00000073849,ENSG00000074071,ENSG00000074201,ENSG00000074211,ENSG00000074370,ENSG00000074800,ENSG00000075340,ENSG00000075388,ENSG00000075914,ENSG00000076003,ENSG00000076248,ENSG00000076382,ENSG00000076554,ENSG00000076716,ENSG00000077009,ENSG00000077312,ENSG00000077348,ENSG00000077782,ENSG00000078618,ENSG00000078668,ENSG00000078725,ENSG00000078814,ENSG00000079246,ENSG00000079462,ENSG00000079739,ENSG00000080345,ENSG00000083067,ENSG00000083807,ENSG00000083845,ENSG00000083857,ENSG00000084093,ENSG00000084207,ENSG00000084628,ENSG00000084774,ENSG00000085840,ENSG00000086712,ENSG00000088325,ENSG00000088970,ENSG00000089048,ENSG00000089157,ENSG00000089220,ENSG00000089250,ENSG00000089685,ENSG00000089820,ENSG00000090263,ENSG00000090273,ENSG00000090889,ENSG00000091140,ENSG00000091490,ENSG00000091972,ENSG00000092140,ENSG00000092421,ENSG00000092847,ENSG00000093072,ENSG00000094804,ENSG00000095002,ENSG00000095932,ENSG00000096384,ENSG00000099365,ENSG00000099624,ENSG00000099800,ENSG00000099901,ENSG00000099954,ENSG00000099994,ENSG00000100029,ENSG00000100105,ENSG00000100162,ENSG00000100220,ENSG00000100226,ENSG00000100353,ENSG00000100442,ENSG00000100473,ENSG00000100479,ENSG00000100526,ENSG00000100632,ENSG00000100714,ENSG00000100814,ENSG00000100938,ENSG00000101003,ENSG00000101098,ENSG00000101115,ENSG00000101220,ENSG00000101331,ENSG00000101347,ENSG00000101361,ENSG00000101438,ENSG00000101444,ENSG00000101868,ENSG00000102119,ENSG00000102144,ENSG00000102230,ENSG00000102290,ENSG00000102572,ENSG00000102974,ENSG00000103037,ENSG00000103044,ENSG00000103184,ENSG00000103194,ENSG00000103316,ENSG00000103356,ENSG00000103363,ENSG00000103429,ENSG00000103449,ENSG00000103460,ENSG00000103490,ENSG00000103550,ENSG00000103723,ENSG00000104112,ENSG00000104147,ENSG00000104177,ENSG00000104290,ENSG00000104327,ENSG00000104341,ENSG00000104413,ENSG00000104833,ENSG00000104872,ENSG00000104967,ENSG00000105131,ENSG00000105193,ENSG00000105202,ENSG00000105255,ENSG00000105258,ENSG00000105278,ENSG00000105372,ENSG00000105518,ENSG00000105605,ENSG00000105640,ENSG00000105642,ENSG00000105696,ENSG00000105737,ENSG00000105866,ENSG00000105993,ENSG00000106028,ENSG00000106078,ENSG00000106268,ENSG00000106399,ENSG00000106603,ENSG00000107281,ENSG00000107362,ENSG00000107562,ENSG00000107833,ENSG00000107902,ENSG00000108055,ENSG00000108107,ENSG00000108298,ENSG00000108523,ENSG00000108578,ENSG00000108604,ENSG00000108830,ENSG00000108984,ENSG00000109255,ENSG00000109390,ENSG00000109654,ENSG00000109832,ENSG00000109956,ENSG00000110092,ENSG00000110700,ENSG00000110955,ENSG00000110958,ENSG00000111110,ENSG00000111144,ENSG00000111249,ENSG00000111266,ENSG00000111319,ENSG00000111602,ENSG00000111639,ENSG00000111640,ENSG00000111669,ENSG00000111670,ENSG00000111674,ENSG00000111704,ENSG00000111716,ENSG00000111731,ENSG00000111845,ENSG00000112118,ENSG00000112159,ENSG00000112280,ENSG00000112304,ENSG00000112306,ENSG00000112312,ENSG00000112379,ENSG00000112394,ENSG00000112685,ENSG00000112699,ENSG00000112759,ENSG00000112996,ENSG00000113013,ENSG00000113048,ENSG00000113296,ENSG00000113312,ENSG00000113328,ENSG00000113460,ENSG00000113569,ENSG00000114054,ENSG00000114115,ENSG00000114126,ENSG00000114346,ENSG00000114391,ENSG00000114686,ENSG00000114738,ENSG00000114812,ENSG00000114942,ENSG00000115053,ENSG00000115241,ENSG00000115268,ENSG00000115421,ENSG00000115484,ENSG00000115541,ENSG00000115548,ENSG00000115816,ENSG00000115866,ENSG00000116127,ENSG00000116161,ENSG00000116251,ENSG00000116455,ENSG00000116649,ENSG00000116661,ENSG00000116670,ENSG00000117448,ENSG00000117593,ENSG00000117697,ENSG00000117748,ENSG00000117906,ENSG00000118162,ENSG00000118263,ENSG00000118298,ENSG00000118418,ENSG00000118482,ENSG00000118707,ENSG00000119203,ENSG00000119335,ENSG00000119705,ENSG00000119782,ENSG00000119969,ENSG00000120438,ENSG00000120837,ENSG00000120992,ENSG00000121057,ENSG00000121060,ENSG00000121211,ENSG00000121570,ENSG00000121579,ENSG00000121741,ENSG00000121904,ENSG00000122406,ENSG00000122550,ENSG00000122591,ENSG00000122824,ENSG00000122873,ENSG00000123119,ENSG00000123213,ENSG00000123472,ENSG00000123545,ENSG00000123560,ENSG00000123600,ENSG00000123737,ENSG00000124207,ENSG00000124233,ENSG00000124343,ENSG00000124406,ENSG00000124486,ENSG00000124507,ENSG00000124532,ENSG00000124562,ENSG00000124571,ENSG00000124588,ENSG00000124596,ENSG00000124614,ENSG00000124767,ENSG00000124795,ENSG00000125107,ENSG00000125285,ENSG00000125445,ENSG00000125454,ENSG00000125457,ENSG00000125630,ENSG00000125691,ENSG00000125703,ENSG00000125743,ENSG00000125821,ENSG00000125835,ENSG00000125869,ENSG00000125871,ENSG00000125966,ENSG00000126249,ENSG00000126261,ENSG00000126457,ENSG00000126602,ENSG00000126768,ENSG00000126787,ENSG00000126858,ENSG00000126878,ENSG00000126950,ENSG00000127152,ENSG00000127184,ENSG00000127561,ENSG00000127824,ENSG00000128050,ENSG00000128059,ENSG00000128242,ENSG00000128266,ENSG00000128298,ENSG00000128626,ENSG00000128739,ENSG00000128833,ENSG00000128951,ENSG00000128989,ENSG00000129354,ENSG00000129682,ENSG00000130032,ENSG00000130182,ENSG00000130255,ENSG00000130294,ENSG00000130312,ENSG00000130558,ENSG00000130713,ENSG00000130720,ENSG00000130764,ENSG00000130775,ENSG00000130822,ENSG00000131143,ENSG00000131188,ENSG00000131238,ENSG00000131264,ENSG00000131373,ENSG00000131469,ENSG00000131747,ENSG00000131771,ENSG00000131828,ENSG00000131914,ENSG00000131969,ENSG00000132300,ENSG00000132341,ENSG00000132541,ENSG00000132563,ENSG00000132623,ENSG00000132646,ENSG00000132688,ENSG00000132692,ENSG00000132780,ENSG00000133083,ENSG00000133316,ENSG00000133318,ENSG00000133424,ENSG00000133488,ENSG00000133627,ENSG00000133706,ENSG00000133818,ENSG00000133835,ENSG00000133980,ENSG00000134057,ENSG00000134077,ENSG00000134146,ENSG00000134207,ENSG00000134323,ENSG00000134419,ENSG00000134717,ENSG00000134769,ENSG00000134779,ENSG00000134825,ENSG00000134917,ENSG00000135144,ENSG00000135424,ENSG00000135447,ENSG00000135624,ENSG00000135643,ENSG00000135749,ENSG00000135829,ENSG00000135972,ENSG00000136014,ENSG00000136110,ENSG00000136425,ENSG00000136504,ENSG00000136720,ENSG00000136813,ENSG00000136942,ENSG00000136982,ENSG00000137038,ENSG00000137124,ENSG00000137154,ENSG00000137267,ENSG00000137285,ENSG00000137309,ENSG00000137513,ENSG00000137547,ENSG00000137574,ENSG00000137700,ENSG00000137776,ENSG00000137818,ENSG00000138095,ENSG00000138101,ENSG00000138326,ENSG00000138336,ENSG00000138363,ENSG00000138376,ENSG00000138382,ENSG00000138385,ENSG00000138442,ENSG00000138459,ENSG00000138685,ENSG00000138768,ENSG00000138771,ENSG00000139146,ENSG00000139737,ENSG00000139835,ENSG00000139921,ENSG00000140284,ENSG00000140350,ENSG00000140451,ENSG00000140835,ENSG00000140988,ENSG00000140990,ENSG00000141096,ENSG00000141101,ENSG00000141401,ENSG00000141425,ENSG00000141446,ENSG00000141480,ENSG00000141556,ENSG00000141562,ENSG00000141968,ENSG00000142405,ENSG00000142530,ENSG00000142534,ENSG00000142541,ENSG00000142676,ENSG00000142864,ENSG00000142937,ENSG00000142945,ENSG00000143190,ENSG00000143373,ENSG00000143457,ENSG00000143476,ENSG00000143494,ENSG00000143674,ENSG00000143756,ENSG00000143771,ENSG00000143799,ENSG00000143947,ENSG00000144362,ENSG00000144381,ENSG00000144554,ENSG00000144713,ENSG00000144730,ENSG00000144834,ENSG00000145293,ENSG00000145386,ENSG00000145428,ENSG00000145494,ENSG00000145545,ENSG00000145555,ENSG00000145592,ENSG00000145626,ENSG00000145703,ENSG00000145741,ENSG00000145819,ENSG00000145907,ENSG00000145911,ENSG00000145912,ENSG00000146021,ENSG00000146215,ENSG00000146416,ENSG00000146426,ENSG00000146530,ENSG00000146670,ENSG00000146701,ENSG00000146731,ENSG00000146776,ENSG00000146938,ENSG00000147100,ENSG00000147119,ENSG00000147140,ENSG00000147145,ENSG00000147202,ENSG00000147224,ENSG00000147255,ENSG00000147274,ENSG00000147324,ENSG00000147403,ENSG00000147596,ENSG00000147676,ENSG00000147677,ENSG00000148200,ENSG00000148303,ENSG00000148773,ENSG00000148798,ENSG00000148843,ENSG00000149136,ENSG00000149269,ENSG00000149273,ENSG00000149474,ENSG00000149554,ENSG00000149806,ENSG00000149970,ENSG00000150510,ENSG00000150594,ENSG00000150753,ENSG00000151131,ENSG00000151151,ENSG00000151247,ENSG00000151465,ENSG00000151576,ENSG00000151725,ENSG00000151729,ENSG00000151746,ENSG00000151748,ENSG00000151948,ENSG00000152061,ENSG00000152234,ENSG00000152661,ENSG00000152969,ENSG00000153015,ENSG00000153044,ENSG00000153093,ENSG00000153147,ENSG00000153201,ENSG00000153902,ENSG00000153904,ENSG00000154359,ENSG00000154518,ENSG00000154639,ENSG00000155380,ENSG00000155438,ENSG00000155959,ENSG00000155961,ENSG00000155980,ENSG00000156049,ENSG00000156261,ENSG00000156482,ENSG00000156508,ENSG00000156735,ENSG00000156925,ENSG00000156959,ENSG00000156966,ENSG00000156970,ENSG00000157152,ENSG00000157214,ENSG00000157456,ENSG00000157483,ENSG00000157992,ENSG00000158246,ENSG00000158321,ENSG00000158457,ENSG00000158473,ENSG00000158528,ENSG00000158764,ENSG00000159055,ENSG00000159063,ENSG00000159079,ENSG00000159131,ENSG00000159199,ENSG00000159377,ENSG00000159712,ENSG00000159753,ENSG00000160208,ENSG00000160606,ENSG00000160688,ENSG00000160783,ENSG00000160818,ENSG00000160973,ENSG00000161016,ENSG00000161203,ENSG00000161249,ENSG00000161652,ENSG00000161980,ENSG00000161981,ENSG00000162174,ENSG00000162244,ENSG00000162377,ENSG00000162444,ENSG00000162490,ENSG00000162551,ENSG00000162585,ENSG00000162688,ENSG00000162836,ENSG00000162949,ENSG00000163002,ENSG00000163026,ENSG00000163029,ENSG00000163032,ENSG00000163467,ENSG00000163468,ENSG00000163530,ENSG00000163683,ENSG00000163754,ENSG00000163923,ENSG00000163931,ENSG00000164024,ENSG00000164032,ENSG00000164048,ENSG00000164062,ENSG00000164076,ENSG00000164109,ENSG00000164112,ENSG00000164134,ENSG00000164167,ENSG00000164199,ENSG00000164221,ENSG00000164265,ENSG00000164344,ENSG00000164362,ENSG00000164587,ENSG00000164611,ENSG00000164649,ENSG00000164708,ENSG00000164742,ENSG00000164746,ENSG00000164904,ENSG00000164934,ENSG00000164985,ENSG00000165152,ENSG00000165175,ENSG00000165185,ENSG00000165209,ENSG00000165238,ENSG00000165283,ENSG00000165349,ENSG00000165480,ENSG00000165506,ENSG00000165526,ENSG00000165609,ENSG00000165629,ENSG00000165731,ENSG00000165732,ENSG00000165821,ENSG00000165905,ENSG00000166105,ENSG00000166165,ENSG00000166197,ENSG00000166206,ENSG00000166226,ENSG00000166265,ENSG00000166405,ENSG00000166415,ENSG00000166426,ENSG00000166441,ENSG00000166529,ENSG00000166816,ENSG00000166831,ENSG00000166922,ENSG00000167085,ENSG00000167088,ENSG00000167281,ENSG00000167315,ENSG00000167513,ENSG00000167526,ENSG00000167600,ENSG00000167614,ENSG00000167619,ENSG00000167645,ENSG00000167658,ENSG00000167670,ENSG00000167700,ENSG00000167747,ENSG00000167759,ENSG00000167815,ENSG00000167862,ENSG00000167863,ENSG00000168004,ENSG00000168028,ENSG00000168101,ENSG00000168268,ENSG00000168280,ENSG00000168286,ENSG00000168496,ENSG00000168505,ENSG00000168653,ENSG00000168671,ENSG00000168827,ENSG00000168913,ENSG00000169020,ENSG00000169083,ENSG00000169139,ENSG00000169189,ENSG00000169213,ENSG00000169230,ENSG00000169432,ENSG00000169679,ENSG00000169744,ENSG00000169764,ENSG00000169783,ENSG00000169813,ENSG00000169877,ENSG00000169900,ENSG00000170144,ENSG00000170584,ENSG00000170606,ENSG00000170608,ENSG00000170837,ENSG00000170889,ENSG00000171103,ENSG00000171126,ENSG00000171130,ENSG00000171425,ENSG00000171490,ENSG00000171517,ENSG00000171552,ENSG00000171634,ENSG00000171681,ENSG00000171724,ENSG00000171757,ENSG00000171858,ENSG00000171861,ENSG00000171863,ENSG00000171956,ENSG00000171988,ENSG00000172053,ENSG00000172115,ENSG00000172318,ENSG00000172336,ENSG00000172500,ENSG00000172731,ENSG00000172746,ENSG00000172795,ENSG00000172809,ENSG00000172869,ENSG00000172915,ENSG00000173258,ENSG00000173456,ENSG00000173473,ENSG00000173660,ENSG00000173674,ENSG00000173726,ENSG00000173894,ENSG00000173930,ENSG00000174173,ENSG00000174442,ENSG00000174444,ENSG00000174547,ENSG00000174574,ENSG00000174607,ENSG00000174672,ENSG00000174720,ENSG00000174748,ENSG00000175029,ENSG00000175063,ENSG00000175077,ENSG00000175198,ENSG00000175356,ENSG00000175792,ENSG00000175832,ENSG00000175928,ENSG00000176171,ENSG00000176407,ENSG00000176485,ENSG00000176533,ENSG00000176834,ENSG00000176912,ENSG00000177455,ENSG00000177468,ENSG00000177519,ENSG00000177600,ENSG00000177614,ENSG00000177674,ENSG00000177971,ENSG00000178035,ENSG00000178074,ENSG00000178105,ENSG00000178425,ENSG00000178741,ENSG00000178921,ENSG00000178952,ENSG00000178982,ENSG00000179023,ENSG00000179041,ENSG00000179051,ENSG00000179059,ENSG00000179271,ENSG00000179295,ENSG00000179314,ENSG00000179361,ENSG00000179761,ENSG00000179915,ENSG00000179918,ENSG00000179958,ENSG00000180008,ENSG00000180035,ENSG00000180071,ENSG00000180304,ENSG00000180767,ENSG00000181007,ENSG00000181163,ENSG00000181274,ENSG00000181350,ENSG00000181392,ENSG00000181450,ENSG00000181666,ENSG00000181924,ENSG00000182004,ENSG00000182180,ENSG00000182512,ENSG00000182601,ENSG00000182899,ENSG00000182903,ENSG00000183150,ENSG00000183196,ENSG00000183248,ENSG00000183765,ENSG00000183793,ENSG00000183807,ENSG00000183943,ENSG00000184117,ENSG00000184515,ENSG00000184661,ENSG00000184709,ENSG00000184809,ENSG00000184831,ENSG00000184905,ENSG00000184924,ENSG00000184983,ENSG00000185090,ENSG00000185274,ENSG00000185527,ENSG00000185721,ENSG00000185842,ENSG00000185847,ENSG00000185885,ENSG00000185920,ENSG00000186193,ENSG00000186205,ENSG00000186298,ENSG00000186462,ENSG00000186468,ENSG00000186648,ENSG00000186687,ENSG00000186766,ENSG00000187175,ENSG00000187514,ENSG00000187735,ENSG00000187772,ENSG00000187808,ENSG00000188257,ENSG00000188322,ENSG00000188647,ENSG00000188846,ENSG00000188848,ENSG00000189043,ENSG00000189184,ENSG00000189369,ENSG00000196218,ENSG00000196262,ENSG00000196268,ENSG00000196290,ENSG00000196419,ENSG00000196531,ENSG00000196591,ENSG00000196632,ENSG00000196683,ENSG00000196781,ENSG00000196876,ENSG00000197024,ENSG00000197119,ENSG00000197299,ENSG00000197345,ENSG00000197451,ENSG00000197498,ENSG00000197721,ENSG00000197756,ENSG00000197779,ENSG00000197894,ENSG00000197958,ENSG00000197961,ENSG00000198010,ENSG00000198015,ENSG00000198034,ENSG00000198055,ENSG00000198056,ENSG00000198087,ENSG00000198093,ENSG00000198131,ENSG00000198242,ENSG00000198417,ENSG00000198483,ENSG00000198554,ENSG00000198755,ENSG00000198780,ENSG00000198794,ENSG00000198865,ENSG00000198915,ENSG00000198931,ENSG00000201674,ENSG00000201998,ENSG00000203326,ENSG00000203721,ENSG00000203760,ENSG00000204121,ENSG00000204175,ENSG00000204308,ENSG00000204334,ENSG00000204352,ENSG00000204392,ENSG00000204469,ENSG00000204514,ENSG00000204516,ENSG00000204519,ENSG00000204531,ENSG00000204568,ENSG00000204628,ENSG00000204711,ENSG00000204899,ENSG00000205339,ENSG00000205832,ENSG00000206557,ENSG00000212802,ENSG00000212993,ENSG00000213160,ENSG00000213186,ENSG00000213399,ENSG00000213465,ENSG00000213468,ENSG00000213593,ENSG00000213741,ENSG00000213860,ENSG00000213988,ENSG00000214113,ENSG00000215030,ENSG00000215450,ENSG00000219438,ENSG00000219445,ENSG00000221983,ENSG00000223572,ENSG00000224032,ENSG00000224078,ENSG00000224109,ENSG00000224557,ENSG00000225077,ENSG00000225475,ENSG00000225616,ENSG00000225783,ENSG00000226031,ENSG00000226241,ENSG00000226360,ENSG00000226396,ENSG00000226673,ENSG00000226792,ENSG00000226950,ENSG00000227640,ENSG00000228929,ENSG00000229057,ENSG00000229891,ENSG00000230453,ENSG00000230623,ENSG00000230734,ENSG00000230989,ENSG00000231064,ENSG00000231762,ENSG00000232293,ENSG00000232301,ENSG00000232573,ENSG00000232677,ENSG00000233384,ENSG00000233432,ENSG00000233611,ENSG00000233762,ENSG00000233834,ENSG00000234277,ENSG00000234297,ENSG00000234741,ENSG00000235152,ENSG00000235508,ENSG00000235688,ENSG00000236094,ENSG00000236106,ENSG00000236673,ENSG00000236913,ENSG00000236924,ENSG00000237550,ENSG00000237594,ENSG00000238266,ENSG00000239374,ENSG00000240563,ENSG00000241002,ENSG00000241837,ENSG00000242229,ENSG00000242405,ENSG00000242715,ENSG00000242794,ENSG00000242951,ENSG00000243004,ENSG00000243071,ENSG00000243181,ENSG00000244280,ENSG00000244313,ENSG00000244342,ENSG00000244398,ENSG00000245526,ENSG00000245910,ENSG00000246082,ENSG00000246465,ENSG00000247033,ENSG00000247556,ENSG00000248215,ENSG00000248329,ENSG00000248859,ENSG00000249152,ENSG00000249532,ENSG00000249853,ENSG00000249859,ENSG00000250312,ENSG00000250366,ENSG00000250421,ENSG00000251027,ENSG00000254277,ENSG00000254297,ENSG00000254339,ENSG00000255474,ENSG00000255717,ENSG00000256269,ENSG00000256288,ENSG00000256463,ENSG00000256969,ENSG00000257151,ENSG00000257446,ENSG00000258545,ENSG00000258649,ENSG00000258986,ENSG00000259223,ENSG00000260442,ENSG00000260469,ENSG00000260822,ENSG00000260834,ENSG00000261115,ENSG00000261241,ENSG00000261409,ENSG00000261949,ENSG00000262814,ENSG00000262874,ENSG00000263266,ENSG00000263563,ENSG00000264569,ENSG00000265254,ENSG00000265992,ENSG00000267260,ENSG00000267890,ENSG00000268496,ENSG00000269416,ENSG00000269893,ENSG00000272398,ENSG00000272711,ENSG00000274605,ENSG00000274652,ENSG00000275004,ENSG00000277196,ENSG00000277200,ENSG00000278535,ENSG00000278845,ENSG00000279192,ENSG00000280056,ENSG00000280058,ENSG00000280079,ENSG00000280142,ENSG00000280237,ENSG00000280317,ENSG00000280511,ENSG00000280707,ENSG00000281398,ENSG00000282048,ENSG00000283638,ENSG00000284720,ENSG00000284753</t>
        </is>
      </c>
      <c r="K33" t="inlineStr">
        <is>
          <t>[(12, 0), (12, 27), (13, 0), (13, 27), (14, 0), (14, 27), (15, 0), (15, 1), (15, 27), (15, 28), (16, 0), (16, 27), (17, 0), (17, 1), (17, 27), (17, 28), (18, 0), (18, 27), (19, 0), (19, 1), (19, 27), (19, 28), (20, 0), (20, 27), (21, 0), (21, 1), (21, 27), (21, 28), (21, 29), (22, 0), (22, 1), (22, 25), (22, 27), (22, 28), (22, 29), (23, 0), (23, 27), (23, 29), (24, 0), (24, 1), (24, 27), (24, 28), (24, 29)]</t>
        </is>
      </c>
      <c r="L33" t="n">
        <v>5552</v>
      </c>
      <c r="M33" t="n">
        <v>0.75</v>
      </c>
      <c r="N33" t="n">
        <v>0.95</v>
      </c>
      <c r="O33" t="n">
        <v>3</v>
      </c>
      <c r="P33" t="n">
        <v>10000</v>
      </c>
      <c r="Q33" t="inlineStr">
        <is>
          <t>11/06/2023, 22:13:39</t>
        </is>
      </c>
      <c r="R33" s="3">
        <f>hyperlink("https://spiral.technion.ac.il/results/MTAwMDAwNA==/32/GOResultsPROCESS","link")</f>
        <v/>
      </c>
      <c r="S33" t="inlineStr">
        <is>
          <t>['GO:0006614:SRP-dependent cotranslational protein targeting to membrane (qval6.44E-35)', 'GO:0019083:viral transcription (qval6.87E-33)', 'GO:0006613:cotranslational protein targeting to membrane (qval7.41E-33)', 'GO:0045047:protein targeting to ER (qval8.24E-30)', 'GO:0072599:establishment of protein localization to endoplasmic reticulum (qval1.11E-28)', 'GO:0034641:cellular nitrogen compound metabolic process (qval9.69E-29)', 'GO:0000184:nuclear-transcribed mRNA catabolic process, nonsense-mediated decay (qval2.28E-28)', 'GO:0034645:cellular macromolecule biosynthetic process (qval3.58E-28)', 'GO:0006139:nucleobase-containing compound metabolic process (qval4.75E-28)', 'GO:0006412:translation (qval6.92E-28)', 'GO:0006413:translational initiation (qval7.93E-28)', 'GO:0070972:protein localization to endoplasmic reticulum (qval4.08E-26)', 'GO:0043043:peptide biosynthetic process (qval3.82E-26)', 'GO:0046483:heterocycle metabolic process (qval1.12E-25)', 'GO:0000956:nuclear-transcribed mRNA catabolic process (qval1.17E-25)', 'GO:0006725:cellular aromatic compound metabolic process (qval1.26E-25)', 'GO:0090304:nucleic acid metabolic process (qval3.92E-25)', 'GO:0009059:macromolecule biosynthetic process (qval4.17E-25)', 'GO:0006402:mRNA catabolic process (qval4.2E-24)', 'GO:0006401:RNA catabolic process (qval7.29E-24)', 'GO:1901360:organic cyclic compound metabolic process (qval4.91E-23)', 'GO:0006612:protein targeting to membrane (qval7.42E-23)', 'GO:0043604:amide biosynthetic process (qval9.72E-21)', 'GO:0044249:cellular biosynthetic process (qval3.63E-20)', 'GO:0034655:nucleobase-containing compound catabolic process (qval3.83E-20)', 'GO:0006518:peptide metabolic process (qval1E-19)', 'GO:0044271:cellular nitrogen compound biosynthetic process (qval1.33E-19)', 'GO:0009058:biosynthetic process (qval2.03E-19)', 'GO:1901576:organic substance biosynthetic process (qval2E-19)', 'GO:0016070:RNA metabolic process (qval7.47E-19)', 'GO:0019439:aromatic compound catabolic process (qval6.33E-18)', 'GO:0046700:heterocycle catabolic process (qval8.27E-18)', 'GO:0044270:cellular nitrogen compound catabolic process (qval1.11E-17)', 'GO:1901566:organonitrogen compound biosynthetic process (qval9.77E-17)', 'GO:1901361:organic cyclic compound catabolic process (qval9.7E-17)', 'GO:0006364:rRNA processing (qval1.57E-16)', 'GO:0044237:cellular metabolic process (qval4.47E-16)', 'GO:0002181:cytoplasmic translation (qval1.9E-15)', 'GO:0043603:cellular amide metabolic process (qval1.06E-14)', 'GO:0090150:establishment of protein localization to membrane (qval1.27E-14)', 'GO:0016072:rRNA metabolic process (qval1.24E-14)', 'GO:0016032:viral process (qval1.56E-14)', 'GO:0044403:symbiont process (qval1.52E-14)', 'GO:0072594:establishment of protein localization to organelle (qval3.55E-14)', 'GO:0006605:protein targeting (qval1E-13)', 'GO:0006807:nitrogen compound metabolic process (qval1.83E-13)', 'GO:0016071:mRNA metabolic process (qval2.88E-13)', 'GO:0008152:metabolic process (qval6.25E-13)', 'GO:0043170:macromolecule metabolic process (qval9.1E-13)', 'GO:0071704:organic substance metabolic process (qval3.31E-12)', 'GO:0034470:ncRNA processing (qval5.05E-12)', 'GO:0034660:ncRNA metabolic process (qval5.96E-12)', 'GO:0044238:primary metabolic process (qval1.02E-11)', 'GO:0022618:ribonucleoprotein complex assembly (qval2.89E-11)', 'GO:0044419:interspecies interaction between organisms (qval4.6E-11)', 'GO:0033365:protein localization to organelle (qval5.03E-11)', 'GO:0043933:protein-containing complex subunit organization (qval7.19E-11)', 'GO:0006396:RNA processing (qval1.02E-10)', 'GO:0034622:cellular protein-containing complex assembly (qval2.01E-10)', 'GO:0071826:ribonucleoprotein complex subunit organization (qval1.99E-10)', 'GO:0072657:protein localization to membrane (qval4.59E-10)', 'GO:0044260:cellular macromolecule metabolic process (qval1.14E-9)', 'GO:0065003:protein-containing complex assembly (qval3.53E-8)', 'GO:0022613:ribonucleoprotein complex biogenesis (qval3.83E-8)', 'GO:0070727:cellular macromolecule localization (qval8.06E-8)', 'GO:0044085:cellular component biogenesis (qval8.06E-8)', 'GO:0034613:cellular protein localization (qval1.03E-7)', 'GO:0044265:cellular macromolecule catabolic process (qval1.26E-7)', 'GO:0042273:ribosomal large subunit biogenesis (qval1.79E-7)', 'GO:0006414:translational elongation (qval1.81E-7)', 'GO:0009168:purine ribonucleoside monophosphate biosynthetic process (qval2.27E-7)', 'GO:1904869:regulation of protein localization to Cajal body (qval2.4E-7)', 'GO:1904871:positive regulation of protein localization to Cajal body (qval2.37E-7)', 'GO:0006886:intracellular protein transport (qval2.67E-7)', 'GO:0009127:purine nucleoside monophosphate biosynthetic process (qval2.76E-7)', 'GO:0009124:nucleoside monophosphate biosynthetic process (qval2.83E-7)', 'GO:0009057:macromolecule catabolic process (qval2.92E-7)', 'GO:0009156:ribonucleoside monophosphate biosynthetic process (qval3.12E-7)', 'GO:0006259:DNA metabolic process (qval3.52E-7)', 'GO:1904851:positive regulation of establishment of protein localization to telomere (qval4.35E-7)', 'GO:0042776:mitochondrial ATP synthesis coupled proton transport (qval4.88E-7)', 'GO:1904872:regulation of telomerase RNA localization to Cajal body (qval4.82E-7)', 'GO:0070125:mitochondrial translational elongation (qval6.55E-7)', 'GO:1904874:positive regulation of telomerase RNA localization to Cajal body (qval8.08E-7)', 'GO:0000027:ribosomal large subunit assembly (qval9.54E-7)', 'GO:0051276:chromosome organization (qval2.21E-6)', 'GO:1901575:organic substance catabolic process (qval2.21E-6)', 'GO:0070203:regulation of establishment of protein localization to telomere (qval3E-6)', 'GO:0070202:regulation of establishment of protein localization to chromosome (qval2.97E-6)', 'GO:1904816:positive regulation of protein localization to chromosome, telomeric region (qval2.94E-6)', 'GO:1903047:mitotic cell cycle process (qval3.41E-6)', 'GO:0015986:ATP synthesis coupled proton transport (qval4.22E-6)', 'GO:0015985:energy coupled proton transport, down electrochemical gradient (qval4.17E-6)', 'GO:0006260:DNA replication (qval4.83E-6)', 'GO:0009167:purine ribonucleoside monophosphate metabolic process (qval6.39E-6)', 'GO:0009126:purine nucleoside monophosphate metabolic process (qval7.43E-6)', 'GO:0006301:postreplication repair (qval8.03E-6)', 'GO:0034654:nucleobase-containing compound biosynthetic process (qval9.55E-6)', 'GO:0009161:ribonucleoside monophosphate metabolic process (qval9.95E-6)', 'GO:0006415:translational termination (qval1.55E-5)', 'GO:0022402:cell cycle process (qval1.65E-5)', 'GO:0000723:telomere maintenance (qval1.83E-5)', 'GO:0070126:mitochondrial translational termination (qval1.86E-5)', 'GO:0009123:nucleoside monophosphate metabolic process (qval1.89E-5)', 'GO:0009987:cellular process (qval1.93E-5)', 'GO:0032200:telomere organization (qval2.68E-5)', 'GO:1904814:regulation of protein localization to chromosome, telomeric region (qval3.34E-5)', 'GO:0071840:cellular component organization or biogenesis (qval3.54E-5)', 'GO:0006119:oxidative phosphorylation (qval4.72E-5)', 'GO:0051649:establishment of localization in cell (qval4.76E-5)', 'GO:0051301:cell division (qval4.81E-5)', 'GO:0044248:cellular catabolic process (qval5.68E-5)', 'GO:0006091:generation of precursor metabolites and energy (qval6.18E-5)', 'GO:0033044:regulation of chromosome organization (qval1.13E-4)', 'GO:0051641:cellular localization (qval1.13E-4)', 'GO:1904667:negative regulation of ubiquitin protein ligase activity (qval1.3E-4)', 'GO:0031055:chromatin remodeling at centromere (qval1.4E-4)', 'GO:0046907:intracellular transport (qval1.59E-4)', 'GO:0051983:regulation of chromosome segregation (qval1.69E-4)', 'GO:0018130:heterocycle biosynthetic process (qval1.7E-4)', 'GO:0051704:multi-organism process (qval1.72E-4)', 'GO:0051052:regulation of DNA metabolic process (qval1.74E-4)', 'GO:0042407:cristae formation (qval1.87E-4)', 'GO:0009141:nucleoside triphosphate metabolic process (qval1.86E-4)', 'GO:0019438:aromatic compound biosynthetic process (qval2.05E-4)', 'GO:0072522:purine-containing compound biosynthetic process (qval2.16E-4)', 'GO:0019985:translesion synthesis (qval2.18E-4)', 'GO:0044843:cell cycle G1/S phase transition (qval2.46E-4)', 'GO:0071824:protein-DNA complex subunit organization (qval3.3E-4)', 'GO:1990542:mitochondrial transmembrane transport (qval3.36E-4)', 'GO:0044770:cell cycle phase transition (qval3.43E-4)', 'GO:0000731:DNA synthesis involved in DNA repair (qval3.66E-4)', 'GO:0071897:DNA biosynthetic process (qval3.69E-4)', 'GO:0034080:CENP-A containing nucleosome assembly (qval3.66E-4)', 'GO:0009056:catabolic process (qval3.93E-4)', 'GO:0006281:DNA repair (qval4.21E-4)', "GO:0006189:'de novo' IMP biosynthetic process (qval4.27E-4)", 'GO:0044772:mitotic cell cycle phase transition (qval4.64E-4)', 'GO:1901137:carbohydrate derivative biosynthetic process (qval5.06E-4)', 'GO:0016043:cellular component organization (qval5.15E-4)', 'GO:0046390:ribose phosphate biosynthetic process (qval5.34E-4)', 'GO:0043624:cellular protein complex disassembly (qval5.79E-4)', 'GO:0009201:ribonucleoside triphosphate biosynthetic process (qval5.79E-4)', 'GO:0006164:purine nucleotide biosynthetic process (qval5.98E-4)', 'GO:0000082:G1/S transition of mitotic cell cycle (qval6.51E-4)', 'GO:0006754:ATP biosynthetic process (qval7.23E-4)', 'GO:0009144:purine nucleoside triphosphate metabolic process (qval7.24E-4)', 'GO:0019827:stem cell population maintenance (qval7.19E-4)', 'GO:0007007:inner mitochondrial membrane organization (qval7.3E-4)', 'GO:0033036:macromolecule localization (qval7.67E-4)', 'GO:2000573:positive regulation of DNA biosynthetic process (qval8.59E-4)', 'GO:0042276:error-prone translesion synthesis (qval8.9E-4)', 'GO:0009152:purine ribonucleotide biosynthetic process (qval8.95E-4)', 'GO:0098727:maintenance of cell number (qval9.11E-4)', 'GO:0009260:ribonucleotide biosynthetic process (qval9.53E-4)', 'GO:0009206:purine ribonucleoside triphosphate biosynthetic process (qval9.8E-4)', 'GO:0015833:peptide transport (qval1.05E-3)', 'GO:1900182:positive regulation of protein localization to nucleus (qval1.06E-3)', 'GO:1901362:organic cyclic compound biosynthetic process (qval1.06E-3)', 'GO:0007059:chromosome segregation (qval1.06E-3)', 'GO:0065004:protein-DNA complex assembly (qval1.09E-3)', 'GO:0009145:purine nucleoside triphosphate biosynthetic process (qval1.13E-3)', 'GO:0015031:protein transport (qval1.31E-3)', 'GO:0006338:chromatin remodeling (qval1.51E-3)', 'GO:0042274:ribosomal small subunit biogenesis (qval1.51E-3)', 'GO:0010629:negative regulation of gene expression (qval1.55E-3)', 'GO:0045184:establishment of protein localization (qval1.93E-3)', 'GO:0010605:negative regulation of macromolecule metabolic process (qval2.12E-3)', 'GO:0009199:ribonucleoside triphosphate metabolic process (qval2.36E-3)', 'GO:0006336:DNA replication-independent nucleosome assembly (qval2.52E-3)', 'GO:0000075:cell cycle checkpoint (qval2.54E-3)', 'GO:1901293:nucleoside phosphate biosynthetic process (qval2.54E-3)', 'GO:0032201:telomere maintenance via semi-conservative replication (qval2.6E-3)', 'GO:0042886:amide transport (qval2.67E-3)', 'GO:1901564:organonitrogen compound metabolic process (qval2.68E-3)', 'GO:0006333:chromatin assembly or disassembly (qval2.75E-3)', 'GO:1990830:cellular response to leukemia inhibitory factor (qval2.87E-3)', 'GO:0009142:nucleoside triphosphate biosynthetic process (qval2.87E-3)', 'GO:0090305:nucleic acid phosphodiester bond hydrolysis (qval3.01E-3)', 'GO:0042769:DNA damage response, detection of DNA damage (qval3.09E-3)', 'GO:0034724:DNA replication-independent nucleosome organization (qval3.07E-3)', 'GO:0008104:protein localization (qval3.08E-3)', 'GO:0072521:purine-containing compound metabolic process (qval3.07E-3)', 'GO:1990823:response to leukemia inhibitory factor (qval3.24E-3)', 'GO:0009205:purine ribonucleoside triphosphate metabolic process (qval3.44E-3)', 'GO:0000470:maturation of LSU-rRNA (qval3.44E-3)', 'GO:1901135:carbohydrate derivative metabolic process (qval3.49E-3)', 'GO:0006457:protein folding (qval3.76E-3)', 'GO:2000278:regulation of DNA biosynthetic process (qval3.96E-3)', 'GO:0046034:ATP metabolic process (qval3.94E-3)', 'GO:0009165:nucleotide biosynthetic process (qval4.47E-3)', 'GO:0009892:negative regulation of metabolic process (qval4.65E-3)', 'GO:0006163:purine nucleotide metabolic process (qval4.67E-3)', 'GO:0043044:ATP-dependent chromatin remodeling (qval4.86E-3)', "GO:0043628:ncRNA 3'-end processing (qval4.96E-3)", 'GO:1900180:regulation of protein localization to nucleus (qval5.19E-3)', 'GO:0051054:positive regulation of DNA metabolic process (qval5.4E-3)', 'GO:0006974:cellular response to DNA damage stimulus (qval5.38E-3)', 'GO:0006839:mitochondrial transport (qval5.63E-3)', 'GO:0010608:posttranscriptional regulation of gene expression (qval5.96E-3)', 'GO:0000028:ribosomal small subunit assembly (qval5.94E-3)', 'GO:0051444:negative regulation of ubiquitin-protein transferase activity (qval5.91E-3)', 'GO:1902600:proton transmembrane transport (qval6.21E-3)', 'GO:0007006:mitochondrial membrane organization (qval6.27E-3)', 'GO:0000387:spliceosomal snRNP assembly (qval7.05E-3)', 'GO:0007093:mitotic cell cycle checkpoint (qval7.07E-3)', 'GO:0031570:DNA integrity checkpoint (qval7.26E-3)', 'GO:0035019:somatic stem cell population maintenance (qval8.02E-3)', 'GO:0032984:protein-containing complex disassembly (qval8.51E-3)', 'GO:0043486:histone exchange (qval8.56E-3)', 'GO:0090329:regulation of DNA-dependent DNA replication (qval8.52E-3)', 'GO:0055086:nucleobase-containing small molecule metabolic process (qval9.22E-3)', 'GO:1903311:regulation of mRNA metabolic process (qval9.45E-3)', 'GO:0006188:IMP biosynthetic process (qval9.42E-3)', 'GO:0006417:regulation of translation (qval9.61E-3)', 'GO:0034728:nucleosome organization (qval1.06E-2)', 'GO:0075713:establishment of integrated proviral latency (qval1.1E-2)', 'GO:0090501:RNA phosphodiester bond hydrolysis (qval1.18E-2)', 'GO:1904666:regulation of ubiquitin protein ligase activity (qval1.24E-2)', 'GO:0000278:mitotic cell cycle (qval1.29E-2)', 'GO:0006275:regulation of DNA replication (qval1.32E-2)', 'GO:0071705:nitrogen compound transport (qval1.58E-2)', 'GO:0033045:regulation of sister chromatid segregation (qval1.58E-2)', 'GO:0006753:nucleoside phosphate metabolic process (qval1.59E-2)', 'GO:0032212:positive regulation of telomere maintenance via telomerase (qval1.65E-2)', 'GO:0017144:drug metabolic process (qval1.77E-2)', 'GO:0009150:purine ribonucleotide metabolic process (qval1.78E-2)', 'GO:0009117:nucleotide metabolic process (qval1.9E-2)', 'GO:0050821:protein stabilization (qval1.99E-2)', 'GO:0009259:ribonucleotide metabolic process (qval2.05E-2)', 'GO:0019693:ribose phosphate metabolic process (qval2.23E-2)', 'GO:1904356:regulation of telomere maintenance via telomere lengthening (qval2.23E-2)', 'GO:0009204:deoxyribonucleoside triphosphate catabolic process (qval2.29E-2)', 'GO:0019043:establishment of viral latency (qval2.28E-2)', 'GO:2001252:positive regulation of chromosome organization (qval2.34E-2)', 'GO:0000463:maturation of LSU-rRNA from tricistronic rRNA transcript (SSU-rRNA, 5.8S rRNA, LSU-rRNA) (qval2.43E-2)', 'GO:0006403:RNA localization (qval2.54E-2)', 'GO:0006310:DNA recombination (qval2.68E-2)', 'GO:0000469:cleavage involved in rRNA processing (qval2.75E-2)', 'GO:0032210:regulation of telomere maintenance via telomerase (qval2.88E-2)', 'GO:0022607:cellular component assembly (qval2.96E-2)', "GO:0006296:nucleotide-excision repair, DNA incision, 5'-to lesion (qval3.12E-2)", 'GO:1904358:positive regulation of telomere maintenance via telomere lengthening (qval3.11E-2)', 'GO:0060249:anatomical structure homeostasis (qval3.17E-2)', 'GO:0032508:DNA duplex unwinding (qval3.47E-2)', 'GO:0034248:regulation of cellular amide metabolic process (qval3.53E-2)', 'GO:0009113:purine nucleobase biosynthetic process (qval4.11E-2)', "GO:0034475:U4 snRNA 3'-end processing (qval4.1E-2)", 'GO:0006334:nucleosome assembly (qval4.32E-2)', 'GO:0010965:regulation of mitotic sister chromatid separation (qval4.44E-2)', 'GO:0070987:error-free translesion synthesis (qval4.53E-2)', 'GO:0015853:adenine transport (qval4.56E-2)', 'GO:0032196:transposition (qval4.55E-2)', 'GO:0051031:tRNA transport (qval4.54E-2)', 'GO:0033683:nucleotide-excision repair, DNA incision (qval4.52E-2)', 'GO:0006302:double-strand break repair (qval4.51E-2)', 'GO:0031110:regulation of microtubule polymerization or depolymerization (qval4.63E-2)', 'GO:0007005:mitochondrion organization (qval4.9E-2)', 'GO:0055114:oxidation-reduction process (qval4.97E-2)', 'GO:0046040:IMP metabolic process (qval5.06E-2)', 'GO:1900034:regulation of cellular response to heat (qval5.18E-2)', 'GO:0006611:protein export from nucleus (qval5.37E-2)']</t>
        </is>
      </c>
      <c r="T33" s="3">
        <f>hyperlink("https://spiral.technion.ac.il/results/MTAwMDAwNA==/32/GOResultsFUNCTION","link")</f>
        <v/>
      </c>
      <c r="U33" t="inlineStr">
        <is>
          <t>['GO:0003735:structural constituent of ribosome (qval7.08E-36)', 'GO:0003723:RNA binding (qval1.4E-31)', 'GO:0003676:nucleic acid binding (qval2.38E-16)', 'GO:0097159:organic cyclic compound binding (qval2.03E-15)', 'GO:1901363:heterocyclic compound binding (qval2.21E-15)', 'GO:0005198:structural molecule activity (qval3.36E-9)', 'GO:0019843:rRNA binding (qval1.7E-8)', 'GO:0051082:unfolded protein binding (qval1.01E-6)', 'GO:0140098:catalytic activity, acting on RNA (qval1.59E-4)', 'GO:0000166:nucleotide binding (qval5.27E-4)', 'GO:1901265:nucleoside phosphate binding (qval4.95E-4)', 'GO:0046933:proton-transporting ATP synthase activity, rotational mechanism (qval5.34E-4)', 'GO:0044183:protein binding involved in protein folding (qval2.27E-3)', 'GO:1990446:U1 snRNP binding (qval3.79E-3)', 'GO:0036094:small molecule binding (qval3.63E-3)', 'GO:0030515:snoRNA binding (qval5.56E-3)', 'GO:0003688:DNA replication origin binding (qval7.98E-3)', 'GO:0008094:DNA-dependent ATPase activity (qval8.74E-3)', 'GO:0017076:purine nucleotide binding (qval9.42E-3)', 'GO:0070990:snRNP binding (qval1.26E-2)', 'GO:0016887:ATPase activity (qval1.21E-2)', 'GO:0042623:ATPase activity, coupled (qval1.42E-2)', 'GO:0008097:5S rRNA binding (qval1.39E-2)', 'GO:0016462:pyrophosphatase activity (qval1.34E-2)', 'GO:0016874:ligase activity (qval1.35E-2)', 'GO:0016817:hydrolase activity, acting on acid anhydrides (qval1.34E-2)', 'GO:0016818:hydrolase activity, acting on acid anhydrides, in phosphorus-containing anhydrides (qval1.29E-2)', 'GO:0005515:protein binding (qval1.28E-2)', 'GO:0035639:purine ribonucleoside triphosphate binding (qval1.26E-2)', 'GO:0032553:ribonucleotide binding (qval1.32E-2)', 'GO:0032555:purine ribonucleotide binding (qval1.34E-2)', 'GO:0097367:carbohydrate derivative binding (qval1.46E-2)', 'GO:0003824:catalytic activity (qval1.56E-2)', 'GO:0030554:adenyl nucleotide binding (qval1.96E-2)', 'GO:0043021:ribonucleoprotein complex binding (qval1.97E-2)', 'GO:0019103:pyrimidine nucleotide binding (qval2.01E-2)', 'GO:0032552:deoxyribonucleotide binding (qval1.95E-2)', 'GO:0005524:ATP binding (qval1.91E-2)', 'GO:0140097:catalytic activity, acting on DNA (qval2.08E-2)', 'GO:0044769:ATPase activity, coupled to transmembrane movement of ions, rotational mechanism (qval2.17E-2)', 'GO:0070180:large ribosomal subunit rRNA binding (qval2.21E-2)', 'GO:0032559:adenyl ribonucleotide binding (qval2.59E-2)', 'GO:0017111:nucleoside-triphosphatase activity (qval3.47E-2)', 'GO:0008144:drug binding (qval3.57E-2)', 'GO:0015078:proton transmembrane transporter activity (qval5.6E-2)', 'GO:0019829:cation-transporting ATPase activity (qval6.35E-2)', 'GO:0042625:ATPase coupled ion transmembrane transporter activity (qval7.29E-2)', 'GO:0022853:active ion transmembrane transporter activity (qval7.14E-2)', 'GO:0033677:DNA/RNA helicase activity (qval7.08E-2)', 'GO:1990948:ubiquitin ligase inhibitor activity (qval6.94E-2)', 'GO:0140101:catalytic activity, acting on a tRNA (qval7.89E-2)']</t>
        </is>
      </c>
      <c r="V33" s="3">
        <f>hyperlink("https://spiral.technion.ac.il/results/MTAwMDAwNA==/32/GOResultsCOMPONENT","link")</f>
        <v/>
      </c>
      <c r="W33" t="inlineStr">
        <is>
          <t>['GO:0044391:ribosomal subunit (qval5.91E-35)', 'GO:1990904:ribonucleoprotein complex (qval1.13E-29)', 'GO:0044445:cytosolic part (qval5.82E-26)', 'GO:0022625:cytosolic large ribosomal subunit (qval2.92E-21)', 'GO:0005730:nucleolus (qval2.12E-20)', 'GO:0015934:large ribosomal subunit (qval1.12E-19)', 'GO:0043228:non-membrane-bounded organelle (qval2.1E-17)', 'GO:0043232:intracellular non-membrane-bounded organelle (qval2.37E-17)', 'GO:0032991:protein-containing complex (qval1.71E-16)', 'GO:0044446:intracellular organelle part (qval1.75E-16)', 'GO:0005840:ribosome (qval1.68E-16)', 'GO:0044428:nuclear part (qval3.88E-16)', 'GO:0044422:organelle part (qval4.32E-16)', 'GO:0015935:small ribosomal subunit (qval7.11E-16)', 'GO:0043229:intracellular organelle (qval2.25E-15)', 'GO:0042788:polysomal ribosome (qval5.15E-14)', 'GO:0043226:organelle (qval7.86E-14)', 'GO:0044424:intracellular part (qval9.54E-14)', 'GO:0022627:cytosolic small ribosomal subunit (qval2.59E-12)', 'GO:0098798:mitochondrial protein complex (qval3.67E-11)', 'GO:0005654:nucleoplasm (qval6.54E-11)', 'GO:0044429:mitochondrial part (qval2.11E-10)', 'GO:0098687:chromosomal region (qval2.64E-9)', 'GO:0005829:cytosol (qval4.76E-9)', 'GO:0031966:mitochondrial membrane (qval2.3E-8)', 'GO:0005743:mitochondrial inner membrane (qval5.09E-8)', 'GO:0005739:mitochondrion (qval6.65E-8)', 'GO:0019866:organelle inner membrane (qval2.59E-7)', 'GO:0005832:chaperonin-containing T-complex (qval1.18E-6)', 'GO:0034709:methylosome (qval3.49E-6)', 'GO:0044464:cell part (qval4.8E-6)', 'GO:0044444:cytoplasmic part (qval6.48E-6)', 'GO:0005694:chromosome (qval6.88E-6)', 'GO:0043231:intracellular membrane-bounded organelle (qval9.82E-6)', 'GO:0043227:membrane-bounded organelle (qval1.3E-5)', 'GO:0098800:inner mitochondrial membrane protein complex (qval2.13E-5)', 'GO:0005634:nucleus (qval3.06E-5)', 'GO:0045259:proton-transporting ATP synthase complex (qval3.06E-5)', 'GO:0005753:mitochondrial proton-transporting ATP synthase complex (qval2.98E-5)', 'GO:0044455:mitochondrial membrane part (qval4.27E-5)', 'GO:0030684:preribosome (qval6.6E-5)', 'GO:0000775:chromosome, centromeric region (qval9.42E-5)', 'GO:0044454:nuclear chromosome part (qval1.25E-4)', 'GO:0101031:chaperone complex (qval1.34E-4)', 'GO:0000781:chromosome, telomeric region (qval1.59E-4)', 'GO:0045261:proton-transporting ATP synthase complex, catalytic core F(1) (qval1.64E-4)', 'GO:0070062:extracellular exosome (qval2.42E-4)', 'GO:1902494:catalytic complex (qval4.9E-4)', 'GO:1903561:extracellular vesicle (qval5.35E-4)', 'GO:0043230:extracellular organelle (qval5.4E-4)', 'GO:0005763:mitochondrial small ribosomal subunit (qval7.46E-4)', 'GO:0000314:organellar small ribosomal subunit (qval7.32E-4)', 'GO:0044427:chromosomal part (qval1.27E-3)', 'GO:0005759:mitochondrial matrix (qval1.75E-3)', 'GO:0000777:condensed chromosome kinetochore (qval1.86E-3)', 'GO:0000793:condensed chromosome (qval2.78E-3)', 'GO:0030687:preribosome, large subunit precursor (qval3.11E-3)', 'GO:0002199:zona pellucida receptor complex (qval5.33E-3)', 'GO:0034715:pICln-Sm protein complex (qval5.24E-3)', 'GO:0005685:U1 snRNP (qval9.09E-3)', 'GO:0016469:proton-transporting two-sector ATPase complex (qval1.01E-2)', 'GO:0005762:mitochondrial large ribosomal subunit (qval1.08E-2)', 'GO:0000315:organellar large ribosomal subunit (qval1.06E-2)', 'GO:0031332:RNAi effector complex (qval1.79E-2)', 'GO:0016442:RISC complex (qval1.76E-2)', 'GO:0000776:kinetochore (qval2.2E-2)', 'GO:0005658:alpha DNA polymerase:primase complex (qval2.22E-2)', 'GO:0000177:cytoplasmic exosome (RNase complex) (qval2.5E-2)', 'GO:0033178:proton-transporting two-sector ATPase complex, catalytic domain (qval2.46E-2)']</t>
        </is>
      </c>
      <c r="X33" t="inlineStr">
        <is>
          <t>[{12, 13, 14, 15, 16, 17, 18, 19, 20, 21, 22, 23, 24}, {0, 1, 25, 27, 28, 29}]</t>
        </is>
      </c>
    </row>
    <row r="34">
      <c r="A34" s="1" t="n">
        <v>33</v>
      </c>
      <c r="B34" t="n">
        <v>32863</v>
      </c>
      <c r="C34" t="n">
        <v>31</v>
      </c>
      <c r="D34" t="n">
        <v>477</v>
      </c>
      <c r="E34" t="n">
        <v>14</v>
      </c>
      <c r="F34" t="n">
        <v>930</v>
      </c>
      <c r="G34" t="n">
        <v>38</v>
      </c>
      <c r="H34" s="2" t="n">
        <v>-946.9272256416705</v>
      </c>
      <c r="I34" t="n">
        <v>0.5705127207547052</v>
      </c>
      <c r="J34" t="inlineStr">
        <is>
          <t>ENSG00000002330,ENSG00000003137,ENSG00000003436,ENSG00000005001,ENSG00000005187,ENSG00000005893,ENSG00000006327,ENSG00000007866,ENSG00000008513,ENSG00000009830,ENSG00000010404,ENSG00000011422,ENSG00000013364,ENSG00000015153,ENSG00000018189,ENSG00000023191,ENSG00000023330,ENSG00000027075,ENSG00000031081,ENSG00000033327,ENSG00000034510,ENSG00000035862,ENSG00000038382,ENSG00000039523,ENSG00000040487,ENSG00000049245,ENSG00000050820,ENSG00000052795,ENSG00000054277,ENSG00000064999,ENSG00000067057,ENSG00000067082,ENSG00000067955,ENSG00000068615,ENSG00000068903,ENSG00000069020,ENSG00000072364,ENSG00000072422,ENSG00000072778,ENSG00000074416,ENSG00000075420,ENSG00000075426,ENSG00000075624,ENSG00000075945,ENSG00000076770,ENSG00000077942,ENSG00000079385,ENSG00000080503,ENSG00000082074,ENSG00000085063,ENSG00000086062,ENSG00000086544,ENSG00000087245,ENSG00000087274,ENSG00000088387,ENSG00000090020,ENSG00000091136,ENSG00000091317,ENSG00000092068,ENSG00000092841,ENSG00000095752,ENSG00000099250,ENSG00000099282,ENSG00000099331,ENSG00000099385,ENSG00000099814,ENSG00000099917,ENSG00000099960,ENSG00000100139,ENSG00000100234,ENSG00000100242,ENSG00000100258,ENSG00000100292,ENSG00000100311,ENSG00000100345,ENSG00000100558,ENSG00000100593,ENSG00000100599,ENSG00000100906,ENSG00000100985,ENSG00000101096,ENSG00000101197,ENSG00000101280,ENSG00000101335,ENSG00000101439,ENSG00000101782,ENSG00000101825,ENSG00000101846,ENSG00000102034,ENSG00000102243,ENSG00000102471,ENSG00000102547,ENSG00000102871,ENSG00000103064,ENSG00000103196,ENSG00000104388,ENSG00000104611,ENSG00000104783,ENSG00000104827,ENSG00000105223,ENSG00000105357,ENSG00000105825,ENSG00000106211,ENSG00000106366,ENSG00000106868,ENSG00000107485,ENSG00000107738,ENSG00000107863,ENSG00000108786,ENSG00000108861,ENSG00000109079,ENSG00000109323,ENSG00000110047,ENSG00000110080,ENSG00000110148,ENSG00000110195,ENSG00000110237,ENSG00000110422,ENSG00000110492,ENSG00000110768,ENSG00000110880,ENSG00000110925,ENSG00000111057,ENSG00000111145,ENSG00000111321,ENSG00000111348,ENSG00000111405,ENSG00000111897,ENSG00000111912,ENSG00000112033,ENSG00000112078,ENSG00000112561,ENSG00000112773,ENSG00000112851,ENSG00000112902,ENSG00000113068,ENSG00000113645,ENSG00000114423,ENSG00000114529,ENSG00000115091,ENSG00000115221,ENSG00000115310,ENSG00000115594,ENSG00000115641,ENSG00000115756,ENSG00000115935,ENSG00000115977,ENSG00000116016,ENSG00000116489,ENSG00000116574,ENSG00000116717,ENSG00000116786,ENSG00000116871,ENSG00000116977,ENSG00000117308,ENSG00000118257,ENSG00000118503,ENSG00000118680,ENSG00000119242,ENSG00000119431,ENSG00000119535,ENSG00000119630,ENSG00000119682,ENSG00000119986,ENSG00000120963,ENSG00000122786,ENSG00000123159,ENSG00000123240,ENSG00000123374,ENSG00000123562,ENSG00000123933,ENSG00000124140,ENSG00000124151,ENSG00000124357,ENSG00000124466,ENSG00000124762,ENSG00000125170,ENSG00000125266,ENSG00000125347,ENSG00000125898,ENSG00000126016,ENSG00000126804,ENSG00000128283,ENSG00000128285,ENSG00000128422,ENSG00000129625,ENSG00000130147,ENSG00000130202,ENSG00000130222,ENSG00000130311,ENSG00000130382,ENSG00000130779,ENSG00000130830,ENSG00000131236,ENSG00000131435,ENSG00000131724,ENSG00000131981,ENSG00000132334,ENSG00000132470,ENSG00000133131,ENSG00000133466,ENSG00000133612,ENSG00000134013,ENSG00000134046,ENSG00000134108,ENSG00000134258,ENSG00000134369,ENSG00000134531,ENSG00000134996,ENSG00000135002,ENSG00000135046,ENSG00000135047,ENSG00000135111,ENSG00000135269,ENSG00000135404,ENSG00000135480,ENSG00000135535,ENSG00000135636,ENSG00000135677,ENSG00000135678,ENSG00000135926,ENSG00000136167,ENSG00000136830,ENSG00000136856,ENSG00000137100,ENSG00000137270,ENSG00000137331,ENSG00000137460,ENSG00000137507,ENSG00000137575,ENSG00000137710,ENSG00000137801,ENSG00000137842,ENSG00000137869,ENSG00000138119,ENSG00000138166,ENSG00000138434,ENSG00000138448,ENSG00000138449,ENSG00000138623,ENSG00000139644,ENSG00000139793,ENSG00000140459,ENSG00000140497,ENSG00000140564,ENSG00000140836,ENSG00000140873,ENSG00000141068,ENSG00000142669,ENSG00000143217,ENSG00000143367,ENSG00000143382,ENSG00000143622,ENSG00000143774,ENSG00000143850,ENSG00000144118,ENSG00000144746,ENSG00000144824,ENSG00000145632,ENSG00000145685,ENSG00000146072,ENSG00000146112,ENSG00000146535,ENSG00000146648,ENSG00000147526,ENSG00000148120,ENSG00000148344,ENSG00000148677,ENSG00000149591,ENSG00000150687,ENSG00000150991,ENSG00000151208,ENSG00000151468,ENSG00000151474,ENSG00000151690,ENSG00000151693,ENSG00000151929,ENSG00000152217,ENSG00000152229,ENSG00000153071,ENSG00000153113,ENSG00000153317,ENSG00000153707,ENSG00000154734,ENSG00000155324,ENSG00000155363,ENSG00000155622,ENSG00000156113,ENSG00000156860,ENSG00000157227,ENSG00000158874,ENSG00000159176,ENSG00000159216,ENSG00000159251,ENSG00000160094,ENSG00000160789,ENSG00000161011,ENSG00000161013,ENSG00000161091,ENSG00000161642,ENSG00000161677,ENSG00000162734,ENSG00000162772,ENSG00000162849,ENSG00000162909,ENSG00000163191,ENSG00000163466,ENSG00000163513,ENSG00000163545,ENSG00000163638,ENSG00000163687,ENSG00000163993,ENSG00000164023,ENSG00000164116,ENSG00000164125,ENSG00000164171,ENSG00000164292,ENSG00000164402,ENSG00000164442,ENSG00000164603,ENSG00000164733,ENSG00000164744,ENSG00000164877,ENSG00000164897,ENSG00000165102,ENSG00000165156,ENSG00000165626,ENSG00000166016,ENSG00000166025,ENSG00000166145,ENSG00000166272,ENSG00000166289,ENSG00000166401,ENSG00000166920,ENSG00000166949,ENSG00000167123,ENSG00000167460,ENSG00000167601,ENSG00000167755,ENSG00000167767,ENSG00000167996,ENSG00000168065,ENSG00000168077,ENSG00000168461,ENSG00000168528,ENSG00000168884,ENSG00000168994,ENSG00000169495,ENSG00000169550,ENSG00000169583,ENSG00000169733,ENSG00000170373,ENSG00000170421,ENSG00000170689,ENSG00000171132,ENSG00000171223,ENSG00000171236,ENSG00000171476,ENSG00000171617,ENSG00000171621,ENSG00000171813,ENSG00000172216,ENSG00000172478,ENSG00000172818,ENSG00000172965,ENSG00000173156,ENSG00000173559,ENSG00000173801,ENSG00000174358,ENSG00000174498,ENSG00000174640,ENSG00000175115,ENSG00000175318,ENSG00000175793,ENSG00000175866,ENSG00000176092,ENSG00000176170,ENSG00000176531,ENSG00000176597,ENSG00000176720,ENSG00000176788,ENSG00000176907,ENSG00000177697,ENSG00000178163,ENSG00000178719,ENSG00000179348,ENSG00000179403,ENSG00000179820,ENSG00000180730,ENSG00000180875,ENSG00000181019,ENSG00000181552,ENSG00000181649,ENSG00000182158,ENSG00000182492,ENSG00000182578,ENSG00000182606,ENSG00000182718,ENSG00000182985,ENSG00000183255,ENSG00000183696,ENSG00000183779,ENSG00000184292,ENSG00000184371,ENSG00000184502,ENSG00000184634,ENSG00000184828,ENSG00000185022,ENSG00000185112,ENSG00000185222,ENSG00000185359,ENSG00000185551,ENSG00000185624,ENSG00000185650,ENSG00000186197,ENSG00000186417,ENSG00000186834,ENSG00000187531,ENSG00000187688,ENSG00000187800,ENSG00000188015,ENSG00000188483,ENSG00000188643,ENSG00000189077,ENSG00000189120,ENSG00000189143,ENSG00000189171,ENSG00000196154,ENSG00000196182,ENSG00000196547,ENSG00000196549,ENSG00000196776,ENSG00000197122,ENSG00000197217,ENSG00000197324,ENSG00000197702,ENSG00000197746,ENSG00000197956,ENSG00000197965,ENSG00000198369,ENSG00000198833,ENSG00000198858,ENSG00000198959,ENSG00000203485,ENSG00000203783,ENSG00000204128,ENSG00000205730,ENSG00000206527,ENSG00000213190,ENSG00000213639,ENSG00000213853,ENSG00000214049,ENSG00000214530,ENSG00000222041,ENSG00000223573,ENSG00000226742,ENSG00000228474,ENSG00000233461,ENSG00000236830,ENSG00000240241,ENSG00000241772,ENSG00000242950,ENSG00000243137,ENSG00000244476,ENSG00000245848,ENSG00000246705,ENSG00000248323,ENSG00000253595,ENSG00000254087,ENSG00000260034,ENSG00000261097,ENSG00000261759,ENSG00000262117,ENSG00000265107,ENSG00000266258,ENSG00000267519,ENSG00000268153</t>
        </is>
      </c>
      <c r="K34" t="inlineStr">
        <is>
          <t>[(0, 10), (0, 12), (0, 14), (0, 15), (0, 19), (1, 10), (1, 12), (1, 14), (1, 15), (1, 19), (3, 12), (3, 14), (25, 10), (25, 12), (25, 14), (25, 15), (25, 19), (26, 10), (26, 12), (26, 14), (26, 15), (26, 19), (27, 10), (27, 12), (27, 14), (27, 15), (27, 19), (28, 10), (28, 12), (28, 14), (28, 15), (28, 19), (29, 12), (29, 14), (30, 10), (30, 12), (30, 14), (30, 15)]</t>
        </is>
      </c>
      <c r="L34" t="n">
        <v>3308</v>
      </c>
      <c r="M34" t="n">
        <v>1</v>
      </c>
      <c r="N34" t="n">
        <v>0.95</v>
      </c>
      <c r="O34" t="n">
        <v>3</v>
      </c>
      <c r="P34" t="n">
        <v>10000</v>
      </c>
      <c r="Q34" t="inlineStr">
        <is>
          <t>11/06/2023, 22:14:15</t>
        </is>
      </c>
      <c r="R34" s="3">
        <f>hyperlink("https://spiral.technion.ac.il/results/MTAwMDAwNA==/33/GOResultsPROCESS","link")</f>
        <v/>
      </c>
      <c r="S34" t="inlineStr">
        <is>
          <t>['GO:0048518:positive regulation of biological process (qval2.4E-13)', 'GO:0030334:regulation of cell migration (qval1.84E-13)', 'GO:2000145:regulation of cell motility (qval9.89E-13)', 'GO:0048522:positive regulation of cellular process (qval1.24E-12)', 'GO:0050793:regulation of developmental process (qval1.67E-12)', 'GO:0048583:regulation of response to stimulus (qval1.55E-12)', 'GO:0030155:regulation of cell adhesion (qval2.58E-12)', 'GO:0051270:regulation of cellular component movement (qval4.66E-12)', 'GO:0040012:regulation of locomotion (qval4.64E-12)', 'GO:0030335:positive regulation of cell migration (qval5.53E-12)', 'GO:2000147:positive regulation of cell motility (qval2.38E-11)', 'GO:0051272:positive regulation of cellular component movement (qval8.15E-11)', 'GO:0002376:immune system process (qval1.34E-10)', 'GO:0040017:positive regulation of locomotion (qval1.47E-10)', 'GO:0042981:regulation of apoptotic process (qval3.06E-10)', 'GO:0042127:regulation of cell proliferation (qval3.25E-10)', 'GO:0048523:negative regulation of cellular process (qval3.65E-10)', 'GO:0043067:regulation of programmed cell death (qval4.56E-10)', 'GO:0001775:cell activation (qval4.68E-10)', 'GO:0009966:regulation of signal transduction (qval6.59E-10)', 'GO:0016477:cell migration (qval6.38E-10)', 'GO:0045321:leukocyte activation (qval2.47E-9)', 'GO:0051094:positive regulation of developmental process (qval2.69E-9)', 'GO:0043069:negative regulation of programmed cell death (qval2.65E-9)', 'GO:0043066:negative regulation of apoptotic process (qval3.31E-9)', 'GO:0010941:regulation of cell death (qval3.54E-9)', 'GO:0048870:cell motility (qval6.18E-9)', 'GO:0032879:regulation of localization (qval5.98E-9)', 'GO:0051239:regulation of multicellular organismal process (qval8.04E-9)', 'GO:0032502:developmental process (qval9.42E-9)', 'GO:0006928:movement of cell or subcellular component (qval1.06E-8)', 'GO:0007162:negative regulation of cell adhesion (qval1.13E-8)', 'GO:0048584:positive regulation of response to stimulus (qval1.1E-8)', 'GO:0022603:regulation of anatomical structure morphogenesis (qval2.14E-8)', 'GO:0040011:locomotion (qval2.3E-8)', 'GO:0023051:regulation of signaling (qval2.45E-8)', 'GO:0060548:negative regulation of cell death (qval2.74E-8)', 'GO:0048519:negative regulation of biological process (qval2.74E-8)', 'GO:0010646:regulation of cell communication (qval4.24E-8)', 'GO:1902531:regulation of intracellular signal transduction (qval2.69E-7)', 'GO:0048869:cellular developmental process (qval3.06E-7)', 'GO:0002263:cell activation involved in immune response (qval3.14E-7)', 'GO:0002274:myeloid leukocyte activation (qval3.82E-7)', 'GO:0007165:signal transduction (qval4.43E-7)', 'GO:0008219:cell death (qval5.81E-7)', 'GO:0007155:cell adhesion (qval6.91E-7)', 'GO:0050865:regulation of cell activation (qval6.83E-7)', 'GO:0010632:regulation of epithelial cell migration (qval6.82E-7)', 'GO:0051128:regulation of cellular component organization (qval7.01E-7)', 'GO:0002366:leukocyte activation involved in immune response (qval7.07E-7)', 'GO:0050794:regulation of cellular process (qval6.99E-7)', 'GO:0022610:biological adhesion (qval7.27E-7)', 'GO:0043086:negative regulation of catalytic activity (qval7.64E-7)', 'GO:0050789:regulation of biological process (qval7.85E-7)', 'GO:0002694:regulation of leukocyte activation (qval9.36E-7)', 'GO:2000026:regulation of multicellular organismal development (qval9.59E-7)', 'GO:0061041:regulation of wound healing (qval9.91E-7)', 'GO:0048646:anatomical structure formation involved in morphogenesis (qval9.79E-7)', 'GO:0045597:positive regulation of cell differentiation (qval1.12E-6)', 'GO:0002252:immune effector process (qval1.36E-6)', 'GO:0080134:regulation of response to stress (qval1.37E-6)', 'GO:0051240:positive regulation of multicellular organismal process (qval1.49E-6)', 'GO:0002682:regulation of immune system process (qval2.14E-6)', 'GO:0002275:myeloid cell activation involved in immune response (qval2.14E-6)', 'GO:0048585:negative regulation of response to stimulus (qval2.14E-6)', 'GO:0045785:positive regulation of cell adhesion (qval2.44E-6)', 'GO:0045595:regulation of cell differentiation (qval2.43E-6)', 'GO:0065007:biological regulation (qval2.95E-6)', 'GO:0023056:positive regulation of signaling (qval3.03E-6)', 'GO:0050896:response to stimulus (qval3.13E-6)', 'GO:0002684:positive regulation of immune system process (qval3.32E-6)', 'GO:1903034:regulation of response to wounding (qval3.96E-6)', 'GO:0050866:negative regulation of cell activation (qval3.9E-6)', 'GO:0009967:positive regulation of signal transduction (qval4.59E-6)', 'GO:0010647:positive regulation of cell communication (qval4.84E-6)', 'GO:0001666:response to hypoxia (qval4.84E-6)', 'GO:0051130:positive regulation of cellular component organization (qval6.93E-6)', 'GO:0045055:regulated exocytosis (qval6.84E-6)', 'GO:0051250:negative regulation of lymphocyte activation (qval6.96E-6)', 'GO:0022407:regulation of cell-cell adhesion (qval6.9E-6)', 'GO:0016192:vesicle-mediated transport (qval7.95E-6)', 'GO:0051093:negative regulation of developmental process (qval9.44E-6)', 'GO:0036293:response to decreased oxygen levels (qval1.17E-5)', 'GO:0002283:neutrophil activation involved in immune response (qval1.22E-5)', 'GO:0007229:integrin-mediated signaling pathway (qval1.23E-5)', 'GO:0010810:regulation of cell-substrate adhesion (qval1.36E-5)', 'GO:0070482:response to oxygen levels (qval1.35E-5)', 'GO:0051249:regulation of lymphocyte activation (qval1.53E-5)', 'GO:0032101:regulation of response to external stimulus (qval1.57E-5)', 'GO:0002695:negative regulation of leukocyte activation (qval1.67E-5)', 'GO:0030198:extracellular matrix organization (qval1.66E-5)', 'GO:0043062:extracellular structure organization (qval1.65E-5)', 'GO:0042119:neutrophil activation (qval1.73E-5)', 'GO:0044092:negative regulation of molecular function (qval1.85E-5)', 'GO:0036230:granulocyte activation (qval1.89E-5)', 'GO:0007166:cell surface receptor signaling pathway (qval1.9E-5)', 'GO:0042221:response to chemical (qval1.9E-5)', 'GO:0008285:negative regulation of cell proliferation (qval1.92E-5)', 'GO:0030029:actin filament-based process (qval2.09E-5)', 'GO:0043299:leukocyte degranulation (qval2.12E-5)', 'GO:0070887:cellular response to chemical stimulus (qval2.38E-5)', 'GO:0030154:cell differentiation (qval2.48E-5)', 'GO:0043312:neutrophil degranulation (qval2.75E-5)', 'GO:0065009:regulation of molecular function (qval2.74E-5)', 'GO:0022408:negative regulation of cell-cell adhesion (qval2.93E-5)', 'GO:0051248:negative regulation of protein metabolic process (qval3.19E-5)', 'GO:0071310:cellular response to organic substance (qval3.49E-5)', 'GO:0050790:regulation of catalytic activity (qval5.11E-5)', 'GO:0032940:secretion by cell (qval5.08E-5)', 'GO:0050868:negative regulation of T cell activation (qval5.18E-5)', 'GO:0010634:positive regulation of epithelial cell migration (qval5.21E-5)', 'GO:0051241:negative regulation of multicellular organismal process (qval5.33E-5)', 'GO:0002521:leukocyte differentiation (qval5.54E-5)', 'GO:0012501:programmed cell death (qval5.85E-5)', 'GO:0008284:positive regulation of cell proliferation (qval6.4E-5)', 'GO:0051716:cellular response to stimulus (qval6.43E-5)', 'GO:0031347:regulation of defense response (qval6.71E-5)', 'GO:1904035:regulation of epithelial cell apoptotic process (qval6.72E-5)', 'GO:0009628:response to abiotic stimulus (qval7.43E-5)', 'GO:0050863:regulation of T cell activation (qval8.29E-5)', 'GO:0001525:angiogenesis (qval8.22E-5)', 'GO:1902041:regulation of extrinsic apoptotic signaling pathway via death domain receptors (qval8.28E-5)', 'GO:0030099:myeloid cell differentiation (qval8.47E-5)', 'GO:0009968:negative regulation of signal transduction (qval8.62E-5)', 'GO:0032268:regulation of cellular protein metabolic process (qval9.57E-5)', 'GO:0010033:response to organic substance (qval9.58E-5)', 'GO:0006887:exocytosis (qval9.58E-5)', 'GO:0051246:regulation of protein metabolic process (qval1.06E-4)', 'GO:0007167:enzyme linked receptor protein signaling pathway (qval1.06E-4)', 'GO:0022414:reproductive process (qval1.17E-4)', 'GO:0007015:actin filament organization (qval1.18E-4)', 'GO:0030856:regulation of epithelial cell differentiation (qval1.22E-4)', 'GO:2001233:regulation of apoptotic signaling pathway (qval1.3E-4)', 'GO:0031589:cell-substrate adhesion (qval1.33E-4)', 'GO:1901342:regulation of vasculature development (qval1.58E-4)', 'GO:0009893:positive regulation of metabolic process (qval1.67E-4)', 'GO:0010648:negative regulation of cell communication (qval1.69E-4)', 'GO:0001667:ameboidal-type cell migration (qval1.73E-4)', 'GO:0023057:negative regulation of signaling (qval1.76E-4)', 'GO:1903038:negative regulation of leukocyte cell-cell adhesion (qval1.93E-4)', 'GO:0046903:secretion (qval1.93E-4)', 'GO:0043068:positive regulation of programmed cell death (qval2.11E-4)', 'GO:1903391:regulation of adherens junction organization (qval2.25E-4)', 'GO:0031325:positive regulation of cellular metabolic process (qval2.31E-4)', 'GO:0032970:regulation of actin filament-based process (qval2.32E-4)', 'GO:1903037:regulation of leukocyte cell-cell adhesion (qval2.35E-4)', 'GO:0045765:regulation of angiogenesis (qval2.47E-4)', 'GO:0007163:establishment or maintenance of cell polarity (qval2.56E-4)', 'GO:1902533:positive regulation of intracellular signal transduction (qval2.58E-4)', 'GO:0032269:negative regulation of cellular protein metabolic process (qval3.2E-4)', 'GO:0010594:regulation of endothelial cell migration (qval3.4E-4)', 'GO:0050854:regulation of antigen receptor-mediated signaling pathway (qval3.52E-4)', 'GO:0051049:regulation of transport (qval3.64E-4)', 'GO:0043065:positive regulation of apoptotic process (qval4.33E-4)', 'GO:0010942:positive regulation of cell death (qval4.58E-4)', 'GO:0006915:apoptotic process (qval4.61E-4)', 'GO:0031324:negative regulation of cellular metabolic process (qval4.93E-4)', 'GO:0050727:regulation of inflammatory response (qval4.97E-4)', 'GO:0019221:cytokine-mediated signaling pathway (qval5.05E-4)', 'GO:0030036:actin cytoskeleton organization (qval5.82E-4)', 'GO:0052547:regulation of peptidase activity (qval5.96E-4)', 'GO:0009611:response to wounding (qval5.97E-4)', 'GO:0050776:regulation of immune response (qval6.55E-4)', 'GO:0035556:intracellular signal transduction (qval6.75E-4)', 'GO:0060627:regulation of vesicle-mediated transport (qval7.51E-4)', 'GO:0001932:regulation of protein phosphorylation (qval8.13E-4)', 'GO:0001952:regulation of cell-matrix adhesion (qval8.67E-4)', 'GO:0050678:regulation of epithelial cell proliferation (qval8.62E-4)', 'GO:0030162:regulation of proteolysis (qval8.73E-4)', 'GO:0010951:negative regulation of endopeptidase activity (qval8.93E-4)', 'GO:0051172:negative regulation of nitrogen compound metabolic process (qval8.91E-4)', 'GO:0048856:anatomical structure development (qval8.89E-4)', 'GO:0051346:negative regulation of hydrolase activity (qval9.05E-4)', 'GO:0070663:regulation of leukocyte proliferation (qval9.39E-4)', 'GO:0002573:myeloid leukocyte differentiation (qval9.36E-4)', 'GO:0002683:negative regulation of immune system process (qval9.34E-4)', 'GO:1903392:negative regulation of adherens junction organization (qval9.64E-4)', 'GO:0006469:negative regulation of protein kinase activity (qval9.75E-4)', 'GO:0051271:negative regulation of cellular component movement (qval1.02E-3)', 'GO:0051098:regulation of binding (qval1.07E-3)', 'GO:0022604:regulation of cell morphogenesis (qval1.06E-3)', 'GO:1902532:negative regulation of intracellular signal transduction (qval1.23E-3)', 'GO:0030048:actin filament-based movement (qval1.23E-3)', 'GO:1904036:negative regulation of epithelial cell apoptotic process (qval1.26E-3)', 'GO:0003006:developmental process involved in reproduction (qval1.27E-3)', 'GO:0048660:regulation of smooth muscle cell proliferation (qval1.27E-3)', 'GO:0071496:cellular response to external stimulus (qval1.29E-3)', 'GO:0052548:regulation of endopeptidase activity (qval1.31E-3)', 'GO:0032956:regulation of actin cytoskeleton organization (qval1.44E-3)', 'GO:0045619:regulation of lymphocyte differentiation (qval1.46E-3)', 'GO:0098609:cell-cell adhesion (qval1.47E-3)', 'GO:0017015:regulation of transforming growth factor beta receptor signaling pathway (qval1.48E-3)', 'GO:0010466:negative regulation of peptidase activity (qval1.49E-3)', 'GO:0002696:positive regulation of leukocyte activation (qval1.55E-3)', 'GO:0050878:regulation of body fluid levels (qval1.55E-3)', 'GO:2001236:regulation of extrinsic apoptotic signaling pathway (qval1.54E-3)', 'GO:0009612:response to mechanical stimulus (qval1.66E-3)', 'GO:0040013:negative regulation of locomotion (qval1.66E-3)', 'GO:1903844:regulation of cellular response to transforming growth factor beta stimulus (qval1.71E-3)', 'GO:0051174:regulation of phosphorus metabolic process (qval1.79E-3)', 'GO:0019220:regulation of phosphate metabolic process (qval1.78E-3)', 'GO:0051050:positive regulation of transport (qval1.78E-3)', 'GO:0001892:embryonic placenta development (qval1.81E-3)', 'GO:0070141:response to UV-A (qval1.8E-3)', 'GO:0042325:regulation of phosphorylation (qval1.83E-3)', 'GO:1902105:regulation of leukocyte differentiation (qval1.84E-3)', 'GO:0006950:response to stress (qval1.9E-3)', 'GO:2001234:negative regulation of apoptotic signaling pathway (qval2.06E-3)', 'GO:0061045:negative regulation of wound healing (qval2.13E-3)', 'GO:0000079:regulation of cyclin-dependent protein serine/threonine kinase activity (qval2.18E-3)', 'GO:1901888:regulation of cell junction assembly (qval2.17E-3)', 'GO:0032102:negative regulation of response to external stimulus (qval2.19E-3)', 'GO:0090109:regulation of cell-substrate junction assembly (qval2.4E-3)', 'GO:0051893:regulation of focal adhesion assembly (qval2.39E-3)', 'GO:0014910:regulation of smooth muscle cell migration (qval2.38E-3)', 'GO:0048513:animal organ development (qval2.38E-3)', 'GO:0050867:positive regulation of cell activation (qval2.43E-3)', 'GO:1903035:negative regulation of response to wounding (qval2.48E-3)', 'GO:0048661:positive regulation of smooth muscle cell proliferation (qval2.47E-3)', 'GO:0051017:actin filament bundle assembly (qval2.48E-3)', 'GO:0014911:positive regulation of smooth muscle cell migration (qval2.58E-3)', 'GO:0071900:regulation of protein serine/threonine kinase activity (qval2.59E-3)', 'GO:0009892:negative regulation of metabolic process (qval2.69E-3)', 'GO:0045859:regulation of protein kinase activity (qval2.71E-3)', 'GO:0032501:multicellular organismal process (qval2.82E-3)', 'GO:0051155:positive regulation of striated muscle cell differentiation (qval2.83E-3)', 'GO:0033673:negative regulation of kinase activity (qval2.89E-3)', 'GO:0016043:cellular component organization (qval3.02E-3)', 'GO:1904029:regulation of cyclin-dependent protein kinase activity (qval3.03E-3)', 'GO:0002685:regulation of leukocyte migration (qval3.19E-3)', 'GO:0043542:endothelial cell migration (qval3.3E-3)', 'GO:0045621:positive regulation of lymphocyte differentiation (qval3.29E-3)', 'GO:0071840:cellular component organization or biogenesis (qval3.3E-3)', 'GO:0010604:positive regulation of macromolecule metabolic process (qval3.36E-3)', 'GO:0007169:transmembrane receptor protein tyrosine kinase signaling pathway (qval3.35E-3)', 'GO:0071675:regulation of mononuclear cell migration (qval3.53E-3)', 'GO:0032944:regulation of mononuclear cell proliferation (qval3.56E-3)', 'GO:0045682:regulation of epidermis development (qval3.58E-3)', 'GO:0061572:actin filament bundle organization (qval3.63E-3)', 'GO:0051348:negative regulation of transferase activity (qval3.64E-3)', 'GO:0034110:regulation of homotypic cell-cell adhesion (qval3.66E-3)', 'GO:0010831:positive regulation of myotube differentiation (qval3.64E-3)', 'GO:0050920:regulation of chemotaxis (qval3.8E-3)', 'GO:0097435:supramolecular fiber organization (qval3.83E-3)', 'GO:1901388:regulation of transforming growth factor beta activation (qval3.83E-3)', 'GO:0010605:negative regulation of macromolecule metabolic process (qval3.86E-3)', 'GO:0040007:growth (qval3.94E-3)', 'GO:0008360:regulation of cell shape (qval4.11E-3)', 'GO:0045861:negative regulation of proteolysis (qval4.19E-3)', 'GO:0043549:regulation of kinase activity (qval4.23E-3)', 'GO:0010631:epithelial cell migration (qval4.22E-3)', 'GO:0051895:negative regulation of focal adhesion assembly (qval4.21E-3)', 'GO:0007010:cytoskeleton organization (qval4.3E-3)', 'GO:0007599:hemostasis (qval4.34E-3)', 'GO:1900024:regulation of substrate adhesion-dependent cell spreading (qval4.55E-3)', 'GO:0034446:substrate adhesion-dependent cell spreading (qval4.53E-3)', 'GO:0030100:regulation of endocytosis (qval4.52E-3)', 'GO:0030574:collagen catabolic process (qval4.6E-3)', 'GO:2000146:negative regulation of cell motility (qval4.64E-3)', 'GO:2001235:positive regulation of apoptotic signaling pathway (qval4.66E-3)', 'GO:0034097:response to cytokine (qval4.75E-3)', 'GO:0070664:negative regulation of leukocyte proliferation (qval4.77E-3)', 'GO:0050679:positive regulation of epithelial cell proliferation (qval4.8E-3)', 'GO:0050778:positive regulation of immune response (qval4.97E-3)', 'GO:0022617:extracellular matrix disassembly (qval5.04E-3)', 'GO:1904018:positive regulation of vasculature development (qval5.06E-3)', 'GO:0097237:cellular response to toxic substance (qval5.08E-3)', 'GO:0071456:cellular response to hypoxia (qval5.06E-3)', 'GO:0009991:response to extracellular stimulus (qval5.06E-3)', 'GO:1903846:positive regulation of cellular response to transforming growth factor beta stimulus (qval5.1E-3)', 'GO:0030511:positive regulation of transforming growth factor beta receptor signaling pathway (qval5.08E-3)', 'GO:0032270:positive regulation of cellular protein metabolic process (qval5.58E-3)', 'GO:0010812:negative regulation of cell-substrate adhesion (qval5.6E-3)', 'GO:0090287:regulation of cellular response to growth factor stimulus (qval5.67E-3)', 'GO:1902107:positive regulation of leukocyte differentiation (qval6.06E-3)', 'GO:0031349:positive regulation of defense response (qval6.43E-3)', 'GO:0071901:negative regulation of protein serine/threonine kinase activity (qval6.52E-3)', 'GO:0051051:negative regulation of transport (qval6.81E-3)', 'GO:0007520:myoblast fusion (qval6.84E-3)', 'GO:0034614:cellular response to reactive oxygen species (qval6.92E-3)', 'GO:0031399:regulation of protein modification process (qval6.97E-3)', 'GO:0071260:cellular response to mechanical stimulus (qval7.06E-3)', 'GO:0070848:response to growth factor (qval7.05E-3)', 'GO:0050856:regulation of T cell receptor signaling pathway (qval7.3E-3)', 'GO:0010595:positive regulation of endothelial cell migration (qval7.41E-3)', 'GO:0030260:entry into host cell (qval7.5E-3)', 'GO:0051806:entry into cell of other organism involved in symbiotic interaction (qval7.47E-3)', 'GO:0051828:entry into other organism involved in symbiotic interaction (qval7.45E-3)', 'GO:0044409:entry into host (qval7.42E-3)', 'GO:0019222:regulation of metabolic process (qval7.59E-3)', 'GO:0030193:regulation of blood coagulation (qval7.57E-3)', 'GO:0009605:response to external stimulus (qval7.74E-3)', 'GO:1901343:negative regulation of vasculature development (qval7.79E-3)', 'GO:0001817:regulation of cytokine production (qval7.87E-3)', 'GO:0097201:negative regulation of transcription from RNA polymerase II promoter in response to stress (qval7.98E-3)', 'GO:0071492:cellular response to UV-A (qval7.95E-3)', 'GO:0010717:regulation of epithelial to mesenchymal transition (qval7.94E-3)', 'GO:0043408:regulation of MAPK cascade (qval8.03E-3)', 'GO:0048589:developmental growth (qval8.14E-3)', 'GO:1900046:regulation of hemostasis (qval8.18E-3)', 'GO:0045589:regulation of regulatory T cell differentiation (qval8.26E-3)', 'GO:0061024:membrane organization (qval8.38E-3)', 'GO:0000302:response to reactive oxygen species (qval8.41E-3)', 'GO:2001237:negative regulation of extrinsic apoptotic signaling pathway (qval8.52E-3)', 'GO:0051173:positive regulation of nitrogen compound metabolic process (qval8.74E-3)', 'GO:0036294:cellular response to decreased oxygen levels (qval8.88E-3)', 'GO:0050670:regulation of lymphocyte proliferation (qval9.42E-3)', 'GO:0048010:vascular endothelial growth factor receptor signaling pathway (qval9.39E-3)', 'GO:0009653:anatomical structure morphogenesis (qval9.59E-3)', 'GO:0043393:regulation of protein binding (qval9.69E-3)', 'GO:0001953:negative regulation of cell-matrix adhesion (qval9.71E-3)', 'GO:0051338:regulation of transferase activity (qval9.71E-3)', 'GO:0034330:cell junction organization (qval1.02E-2)', 'GO:1905523:positive regulation of macrophage migration (qval1.02E-2)', 'GO:0051247:positive regulation of protein metabolic process (qval1.03E-2)', 'GO:0007596:blood coagulation (qval1.05E-2)', 'GO:0050818:regulation of coagulation (qval1.06E-2)', 'GO:0010638:positive regulation of organelle organization (qval1.08E-2)', 'GO:1902043:positive regulation of extrinsic apoptotic signaling pathway via death domain receptors (qval1.08E-2)', 'GO:0034111:negative regulation of homotypic cell-cell adhesion (qval1.08E-2)', 'GO:0072659:protein localization to plasma membrane (qval1.09E-2)', 'GO:0010718:positive regulation of epithelial to mesenchymal transition (qval1.09E-2)', 'GO:0034605:cellular response to heat (qval1.08E-2)', 'GO:0050817:coagulation (qval1.1E-2)', 'GO:1902042:negative regulation of extrinsic apoptotic signaling pathway via death domain receptors (qval1.11E-2)', 'GO:0032103:positive regulation of response to external stimulus (qval1.11E-2)', 'GO:0033554:cellular response to stress (qval1.11E-2)', 'GO:0007264:small GTPase mediated signal transduction (qval1.1E-2)', 'GO:0031323:regulation of cellular metabolic process (qval1.11E-2)', 'GO:0007265:Ras protein signal transduction (qval1.13E-2)', 'GO:0001933:negative regulation of protein phosphorylation (qval1.13E-2)', 'GO:0045580:regulation of T cell differentiation (qval1.13E-2)', 'GO:1900120:regulation of receptor binding (qval1.21E-2)', 'GO:0002687:positive regulation of leukocyte migration (qval1.21E-2)', 'GO:0050672:negative regulation of lymphocyte proliferation (qval1.23E-2)', 'GO:0032945:negative regulation of mononuclear cell proliferation (qval1.22E-2)', 'GO:0033043:regulation of organelle organization (qval1.22E-2)', 'GO:0022409:positive regulation of cell-cell adhesion (qval1.23E-2)', 'GO:0071363:cellular response to growth factor stimulus (qval1.24E-2)', 'GO:0031667:response to nutrient levels (qval1.27E-2)', 'GO:0042176:regulation of protein catabolic process (qval1.28E-2)', 'GO:0032355:response to estradiol (qval1.28E-2)', 'GO:0048013:ephrin receptor signaling pathway (qval1.31E-2)', 'GO:1903706:regulation of hemopoiesis (qval1.32E-2)', 'GO:1903036:positive regulation of response to wounding (qval1.33E-2)', 'GO:0048568:embryonic organ development (qval1.37E-2)', 'GO:0010811:positive regulation of cell-substrate adhesion (qval1.36E-2)', 'GO:0045766:positive regulation of angiogenesis (qval1.38E-2)', 'GO:0051251:positive regulation of lymphocyte activation (qval1.4E-2)', 'GO:0044087:regulation of cellular component biogenesis (qval1.39E-2)', 'GO:0045596:negative regulation of cell differentiation (qval1.39E-2)', 'GO:0046718:viral entry into host cell (qval1.41E-2)', 'GO:1901889:negative regulation of cell junction assembly (qval1.43E-2)', 'GO:0042177:negative regulation of protein catabolic process (qval1.44E-2)', 'GO:0097190:apoptotic signaling pathway (qval1.44E-2)', 'GO:0034103:regulation of tissue remodeling (qval1.44E-2)', 'GO:0110053:regulation of actin filament organization (qval1.58E-2)', 'GO:0060312:regulation of blood vessel remodeling (qval1.61E-2)', 'GO:0071634:regulation of transforming growth factor beta production (qval1.65E-2)', 'GO:0051056:regulation of small GTPase mediated signal transduction (qval1.67E-2)', 'GO:0009987:cellular process (qval1.71E-2)', 'GO:0045927:positive regulation of growth (qval1.73E-2)', 'GO:0050921:positive regulation of chemotaxis (qval1.75E-2)', 'GO:0045598:regulation of fat cell differentiation (qval1.74E-2)', 'GO:0030336:negative regulation of cell migration (qval1.78E-2)', 'GO:0009896:positive regulation of catabolic process (qval1.81E-2)', 'GO:0031532:actin cytoskeleton reorganization (qval1.83E-2)', 'GO:0007266:Rho protein signal transduction (qval1.83E-2)', 'GO:0009719:response to endogenous stimulus (qval1.83E-2)', 'GO:0051336:regulation of hydrolase activity (qval1.86E-2)', 'GO:0045582:positive regulation of T cell differentiation (qval1.9E-2)', 'GO:0034332:adherens junction organization (qval1.92E-2)', 'GO:0032386:regulation of intracellular transport (qval1.93E-2)', 'GO:0071453:cellular response to oxygen levels (qval1.96E-2)', 'GO:0035987:endodermal cell differentiation (qval2.03E-2)', 'GO:0000768:syncytium formation by plasma membrane fusion (qval2.02E-2)', 'GO:0140253:cell-cell fusion (qval2.02E-2)', 'GO:0051099:positive regulation of binding (qval2.07E-2)', 'GO:0045684:positive regulation of epidermis development (qval2.11E-2)', 'GO:0030195:negative regulation of blood coagulation (qval2.11E-2)', 'GO:0032963:collagen metabolic process (qval2.25E-2)', 'GO:0050860:negative regulation of T cell receptor signaling pathway (qval2.34E-2)', 'GO:0010759:positive regulation of macrophage chemotaxis (qval2.33E-2)', 'GO:0006949:syncytium formation (qval2.4E-2)', 'GO:0045736:negative regulation of cyclin-dependent protein serine/threonine kinase activity (qval2.39E-2)', 'GO:1900047:negative regulation of hemostasis (qval2.4E-2)', 'GO:0090303:positive regulation of wound healing (qval2.48E-2)', 'GO:0042130:negative regulation of T cell proliferation (qval2.47E-2)', 'GO:0030307:positive regulation of cell growth (qval2.49E-2)', 'GO:0045937:positive regulation of phosphate metabolic process (qval2.69E-2)', 'GO:0010562:positive regulation of phosphorus metabolic process (qval2.68E-2)', 'GO:0051129:negative regulation of cellular component organization (qval2.69E-2)', 'GO:2000351:regulation of endothelial cell apoptotic process (qval2.71E-2)', 'GO:1901184:regulation of ERBB signaling pathway (qval2.78E-2)', 'GO:0042129:regulation of T cell proliferation (qval2.79E-2)', 'GO:0080090:regulation of primary metabolic process (qval2.79E-2)', 'GO:2000352:negative regulation of endothelial cell apoptotic process (qval2.78E-2)', 'GO:1904030:negative regulation of cyclin-dependent protein kinase activity (qval2.78E-2)', 'GO:0070433:negative regulation of nucleotide-binding oligomerization domain containing 2 signaling pathway (qval2.81E-2)', 'GO:0070425:negative regulation of nucleotide-binding oligomerization domain containing signaling pathway (qval2.8E-2)', 'GO:0032804:negative regulation of low-density lipoprotein particle receptor catabolic process (qval2.8E-2)', 'GO:1904708:regulation of granulosa cell apoptotic process (qval2.79E-2)', 'GO:2000645:negative regulation of receptor catabolic process (qval2.78E-2)', 'GO:0071604:transforming growth factor beta production (qval2.78E-2)', 'GO:0043620:regulation of DNA-templated transcription in response to stress (qval2.8E-2)', 'GO:0010633:negative regulation of epithelial cell migration (qval2.82E-2)', 'GO:0050819:negative regulation of coagulation (qval2.99E-2)', 'GO:2001238:positive regulation of extrinsic apoptotic signaling pathway (qval2.98E-2)', 'GO:0071345:cellular response to cytokine stimulus (qval2.98E-2)', 'GO:0060255:regulation of macromolecule metabolic process (qval3.01E-2)', 'GO:0051701:interaction with host (qval3.06E-2)', 'GO:1990778:protein localization to cell periphery (qval3.06E-2)', 'GO:1901701:cellular response to oxygen-containing compound (qval3.09E-2)', 'GO:0097028:dendritic cell differentiation (qval3.18E-2)', 'GO:0031400:negative regulation of protein modification process (qval3.18E-2)', 'GO:0051493:regulation of cytoskeleton organization (qval3.23E-2)', 'GO:0016525:negative regulation of angiogenesis (qval3.37E-2)', 'GO:0042326:negative regulation of phosphorylation (qval3.45E-2)', 'GO:0010821:regulation of mitochondrion organization (qval3.47E-2)', 'GO:0030225:macrophage differentiation (qval3.55E-2)', 'GO:0045936:negative regulation of phosphate metabolic process (qval3.56E-2)']</t>
        </is>
      </c>
      <c r="T34" s="3">
        <f>hyperlink("https://spiral.technion.ac.il/results/MTAwMDAwNA==/33/GOResultsFUNCTION","link")</f>
        <v/>
      </c>
      <c r="U34" t="inlineStr">
        <is>
          <t>['GO:0050839:cell adhesion molecule binding (qval1.54E-10)', 'GO:0005515:protein binding (qval3.35E-7)', 'GO:0019899:enzyme binding (qval5.97E-7)', 'GO:0005102:signaling receptor binding (qval1.29E-6)', 'GO:0045296:cadherin binding (qval3.63E-6)', 'GO:0005178:integrin binding (qval1.07E-5)', 'GO:0008092:cytoskeletal protein binding (qval6.15E-5)', 'GO:0003779:actin binding (qval1.27E-4)', 'GO:0098631:cell adhesion mediator activity (qval7.29E-4)', 'GO:0005488:binding (qval1.09E-3)', 'GO:0098632:cell-cell adhesion mediator activity (qval1.47E-3)', 'GO:0098641:cadherin binding involved in cell-cell adhesion (qval2.15E-3)', 'GO:0061134:peptidase regulator activity (qval2.25E-3)', 'GO:0004857:enzyme inhibitor activity (qval2.1E-3)', 'GO:0044877:protein-containing complex binding (qval2.35E-3)', 'GO:0002020:protease binding (qval2.47E-3)', 'GO:0048306:calcium-dependent protein binding (qval3.99E-3)', 'GO:0042802:identical protein binding (qval4.57E-3)', 'GO:0019902:phosphatase binding (qval4.94E-3)', 'GO:0019838:growth factor binding (qval7.99E-3)', 'GO:0061135:endopeptidase regulator activity (qval7.67E-3)', 'GO:0030234:enzyme regulator activity (qval1.08E-2)', 'GO:0004866:endopeptidase inhibitor activity (qval1.24E-2)', 'GO:0030414:peptidase inhibitor activity (qval1.88E-2)', 'GO:0070530:K63-linked polyubiquitin modification-dependent protein binding (qval3E-2)', 'GO:0043394:proteoglycan binding (qval3.5E-2)', 'GO:0019903:protein phosphatase binding (qval3.98E-2)', 'GO:0001618:virus receptor activity (qval4.43E-2)', 'GO:0104005:hijacked molecular function (qval4.27E-2)', 'GO:0042803:protein homodimerization activity (qval4.96E-2)', 'GO:0051015:actin filament binding (qval5.15E-2)', 'GO:0019955:cytokine binding (qval7.94E-2)', 'GO:0046983:protein dimerization activity (qval1.23E-1)', 'GO:0003674:molecular_function (qval1.31E-1)']</t>
        </is>
      </c>
      <c r="V34" s="3">
        <f>hyperlink("https://spiral.technion.ac.il/results/MTAwMDAwNA==/33/GOResultsCOMPONENT","link")</f>
        <v/>
      </c>
      <c r="W34" t="inlineStr">
        <is>
          <t>['GO:0070161:anchoring junction (qval2.56E-15)', 'GO:0005912:adherens junction (qval2.1E-15)', 'GO:0030054:cell junction (qval7.36E-14)', 'GO:0030055:cell-substrate junction (qval1.35E-13)', 'GO:0005925:focal adhesion (qval3.77E-13)', 'GO:0005924:cell-substrate adherens junction (qval3.83E-13)', 'GO:0070062:extracellular exosome (qval3.15E-12)', 'GO:1903561:extracellular vesicle (qval7.72E-12)', 'GO:0043230:extracellular organelle (qval7.11E-12)', 'GO:0031982:vesicle (qval1.41E-11)', 'GO:0044421:extracellular region part (qval1.44E-11)', 'GO:0005886:plasma membrane (qval4.28E-7)', 'GO:0062023:collagen-containing extracellular matrix (qval4.87E-7)', 'GO:0031012:extracellular matrix (qval1.22E-6)', 'GO:0016020:membrane (qval1.2E-6)', 'GO:0044433:cytoplasmic vesicle part (qval7.81E-6)', 'GO:0005856:cytoskeleton (qval1.58E-5)', 'GO:0009986:cell surface (qval7.16E-5)', 'GO:0005615:extracellular space (qval1.13E-4)', 'GO:0010008:endosome membrane (qval5.36E-4)', 'GO:0031410:cytoplasmic vesicle (qval5.18E-4)', 'GO:0097708:intracellular vesicle (qval5.75E-4)', 'GO:0044440:endosomal part (qval6.05E-4)', 'GO:0044459:plasma membrane part (qval7.95E-4)', 'GO:0044444:cytoplasmic part (qval2.77E-3)', 'GO:0005576:extracellular region (qval6.64E-3)', 'GO:0098590:plasma membrane region (qval9.3E-3)', 'GO:0098857:membrane microdomain (qval9.67E-3)', 'GO:0045121:membrane raft (qval9.33E-3)', 'GO:0005768:endosome (qval1.06E-2)', 'GO:0001725:stress fiber (qval1.07E-2)', 'GO:0097517:contractile actin filament bundle (qval1.03E-2)', 'GO:0098589:membrane region (qval1.26E-2)', 'GO:1904813:ficolin-1-rich granule lumen (qval1.66E-2)', 'GO:0032432:actin filament bundle (qval1.7E-2)', 'GO:0042641:actomyosin (qval2.28E-2)', 'GO:0031974:membrane-enclosed lumen (qval2.31E-2)', 'GO:0070013:intracellular organelle lumen (qval2.25E-2)', 'GO:0043233:organelle lumen (qval2.19E-2)', 'GO:0098852:lytic vacuole membrane (qval2.53E-2)', 'GO:0005765:lysosomal membrane (qval2.47E-2)', 'GO:0030027:lamellipodium (qval2.41E-2)', 'GO:0005737:cytoplasm (qval2.89E-2)', 'GO:0001726:ruffle (qval2.96E-2)', 'GO:0005884:actin filament (qval3E-2)', 'GO:1990682:CSF1-CSF1R complex (qval3.15E-2)', 'GO:0097636:intrinsic component of autophagosome membrane (qval3.08E-2)', 'GO:0097637:integral component of autophagosome membrane (qval3.02E-2)', 'GO:0034685:integrin alphav-beta6 complex (qval2.96E-2)', 'GO:0098805:whole membrane (qval3.29E-2)']</t>
        </is>
      </c>
      <c r="X34" t="inlineStr">
        <is>
          <t>[{0, 1, 3, 25, 26, 27, 28, 29, 30}, {19, 10, 12, 14, 15}]</t>
        </is>
      </c>
    </row>
    <row r="35">
      <c r="A35" s="1" t="n">
        <v>34</v>
      </c>
      <c r="B35" t="n">
        <v>32863</v>
      </c>
      <c r="C35" t="n">
        <v>31</v>
      </c>
      <c r="D35" t="n">
        <v>559</v>
      </c>
      <c r="E35" t="n">
        <v>13</v>
      </c>
      <c r="F35" t="n">
        <v>930</v>
      </c>
      <c r="G35" t="n">
        <v>37</v>
      </c>
      <c r="H35" s="2" t="n">
        <v>-715.0377766696981</v>
      </c>
      <c r="I35" t="n">
        <v>0.5707760022146724</v>
      </c>
      <c r="J35" t="inlineStr">
        <is>
          <t>ENSG00000000003,ENSG00000001617,ENSG00000003096,ENSG00000003147,ENSG00000003249,ENSG00000003393,ENSG00000003987,ENSG00000003989,ENSG00000004487,ENSG00000005020,ENSG00000005156,ENSG00000005801,ENSG00000007171,ENSG00000008118,ENSG00000008196,ENSG00000008283,ENSG00000008394,ENSG00000009307,ENSG00000011347,ENSG00000015133,ENSG00000016082,ENSG00000017797,ENSG00000020922,ENSG00000021645,ENSG00000023697,ENSG00000023892,ENSG00000025293,ENSG00000033170,ENSG00000039068,ENSG00000046651,ENSG00000047230,ENSG00000048545,ENSG00000050165,ENSG00000052344,ENSG00000054523,ENSG00000054654,ENSG00000058272,ENSG00000059588,ENSG00000059804,ENSG00000064218,ENSG00000064666,ENSG00000065621,ENSG00000065882,ENSG00000065923,ENSG00000067715,ENSG00000067900,ENSG00000068650,ENSG00000068796,ENSG00000068878,ENSG00000069275,ENSG00000070087,ENSG00000070756,ENSG00000071564,ENSG00000072201,ENSG00000072571,ENSG00000073350,ENSG00000073792,ENSG00000074181,ENSG00000075275,ENSG00000075461,ENSG00000076554,ENSG00000076826,ENSG00000078018,ENSG00000078900,ENSG00000080824,ENSG00000081026,ENSG00000081177,ENSG00000083123,ENSG00000083307,ENSG00000085224,ENSG00000085552,ENSG00000086300,ENSG00000087299,ENSG00000087510,ENSG00000088325,ENSG00000088386,ENSG00000088538,ENSG00000089177,ENSG00000092421,ENSG00000092445,ENSG00000094975,ENSG00000096063,ENSG00000096696,ENSG00000097096,ENSG00000099849,ENSG00000099954,ENSG00000100077,ENSG00000101057,ENSG00000101115,ENSG00000101144,ENSG00000101327,ENSG00000101443,ENSG00000101752,ENSG00000101868,ENSG00000101882,ENSG00000101974,ENSG00000102172,ENSG00000103342,ENSG00000103657,ENSG00000104067,ENSG00000104081,ENSG00000104177,ENSG00000104267,ENSG00000104290,ENSG00000104313,ENSG00000104413,ENSG00000105146,ENSG00000105251,ENSG00000105289,ENSG00000105655,ENSG00000105700,ENSG00000105707,ENSG00000105991,ENSG00000106077,ENSG00000106484,ENSG00000106789,ENSG00000106829,ENSG00000107201,ENSG00000108064,ENSG00000108255,ENSG00000108578,ENSG00000108588,ENSG00000108604,ENSG00000108960,ENSG00000109472,ENSG00000110700,ENSG00000111058,ENSG00000111110,ENSG00000111319,ENSG00000111832,ENSG00000111877,ENSG00000111880,ENSG00000112378,ENSG00000112796,ENSG00000112893,ENSG00000113649,ENSG00000113658,ENSG00000113722,ENSG00000114120,ENSG00000114416,ENSG00000114439,ENSG00000114739,ENSG00000115750,ENSG00000115828,ENSG00000116017,ENSG00000116353,ENSG00000116698,ENSG00000116830,ENSG00000117036,ENSG00000117139,ENSG00000117595,ENSG00000117632,ENSG00000117906,ENSG00000118193,ENSG00000118777,ENSG00000118785,ENSG00000118898,ENSG00000118985,ENSG00000119314,ENSG00000119318,ENSG00000119711,ENSG00000119888,ENSG00000119969,ENSG00000120094,ENSG00000120162,ENSG00000120594,ENSG00000120756,ENSG00000121058,ENSG00000121774,ENSG00000121900,ENSG00000122378,ENSG00000123124,ENSG00000123700,ENSG00000124429,ENSG00000124766,ENSG00000124767,ENSG00000124839,ENSG00000125354,ENSG00000125691,ENSG00000125703,ENSG00000125731,ENSG00000125850,ENSG00000125968,ENSG00000126787,ENSG00000126858,ENSG00000126878,ENSG00000127328,ENSG00000127564,ENSG00000128050,ENSG00000128564,ENSG00000128989,ENSG00000129071,ENSG00000129194,ENSG00000129219,ENSG00000129354,ENSG00000130520,ENSG00000130584,ENSG00000130844,ENSG00000131473,ENSG00000131746,ENSG00000131747,ENSG00000131979,ENSG00000132321,ENSG00000132424,ENSG00000132688,ENSG00000132698,ENSG00000132819,ENSG00000132849,ENSG00000132854,ENSG00000133019,ENSG00000133703,ENSG00000133710,ENSG00000134253,ENSG00000134504,ENSG00000134627,ENSG00000134709,ENSG00000134873,ENSG00000135525,ENSG00000135845,ENSG00000136160,ENSG00000136231,ENSG00000136770,ENSG00000136944,ENSG00000137073,ENSG00000137154,ENSG00000137203,ENSG00000137266,ENSG00000137309,ENSG00000137642,ENSG00000137648,ENSG00000137747,ENSG00000137843,ENSG00000137942,ENSG00000138071,ENSG00000138095,ENSG00000138182,ENSG00000138336,ENSG00000138363,ENSG00000138430,ENSG00000138670,ENSG00000138758,ENSG00000138792,ENSG00000139146,ENSG00000139289,ENSG00000139832,ENSG00000139915,ENSG00000139998,ENSG00000140006,ENSG00000140157,ENSG00000140350,ENSG00000140563,ENSG00000140983,ENSG00000140988,ENSG00000141441,ENSG00000141449,ENSG00000141524,ENSG00000141858,ENSG00000142235,ENSG00000142273,ENSG00000142449,ENSG00000142453,ENSG00000142530,ENSG00000142949,ENSG00000143061,ENSG00000143126,ENSG00000143190,ENSG00000143320,ENSG00000143333,ENSG00000143375,ENSG00000143412,ENSG00000143469,ENSG00000143502,ENSG00000143799,ENSG00000143815,ENSG00000143924,ENSG00000144283,ENSG00000144395,ENSG00000144677,ENSG00000144730,ENSG00000145626,ENSG00000145681,ENSG00000146247,ENSG00000146411,ENSG00000146414,ENSG00000146426,ENSG00000146530,ENSG00000146555,ENSG00000147010,ENSG00000147202,ENSG00000147573,ENSG00000147676,ENSG00000148175,ENSG00000148200,ENSG00000148219,ENSG00000148730,ENSG00000148737,ENSG00000149187,ENSG00000149212,ENSG00000149554,ENSG00000150556,ENSG00000150867,ENSG00000151090,ENSG00000151746,ENSG00000152104,ENSG00000152284,ENSG00000152404,ENSG00000152518,ENSG00000152767,ENSG00000152818,ENSG00000152939,ENSG00000152990,ENSG00000153015,ENSG00000153157,ENSG00000153395,ENSG00000153404,ENSG00000153774,ENSG00000153832,ENSG00000154001,ENSG00000154118,ENSG00000154639,ENSG00000154783,ENSG00000155066,ENSG00000155096,ENSG00000155368,ENSG00000155380,ENSG00000155893,ENSG00000156515,ENSG00000156970,ENSG00000157064,ENSG00000157426,ENSG00000157741,ENSG00000158106,ENSG00000158195,ENSG00000158417,ENSG00000158470,ENSG00000158769,ENSG00000159166,ENSG00000160049,ENSG00000160113,ENSG00000160145,ENSG00000160336,ENSG00000160352,ENSG00000160447,ENSG00000160551,ENSG00000160678,ENSG00000160808,ENSG00000160886,ENSG00000160932,ENSG00000160963,ENSG00000161249,ENSG00000161970,ENSG00000162105,ENSG00000162552,ENSG00000163166,ENSG00000163399,ENSG00000163558,ENSG00000163630,ENSG00000163781,ENSG00000163938,ENSG00000163961,ENSG00000164099,ENSG00000164134,ENSG00000164236,ENSG00000164434,ENSG00000164616,ENSG00000164904,ENSG00000164976,ENSG00000165209,ENSG00000165288,ENSG00000165527,ENSG00000165617,ENSG00000165813,ENSG00000165912,ENSG00000166145,ENSG00000166405,ENSG00000166415,ENSG00000166450,ENSG00000166483,ENSG00000166822,ENSG00000167005,ENSG00000167105,ENSG00000167107,ENSG00000167196,ENSG00000167642,ENSG00000167861,ENSG00000168671,ENSG00000168672,ENSG00000168916,ENSG00000169239,ENSG00000169375,ENSG00000169442,ENSG00000169635,ENSG00000170266,ENSG00000170515,ENSG00000170522,ENSG00000170571,ENSG00000170606,ENSG00000170775,ENSG00000170921,ENSG00000171130,ENSG00000171316,ENSG00000171345,ENSG00000171530,ENSG00000171604,ENSG00000171681,ENSG00000171863,ENSG00000172348,ENSG00000172493,ENSG00000172795,ENSG00000173402,ENSG00000173473,ENSG00000173988,ENSG00000174469,ENSG00000174669,ENSG00000174780,ENSG00000175029,ENSG00000175093,ENSG00000175130,ENSG00000175322,ENSG00000175445,ENSG00000175567,ENSG00000175707,ENSG00000175928,ENSG00000176076,ENSG00000176406,ENSG00000177359,ENSG00000177425,ENSG00000177508,ENSG00000177570,ENSG00000178074,ENSG00000178980,ENSG00000179046,ENSG00000179104,ENSG00000179299,ENSG00000179361,ENSG00000179456,ENSG00000180233,ENSG00000180530,ENSG00000180817,ENSG00000180999,ENSG00000181007,ENSG00000181192,ENSG00000181291,ENSG00000181392,ENSG00000181751,ENSG00000181885,ENSG00000182022,ENSG00000182040,ENSG00000182118,ENSG00000182263,ENSG00000182372,ENSG00000182568,ENSG00000182674,ENSG00000182963,ENSG00000183018,ENSG00000183020,ENSG00000183023,ENSG00000183161,ENSG00000183287,ENSG00000183421,ENSG00000184058,ENSG00000184207,ENSG00000184261,ENSG00000184445,ENSG00000184564,ENSG00000184640,ENSG00000184697,ENSG00000185630,ENSG00000185842,ENSG00000186205,ENSG00000186838,ENSG00000187123,ENSG00000187244,ENSG00000187672,ENSG00000187720,ENSG00000187742,ENSG00000188042,ENSG00000188227,ENSG00000188322,ENSG00000189043,ENSG00000189079,ENSG00000196214,ENSG00000196562,ENSG00000196581,ENSG00000196586,ENSG00000196591,ENSG00000196743,ENSG00000196812,ENSG00000196950,ENSG00000197008,ENSG00000197308,ENSG00000197461,ENSG00000197594,ENSG00000197766,ENSG00000197969,ENSG00000197971,ENSG00000198087,ENSG00000198142,ENSG00000198168,ENSG00000198478,ENSG00000198755,ENSG00000198846,ENSG00000198879,ENSG00000198910,ENSG00000198919,ENSG00000202347,ENSG00000204789,ENSG00000205268,ENSG00000205302,ENSG00000205517,ENSG00000206557,ENSG00000206579,ENSG00000211445,ENSG00000211448,ENSG00000213025,ENSG00000214376,ENSG00000215089,ENSG00000215845,ENSG00000219438,ENSG00000224593,ENSG00000226031,ENSG00000227036,ENSG00000229557,ENSG00000230067,ENSG00000230148,ENSG00000230937,ENSG00000231817,ENSG00000232160,ENSG00000233429,ENSG00000238105,ENSG00000244389,ENSG00000247317,ENSG00000249341,ENSG00000252220,ENSG00000253276,ENSG00000254726,ENSG00000254815,ENSG00000257103,ENSG00000259345,ENSG00000260401,ENSG00000261308,ENSG00000261609,ENSG00000262874,ENSG00000267313,ENSG00000270460,ENSG00000272047,ENSG00000272079,ENSG00000272168,ENSG00000272398,ENSG00000273374,ENSG00000273604,ENSG00000273888,ENSG00000276672,ENSG00000277363,ENSG00000277462,ENSG00000279207,ENSG00000279254,ENSG00000284691,ENSG00000285576</t>
        </is>
      </c>
      <c r="K35" t="inlineStr">
        <is>
          <t>[(18, 4), (18, 6), (20, 2), (20, 4), (20, 6), (20, 7), (20, 8), (20, 9), (20, 11), (21, 2), (21, 4), (21, 6), (21, 7), (21, 8), (21, 9), (21, 11), (22, 2), (22, 4), (22, 6), (22, 7), (22, 8), (22, 9), (22, 11), (23, 2), (23, 4), (23, 6), (23, 7), (23, 8), (23, 9), (23, 11), (24, 2), (24, 4), (24, 6), (24, 7), (24, 8), (24, 9), (24, 11)]</t>
        </is>
      </c>
      <c r="L35" t="n">
        <v>1275</v>
      </c>
      <c r="M35" t="n">
        <v>0.5</v>
      </c>
      <c r="N35" t="n">
        <v>0.95</v>
      </c>
      <c r="O35" t="n">
        <v>3</v>
      </c>
      <c r="P35" t="n">
        <v>10000</v>
      </c>
      <c r="Q35" t="inlineStr">
        <is>
          <t>11/06/2023, 22:14:39</t>
        </is>
      </c>
      <c r="R35" s="3">
        <f>hyperlink("https://spiral.technion.ac.il/results/MTAwMDAwNA==/34/GOResultsPROCESS","link")</f>
        <v/>
      </c>
      <c r="S35" t="inlineStr">
        <is>
          <t>['GO:0032502:developmental process (qval3.95E-5)', 'GO:0009653:anatomical structure morphogenesis (qval2.23E-5)', 'GO:0045216:cell-cell junction organization (qval6.78E-4)', 'GO:0048856:anatomical structure development (qval9.27E-4)', 'GO:0048869:cellular developmental process (qval3.9E-3)', 'GO:0065007:biological regulation (qval7.09E-3)', 'GO:0048523:negative regulation of cellular process (qval9.56E-3)', 'GO:0035148:tube formation (qval1.05E-2)', 'GO:0050789:regulation of biological process (qval1.88E-2)', 'GO:0070830:bicellular tight junction assembly (qval2.37E-2)', 'GO:0050794:regulation of cellular process (qval2.63E-2)', 'GO:0120192:tight junction assembly (qval2.77E-2)', 'GO:0034330:cell junction organization (qval2.96E-2)', 'GO:0120193:tight junction organization (qval2.79E-2)', 'GO:0007010:cytoskeleton organization (qval2.8E-2)', 'GO:0050793:regulation of developmental process (qval2.94E-2)', 'GO:0048519:negative regulation of biological process (qval2.8E-2)', 'GO:0001843:neural tube closure (qval2.98E-2)', 'GO:0048858:cell projection morphogenesis (qval3.52E-2)', 'GO:0060606:tube closure (qval3.95E-2)', 'GO:0007043:cell-cell junction assembly (qval4.93E-2)', 'GO:0030030:cell projection organization (qval5.68E-2)', 'GO:0051129:negative regulation of cellular component organization (qval5.48E-2)', 'GO:0031323:regulation of cellular metabolic process (qval5.57E-2)', 'GO:0051960:regulation of nervous system development (qval5.39E-2)', 'GO:0120039:plasma membrane bounded cell projection morphogenesis (qval6.56E-2)', 'GO:0032990:cell part morphogenesis (qval6.35E-2)', 'GO:0050767:regulation of neurogenesis (qval6.4E-2)', 'GO:0031326:regulation of cellular biosynthetic process (qval7.25E-2)', 'GO:0048518:positive regulation of biological process (qval7.7E-2)', 'GO:2000026:regulation of multicellular organismal development (qval7.86E-2)', 'GO:0009889:regulation of biosynthetic process (qval7.79E-2)', 'GO:0045595:regulation of cell differentiation (qval8.63E-2)', 'GO:0008150:biological_process (qval9.12E-2)', 'GO:0019222:regulation of metabolic process (qval8.92E-2)', 'GO:1903047:mitotic cell cycle process (qval8.77E-2)', 'GO:0048468:cell development (qval8.92E-2)', 'GO:0051252:regulation of RNA metabolic process (qval8.86E-2)', 'GO:0010556:regulation of macromolecule biosynthetic process (qval9.22E-2)', 'GO:2000112:regulation of cellular macromolecule biosynthetic process (qval9.18E-2)', 'GO:0051094:positive regulation of developmental process (qval9.01E-2)', 'GO:0009987:cellular process (qval9.44E-2)', 'GO:0051239:regulation of multicellular organismal process (qval1.08E-1)', 'GO:0060284:regulation of cell development (qval1.06E-1)', 'GO:0045665:negative regulation of neuron differentiation (qval1.06E-1)', 'GO:0010468:regulation of gene expression (qval1.05E-1)', 'GO:0071840:cellular component organization or biogenesis (qval1.05E-1)', 'GO:0045664:regulation of neuron differentiation (qval1.06E-1)', 'GO:0065008:regulation of biological quality (qval1.09E-1)', 'GO:0098657:import into cell (qval1.07E-1)', 'GO:0031327:negative regulation of cellular biosynthetic process (qval1.07E-1)', 'GO:0051171:regulation of nitrogen compound metabolic process (qval1.13E-1)', 'GO:0022402:cell cycle process (qval1.12E-1)', 'GO:0048598:embryonic morphogenesis (qval1.1E-1)', 'GO:0060255:regulation of macromolecule metabolic process (qval1.14E-1)', 'GO:0120036:plasma membrane bounded cell projection organization (qval1.18E-1)', 'GO:0080090:regulation of primary metabolic process (qval1.21E-1)', 'GO:0048532:anatomical structure arrangement (qval1.31E-1)', 'GO:0031324:negative regulation of cellular metabolic process (qval1.32E-1)', 'GO:0050768:negative regulation of neurogenesis (qval1.36E-1)', 'GO:0016043:cellular component organization (qval1.41E-1)', 'GO:0009890:negative regulation of biosynthetic process (qval1.4E-1)', 'GO:0006417:regulation of translation (qval1.59E-1)', 'GO:0009892:negative regulation of metabolic process (qval1.6E-1)', 'GO:2000113:negative regulation of cellular macromolecule biosynthetic process (qval1.8E-1)', 'GO:0032989:cellular component morphogenesis (qval1.79E-1)', 'GO:0048812:neuron projection morphogenesis (qval1.81E-1)', 'GO:0086065:cell communication involved in cardiac conduction (qval2.04E-1)', 'GO:0010558:negative regulation of macromolecule biosynthetic process (qval2.01E-1)', 'GO:0090119:vesicle-mediated cholesterol transport (qval2.02E-1)', 'GO:0051240:positive regulation of multicellular organismal process (qval2.06E-1)', 'GO:0019219:regulation of nucleobase-containing compound metabolic process (qval2.08E-1)']</t>
        </is>
      </c>
      <c r="T35" s="3">
        <f>hyperlink("https://spiral.technion.ac.il/results/MTAwMDAwNA==/34/GOResultsFUNCTION","link")</f>
        <v/>
      </c>
      <c r="U35" t="inlineStr">
        <is>
          <t>['GO:0016462:pyrophosphatase activity (qval1.15E-1)', 'GO:0016817:hydrolase activity, acting on acid anhydrides (qval6.14E-2)', 'GO:0016818:hydrolase activity, acting on acid anhydrides, in phosphorus-containing anhydrides (qval4.09E-2)', 'GO:0008092:cytoskeletal protein binding (qval2.79E-1)', 'GO:0017111:nucleoside-triphosphatase activity (qval2.28E-1)', 'GO:0045182:translation regulator activity (qval4.09E-1)']</t>
        </is>
      </c>
      <c r="V35" s="3">
        <f>hyperlink("https://spiral.technion.ac.il/results/MTAwMDAwNA==/34/GOResultsCOMPONENT","link")</f>
        <v/>
      </c>
      <c r="W35" t="inlineStr">
        <is>
          <t>['GO:0005911:cell-cell junction (qval7.25E-6)', 'GO:0005856:cytoskeleton (qval9.39E-6)', 'GO:0005923:bicellular tight junction (qval6.14E-4)', 'GO:0030054:cell junction (qval5.07E-4)', 'GO:0070160:tight junction (qval7.47E-4)', 'GO:0016323:basolateral plasma membrane (qval1.79E-2)', 'GO:0043232:intracellular non-membrane-bounded organelle (qval3.55E-2)', 'GO:0043227:membrane-bounded organelle (qval3.23E-2)', 'GO:0043228:non-membrane-bounded organelle (qval3.18E-2)', 'GO:0030175:filopodium (qval3.9E-2)', 'GO:0070062:extracellular exosome (qval3.65E-2)', 'GO:0031982:vesicle (qval3.75E-2)', 'GO:0098858:actin-based cell projection (qval4.36E-2)', 'GO:1903561:extracellular vesicle (qval4.7E-2)', 'GO:0043230:extracellular organelle (qval4.46E-2)', 'GO:0030057:desmosome (qval4.43E-2)', 'GO:0043229:intracellular organelle (qval4.53E-2)', 'GO:0005886:plasma membrane (qval5.84E-2)', 'GO:0044464:cell part (qval5.65E-2)', 'GO:0005737:cytoplasm (qval6.09E-2)', 'GO:0044430:cytoskeletal part (qval6.05E-2)', 'GO:0043226:organelle (qval6.89E-2)', 'GO:1902737:dendritic filopodium (qval7.96E-2)']</t>
        </is>
      </c>
      <c r="X35" t="inlineStr">
        <is>
          <t>[{18, 20, 21, 22, 23, 24}, {2, 4, 6, 7, 8, 9, 11}]</t>
        </is>
      </c>
    </row>
    <row r="36">
      <c r="A36" s="1" t="n">
        <v>35</v>
      </c>
      <c r="B36" t="n">
        <v>32863</v>
      </c>
      <c r="C36" t="n">
        <v>31</v>
      </c>
      <c r="D36" t="n">
        <v>123</v>
      </c>
      <c r="E36" t="n">
        <v>14</v>
      </c>
      <c r="F36" t="n">
        <v>930</v>
      </c>
      <c r="G36" t="n">
        <v>35</v>
      </c>
      <c r="H36" s="2" t="n">
        <v>-131.9663814486107</v>
      </c>
      <c r="I36" t="n">
        <v>0.5714285714285715</v>
      </c>
      <c r="J36" t="inlineStr">
        <is>
          <t>ENSG00000005059,ENSG00000008118,ENSG00000008196,ENSG00000011347,ENSG00000021645,ENSG00000023892,ENSG00000039068,ENSG00000048545,ENSG00000052344,ENSG00000064666,ENSG00000065534,ENSG00000065923,ENSG00000070814,ENSG00000075461,ENSG00000082781,ENSG00000083123,ENSG00000083307,ENSG00000086300,ENSG00000094975,ENSG00000099849,ENSG00000101327,ENSG00000101443,ENSG00000102172,ENSG00000104081,ENSG00000104313,ENSG00000105655,ENSG00000106789,ENSG00000109472,ENSG00000112378,ENSG00000115523,ENSG00000116016,ENSG00000118777,ENSG00000118785,ENSG00000118816,ENSG00000118898,ENSG00000119314,ENSG00000119318,ENSG00000120162,ENSG00000120708,ENSG00000121900,ENSG00000124766,ENSG00000125354,ENSG00000125505,ENSG00000128564,ENSG00000129194,ENSG00000132321,ENSG00000132698,ENSG00000132854,ENSG00000134258,ENSG00000135525,ENSG00000137203,ENSG00000137266,ENSG00000139289,ENSG00000140416,ENSG00000140945,ENSG00000142949,ENSG00000143061,ENSG00000143320,ENSG00000143333,ENSG00000143375,ENSG00000145681,ENSG00000147010,ENSG00000147571,ENSG00000147573,ENSG00000150556,ENSG00000152767,ENSG00000154001,ENSG00000154127,ENSG00000158195,ENSG00000158769,ENSG00000159164,ENSG00000160113,ENSG00000160145,ENSG00000160963,ENSG00000162552,ENSG00000162636,ENSG00000163453,ENSG00000163781,ENSG00000164099,ENSG00000164434,ENSG00000164616,ENSG00000164976,ENSG00000166145,ENSG00000166450,ENSG00000167642,ENSG00000167861,ENSG00000168672,ENSG00000169239,ENSG00000169398,ENSG00000170266,ENSG00000170775,ENSG00000170921,ENSG00000171316,ENSG00000171604,ENSG00000172572,ENSG00000173402,ENSG00000173848,ENSG00000175093,ENSG00000175445,ENSG00000176406,ENSG00000176532,ENSG00000177508,ENSG00000177606,ENSG00000179104,ENSG00000181751,ENSG00000182107,ENSG00000187720,ENSG00000188042,ENSG00000196562,ENSG00000197077,ENSG00000198168,ENSG00000198478,ENSG00000198937,ENSG00000204248,ENSG00000205268,ENSG00000205629,ENSG00000223813,ENSG00000229557,ENSG00000230148,ENSG00000231817,ENSG00000254815,ENSG00000261308,ENSG00000272079</t>
        </is>
      </c>
      <c r="K36" t="inlineStr">
        <is>
          <t>[(1, 11), (18, 6), (18, 8), (18, 9), (18, 11), (20, 6), (20, 8), (20, 9), (20, 10), (20, 11), (21, 6), (21, 8), (21, 9), (21, 10), (21, 11), (21, 13), (22, 6), (22, 8), (22, 9), (22, 10), (22, 11), (22, 13), (23, 6), (23, 8), (23, 9), (23, 10), (23, 11), (23, 13), (24, 6), (24, 8), (24, 9), (24, 10), (24, 11), (24, 13), (28, 11)]</t>
        </is>
      </c>
      <c r="L36" t="n">
        <v>229</v>
      </c>
      <c r="M36" t="n">
        <v>1</v>
      </c>
      <c r="N36" t="n">
        <v>0.95</v>
      </c>
      <c r="O36" t="n">
        <v>3</v>
      </c>
      <c r="P36" t="n">
        <v>10000</v>
      </c>
      <c r="Q36" t="inlineStr">
        <is>
          <t>11/06/2023, 22:14:59</t>
        </is>
      </c>
      <c r="R36" s="3">
        <f>hyperlink("https://spiral.technion.ac.il/results/MTAwMDAwNA==/35/GOResultsPROCESS","link")</f>
        <v/>
      </c>
      <c r="S36" t="inlineStr">
        <is>
          <t>['GO:0043062:extracellular structure organization (qval1.09E-2)', 'GO:0030198:extracellular matrix organization (qval9.63E-3)', 'GO:0003008:system process (qval2.41E-2)', 'GO:0048646:anatomical structure formation involved in morphogenesis (qval2.19E-2)', 'GO:0009628:response to abiotic stimulus (qval3.09E-2)', 'GO:1903034:regulation of response to wounding (qval3.9E-2)', 'GO:0032502:developmental process (qval1.64E-1)', 'GO:0060672:epithelial cell morphogenesis involved in placental branching (qval2.61E-1)', 'GO:0055095:lipoprotein particle mediated signaling (qval2.32E-1)', 'GO:0055096:low-density lipoprotein particle mediated signaling (qval2.09E-1)', 'GO:0046850:regulation of bone remodeling (qval3.14E-1)', 'GO:0030155:regulation of cell adhesion (qval3.38E-1)', 'GO:0061041:regulation of wound healing (qval3.54E-1)', 'GO:0045595:regulation of cell differentiation (qval4.49E-1)', 'GO:0007179:transforming growth factor beta receptor signaling pathway (qval4.68E-1)', 'GO:0090303:positive regulation of wound healing (qval4.77E-1)', 'GO:0009653:anatomical structure morphogenesis (qval5.68E-1)', 'GO:0009612:response to mechanical stimulus (qval5.58E-1)', 'GO:0032501:multicellular organismal process (qval6.14E-1)', 'GO:0003382:epithelial cell morphogenesis (qval6.11E-1)', 'GO:0048856:anatomical structure development (qval6.03E-1)', 'GO:0035148:tube formation (qval6.01E-1)', 'GO:0022604:regulation of cell morphogenesis (qval5.88E-1)', 'GO:0003208:cardiac ventricle morphogenesis (qval5.67E-1)', 'GO:1903036:positive regulation of response to wounding (qval5.48E-1)', 'GO:0034103:regulation of tissue remodeling (qval5.6E-1)', 'GO:0050877:nervous system process (qval5.49E-1)']</t>
        </is>
      </c>
      <c r="T36" s="3">
        <f>hyperlink("https://spiral.technion.ac.il/results/MTAwMDAwNA==/35/GOResultsFUNCTION","link")</f>
        <v/>
      </c>
      <c r="U36" t="inlineStr">
        <is>
          <t>['GO:0050839:cell adhesion molecule binding (qval1.55E-2)']</t>
        </is>
      </c>
      <c r="V36" s="3">
        <f>hyperlink("https://spiral.technion.ac.il/results/MTAwMDAwNA==/35/GOResultsCOMPONENT","link")</f>
        <v/>
      </c>
      <c r="W36" t="inlineStr">
        <is>
          <t>['GO:0005856:cytoskeleton (qval6.55E-2)', 'GO:0070062:extracellular exosome (qval1.39E-1)', 'GO:1903561:extracellular vesicle (qval1.19E-1)', 'GO:0043230:extracellular organelle (qval9.04E-2)', 'GO:0044421:extracellular region part (qval1.06E-1)', 'GO:0005911:cell-cell junction (qval1.07E-1)', 'GO:0042995:cell projection (qval1.15E-1)', 'GO:0005576:extracellular region (qval1.1E-1)', 'GO:0005886:plasma membrane (qval1.14E-1)', 'GO:0001725:stress fiber (qval1.3E-1)', 'GO:0097517:contractile actin filament bundle (qval1.18E-1)', 'GO:0031982:vesicle (qval1.16E-1)', 'GO:0032432:actin filament bundle (qval1.36E-1)']</t>
        </is>
      </c>
      <c r="X36" t="inlineStr">
        <is>
          <t>[{1, 18, 20, 21, 22, 23, 24, 28}, {6, 8, 9, 10, 11, 13}]</t>
        </is>
      </c>
    </row>
    <row r="37">
      <c r="A37" s="1" t="n">
        <v>36</v>
      </c>
      <c r="B37" t="n">
        <v>32863</v>
      </c>
      <c r="C37" t="n">
        <v>31</v>
      </c>
      <c r="D37" t="n">
        <v>385</v>
      </c>
      <c r="E37" t="n">
        <v>17</v>
      </c>
      <c r="F37" t="n">
        <v>930</v>
      </c>
      <c r="G37" t="n">
        <v>49</v>
      </c>
      <c r="H37" s="2" t="n">
        <v>-347.6784065459525</v>
      </c>
      <c r="I37" t="n">
        <v>0.5743366236518486</v>
      </c>
      <c r="J37" t="inlineStr">
        <is>
          <t>ENSG00000004864,ENSG00000005194,ENSG00000006047,ENSG00000009709,ENSG00000011304,ENSG00000011485,ENSG00000013306,ENSG00000020922,ENSG00000029993,ENSG00000043355,ENSG00000049089,ENSG00000050165,ENSG00000052749,ENSG00000053254,ENSG00000057657,ENSG00000063046,ENSG00000065621,ENSG00000067113,ENSG00000067715,ENSG00000069667,ENSG00000073792,ENSG00000073849,ENSG00000074181,ENSG00000075673,ENSG00000076826,ENSG00000077348,ENSG00000077782,ENSG00000078295,ENSG00000080345,ENSG00000082458,ENSG00000084093,ENSG00000084444,ENSG00000086712,ENSG00000087128,ENSG00000090932,ENSG00000092140,ENSG00000092421,ENSG00000092758,ENSG00000094916,ENSG00000095002,ENSG00000096395,ENSG00000099954,ENSG00000100105,ENSG00000100122,ENSG00000100473,ENSG00000100714,ENSG00000100814,ENSG00000101115,ENSG00000101144,ENSG00000101463,ENSG00000102290,ENSG00000103184,ENSG00000103449,ENSG00000103723,ENSG00000104290,ENSG00000104327,ENSG00000105202,ENSG00000105289,ENSG00000105341,ENSG00000105866,ENSG00000105929,ENSG00000105991,ENSG00000106246,ENSG00000106392,ENSG00000107554,ENSG00000107562,ENSG00000107614,ENSG00000108950,ENSG00000109956,ENSG00000110092,ENSG00000110700,ENSG00000110931,ENSG00000111186,ENSG00000111249,ENSG00000111271,ENSG00000111319,ENSG00000111432,ENSG00000112159,ENSG00000112394,ENSG00000113722,ENSG00000114115,ENSG00000114346,ENSG00000114353,ENSG00000115241,ENSG00000115816,ENSG00000115866,ENSG00000116128,ENSG00000116396,ENSG00000117069,ENSG00000117724,ENSG00000118482,ENSG00000119285,ENSG00000119711,ENSG00000119969,ENSG00000120094,ENSG00000121210,ENSG00000121211,ENSG00000123119,ENSG00000123131,ENSG00000123473,ENSG00000123908,ENSG00000124532,ENSG00000125351,ENSG00000125968,ENSG00000126464,ENSG00000127616,ENSG00000128050,ENSG00000128298,ENSG00000128683,ENSG00000128833,ENSG00000129354,ENSG00000129682,ENSG00000130032,ENSG00000130182,ENSG00000130193,ENSG00000130720,ENSG00000130726,ENSG00000130826,ENSG00000130940,ENSG00000131264,ENSG00000131844,ENSG00000131914,ENSG00000131969,ENSG00000131979,ENSG00000132749,ENSG00000132763,ENSG00000132780,ENSG00000133019,ENSG00000133083,ENSG00000133636,ENSG00000133687,ENSG00000133710,ENSG00000134287,ENSG00000134323,ENSG00000134595,ENSG00000135116,ENSG00000135643,ENSG00000135916,ENSG00000136504,ENSG00000137154,ENSG00000137285,ENSG00000137574,ENSG00000137720,ENSG00000138095,ENSG00000138336,ENSG00000138735,ENSG00000139668,ENSG00000139998,ENSG00000140006,ENSG00000140988,ENSG00000141349,ENSG00000142556,ENSG00000143119,ENSG00000143379,ENSG00000143748,ENSG00000143756,ENSG00000143768,ENSG00000143786,ENSG00000143799,ENSG00000144381,ENSG00000144730,ENSG00000144834,ENSG00000145626,ENSG00000145642,ENSG00000145703,ENSG00000145741,ENSG00000145808,ENSG00000145907,ENSG00000146083,ENSG00000146215,ENSG00000146285,ENSG00000146530,ENSG00000146776,ENSG00000147119,ENSG00000147202,ENSG00000147255,ENSG00000147274,ENSG00000148175,ENSG00000148200,ENSG00000148798,ENSG00000148843,ENSG00000149476,ENSG00000149922,ENSG00000151276,ENSG00000151746,ENSG00000152284,ENSG00000152683,ENSG00000152779,ENSG00000152969,ENSG00000153363,ENSG00000154319,ENSG00000154342,ENSG00000154359,ENSG00000154639,ENSG00000155380,ENSG00000156574,ENSG00000156966,ENSG00000156990,ENSG00000157110,ENSG00000157890,ENSG00000157911,ENSG00000159079,ENSG00000160410,ENSG00000160783,ENSG00000160973,ENSG00000162174,ENSG00000162344,ENSG00000162490,ENSG00000162551,ENSG00000162889,ENSG00000163873,ENSG00000164045,ENSG00000164048,ENSG00000164120,ENSG00000164458,ENSG00000164904,ENSG00000165175,ENSG00000165185,ENSG00000165186,ENSG00000165349,ENSG00000165556,ENSG00000165566,ENSG00000165671,ENSG00000165732,ENSG00000165905,ENSG00000165934,ENSG00000166197,ENSG00000166206,ENSG00000166405,ENSG00000166532,ENSG00000166823,ENSG00000166833,ENSG00000166965,ENSG00000167840,ENSG00000168280,ENSG00000168411,ENSG00000168502,ENSG00000168505,ENSG00000168671,ENSG00000168913,ENSG00000169018,ENSG00000169213,ENSG00000169432,ENSG00000169783,ENSG00000170100,ENSG00000170549,ENSG00000170561,ENSG00000170608,ENSG00000171044,ENSG00000171634,ENSG00000171681,ENSG00000171863,ENSG00000172053,ENSG00000172461,ENSG00000172469,ENSG00000172782,ENSG00000172795,ENSG00000172809,ENSG00000173065,ENSG00000173473,ENSG00000173894,ENSG00000174444,ENSG00000174720,ENSG00000174748,ENSG00000175426,ENSG00000175567,ENSG00000175792,ENSG00000175832,ENSG00000175894,ENSG00000176834,ENSG00000177468,ENSG00000178947,ENSG00000179111,ENSG00000181007,ENSG00000181215,ENSG00000181392,ENSG00000181666,ENSG00000182372,ENSG00000182568,ENSG00000182667,ENSG00000183150,ENSG00000183161,ENSG00000183196,ENSG00000183943,ENSG00000184117,ENSG00000184160,ENSG00000185155,ENSG00000185189,ENSG00000185274,ENSG00000185532,ENSG00000186007,ENSG00000186468,ENSG00000186493,ENSG00000187244,ENSG00000187514,ENSG00000187730,ENSG00000188257,ENSG00000188322,ENSG00000188559,ENSG00000188848,ENSG00000196172,ENSG00000196268,ENSG00000196376,ENSG00000196591,ENSG00000196781,ENSG00000197721,ENSG00000197961,ENSG00000198015,ENSG00000198598,ENSG00000198755,ENSG00000198780,ENSG00000198825,ENSG00000198865,ENSG00000198919,ENSG00000203721,ENSG00000204257,ENSG00000204287,ENSG00000204308,ENSG00000204335,ENSG00000204442,ENSG00000205339,ENSG00000213762,ENSG00000213988,ENSG00000214089,ENSG00000215612,ENSG00000216471,ENSG00000219438,ENSG00000222033,ENSG00000224032,ENSG00000224078,ENSG00000224189,ENSG00000225914,ENSG00000229544,ENSG00000229914,ENSG00000232293,ENSG00000232677,ENSG00000233836,ENSG00000234787,ENSG00000238105,ENSG00000238178,ENSG00000238266,ENSG00000240775,ENSG00000242794,ENSG00000243181,ENSG00000244086,ENSG00000244953,ENSG00000245910,ENSG00000248329,ENSG00000248347,ENSG00000248663,ENSG00000248905,ENSG00000250303,ENSG00000250305,ENSG00000250986,ENSG00000251567,ENSG00000253196,ENSG00000253729,ENSG00000253799,ENSG00000254726,ENSG00000254896,ENSG00000255474,ENSG00000255562,ENSG00000256232,ENSG00000256364,ENSG00000256463,ENSG00000256969,ENSG00000260231,ENSG00000260834,ENSG00000261373,ENSG00000261409,ENSG00000262877,ENSG00000263146,ENSG00000267523,ENSG00000269416,ENSG00000272788,ENSG00000277013,ENSG00000277196,ENSG00000277363,ENSG00000278817,ENSG00000278986,ENSG00000280623,ENSG00000282024,ENSG00000282048,ENSG00000283674,ENSG00000285188</t>
        </is>
      </c>
      <c r="K37" t="inlineStr">
        <is>
          <t>[(10, 3), (10, 5), (10, 7), (10, 30), (12, 3), (12, 5), (12, 7), (12, 30), (14, 3), (14, 5), (14, 7), (14, 30), (15, 3), (15, 30), (16, 3), (16, 5), (16, 7), (16, 30), (17, 3), (17, 7), (17, 30), (18, 3), (18, 5), (18, 7), (18, 30), (19, 3), (19, 5), (19, 7), (19, 30), (20, 3), (20, 5), (20, 7), (20, 30), (21, 3), (21, 5), (21, 7), (21, 30), (22, 3), (22, 5), (22, 7), (22, 30), (23, 3), (23, 5), (23, 7), (23, 30), (24, 3), (24, 5), (24, 7), (24, 30)]</t>
        </is>
      </c>
      <c r="L37" t="n">
        <v>6945</v>
      </c>
      <c r="M37" t="n">
        <v>0.75</v>
      </c>
      <c r="N37" t="n">
        <v>0.95</v>
      </c>
      <c r="O37" t="n">
        <v>3</v>
      </c>
      <c r="P37" t="n">
        <v>10000</v>
      </c>
      <c r="Q37" t="inlineStr">
        <is>
          <t>11/06/2023, 22:15:23</t>
        </is>
      </c>
      <c r="R37" s="3">
        <f>hyperlink("https://spiral.technion.ac.il/results/MTAwMDAwNA==/36/GOResultsPROCESS","link")</f>
        <v/>
      </c>
      <c r="S37" t="inlineStr">
        <is>
          <t>['GO:0010629:negative regulation of gene expression (qval2.43E-5)', 'GO:0051253:negative regulation of RNA metabolic process (qval4.2E-5)', 'GO:0045934:negative regulation of nucleobase-containing compound metabolic process (qval4.58E-5)', 'GO:0045892:negative regulation of transcription, DNA-templated (qval3.5E-5)', 'GO:1903507:negative regulation of nucleic acid-templated transcription (qval2.88E-5)', 'GO:1902679:negative regulation of RNA biosynthetic process (qval2.4E-5)', 'GO:2000113:negative regulation of cellular macromolecule biosynthetic process (qval3.16E-5)', 'GO:0010558:negative regulation of macromolecule biosynthetic process (qval3.52E-5)', 'GO:0009890:negative regulation of biosynthetic process (qval4.14E-5)', 'GO:0032502:developmental process (qval4.21E-5)', 'GO:0031327:negative regulation of cellular biosynthetic process (qval4.63E-5)', 'GO:0048856:anatomical structure development (qval5.98E-5)', 'GO:0010605:negative regulation of macromolecule metabolic process (qval5.64E-4)', 'GO:0000122:negative regulation of transcription by RNA polymerase II (qval5.45E-4)', 'GO:0009892:negative regulation of metabolic process (qval6.08E-4)', 'GO:0030154:cell differentiation (qval6.25E-4)', 'GO:0006357:regulation of transcription by RNA polymerase II (qval1.69E-3)', 'GO:0031324:negative regulation of cellular metabolic process (qval2.06E-3)', 'GO:2000112:regulation of cellular macromolecule biosynthetic process (qval2.75E-3)', 'GO:0010556:regulation of macromolecule biosynthetic process (qval3.78E-3)', 'GO:0007498:mesoderm development (qval4.11E-3)', 'GO:0051172:negative regulation of nitrogen compound metabolic process (qval4.65E-3)', 'GO:0009653:anatomical structure morphogenesis (qval6.38E-3)', 'GO:0051252:regulation of RNA metabolic process (qval6.77E-3)', 'GO:0031326:regulation of cellular biosynthetic process (qval7.98E-3)', 'GO:1903506:regulation of nucleic acid-templated transcription (qval9.19E-3)', 'GO:0006355:regulation of transcription, DNA-templated (qval8.85E-3)', 'GO:2001141:regulation of RNA biosynthetic process (qval9.11E-3)', 'GO:0032501:multicellular organismal process (qval9.12E-3)', 'GO:0009889:regulation of biosynthetic process (qval9.14E-3)', 'GO:0048598:embryonic morphogenesis (qval1.32E-2)', 'GO:0009948:anterior/posterior axis specification (qval1.94E-2)', 'GO:0010468:regulation of gene expression (qval2E-2)', 'GO:0030182:neuron differentiation (qval2.31E-2)', 'GO:0090308:regulation of methylation-dependent chromatin silencing (qval2.53E-2)', 'GO:0050768:negative regulation of neurogenesis (qval3.19E-2)', 'GO:0006364:rRNA processing (qval3.32E-2)', 'GO:0034470:ncRNA processing (qval3.47E-2)', 'GO:0045665:negative regulation of neuron differentiation (qval3.69E-2)', 'GO:0010721:negative regulation of cell development (qval3.97E-2)', 'GO:0019219:regulation of nucleobase-containing compound metabolic process (qval4.52E-2)', 'GO:0048869:cellular developmental process (qval4.5E-2)', 'GO:2000382:positive regulation of mesoderm development (qval4.72E-2)', 'GO:0036342:post-anal tail morphogenesis (qval5.31E-2)', 'GO:0051961:negative regulation of nervous system development (qval5.41E-2)', 'GO:1903508:positive regulation of nucleic acid-templated transcription (qval6.3E-2)', 'GO:0045893:positive regulation of transcription, DNA-templated (qval6.17E-2)', 'GO:1902680:positive regulation of RNA biosynthetic process (qval6.14E-2)', 'GO:2000380:regulation of mesoderm development (qval6.26E-2)', 'GO:0009798:axis specification (qval6.68E-2)', 'GO:0007614:short-term memory (qval6.87E-2)', 'GO:0010977:negative regulation of neuron projection development (qval7.31E-2)', 'GO:0007389:pattern specification process (qval7.41E-2)', 'GO:0016074:snoRNA metabolic process (qval7.31E-2)', 'GO:0080090:regulation of primary metabolic process (qval7.37E-2)', 'GO:0019827:stem cell population maintenance (qval8.4E-2)', 'GO:0016072:rRNA metabolic process (qval8.43E-2)', 'GO:0010628:positive regulation of gene expression (qval8.35E-2)', 'GO:0000184:nuclear-transcribed mRNA catabolic process, nonsense-mediated decay (qval8.66E-2)', 'GO:0098727:maintenance of cell number (qval8.95E-2)', 'GO:0051254:positive regulation of RNA metabolic process (qval8.99E-2)', 'GO:0072272:proximal/distal pattern formation involved in metanephric nephron development (qval8.94E-2)', 'GO:0072047:proximal/distal pattern formation involved in nephron development (qval8.8E-2)', 'GO:0033967:box C/D snoRNA metabolic process (qval8.66E-2)', "GO:0000494:box C/D snoRNA 3'-end processing (qval8.53E-2)", 'GO:0034963:box C/D snoRNA processing (qval8.4E-2)', 'GO:0010557:positive regulation of macromolecule biosynthetic process (qval8.68E-2)', 'GO:0009880:embryonic pattern specification (qval9.31E-2)', 'GO:0003006:developmental process involved in reproduction (qval9.79E-2)', 'GO:0048519:negative regulation of biological process (qval1.02E-1)', 'GO:0045935:positive regulation of nucleobase-containing compound metabolic process (qval1.04E-1)', 'GO:0019222:regulation of metabolic process (qval1.04E-1)', 'GO:0048646:anatomical structure formation involved in morphogenesis (qval1.06E-1)', 'GO:0051171:regulation of nitrogen compound metabolic process (qval1.07E-1)', 'GO:0034505:tooth mineralization (qval1.09E-1)', 'GO:0031323:regulation of cellular metabolic process (qval1.15E-1)', 'GO:0045944:positive regulation of transcription by RNA polymerase II (qval1.22E-1)', 'GO:0048523:negative regulation of cellular process (qval1.22E-1)', 'GO:0048731:system development (qval1.23E-1)', 'GO:0060255:regulation of macromolecule metabolic process (qval1.38E-1)', 'GO:0031328:positive regulation of cellular biosynthetic process (qval1.38E-1)', "GO:0031126:snoRNA 3'-end processing (qval1.4E-1)", 'GO:0090304:nucleic acid metabolic process (qval1.42E-1)', 'GO:0001764:neuron migration (qval1.5E-1)', 'GO:0035019:somatic stem cell population maintenance (qval1.5E-1)', 'GO:0045197:establishment or maintenance of epithelial cell apical/basal polarity (qval1.5E-1)', 'GO:0035239:tube morphogenesis (qval1.54E-1)', 'GO:0001947:heart looping (qval1.58E-1)']</t>
        </is>
      </c>
      <c r="T37" s="3">
        <f>hyperlink("https://spiral.technion.ac.il/results/MTAwMDAwNA==/36/GOResultsFUNCTION","link")</f>
        <v/>
      </c>
      <c r="U37" t="inlineStr">
        <is>
          <t>['GO:1990837:sequence-specific double-stranded DNA binding (qval2.6E-4)', 'GO:0043565:sequence-specific DNA binding (qval1.75E-4)', 'GO:0003690:double-stranded DNA binding (qval2.1E-4)', 'GO:0000976:transcription regulatory region sequence-specific DNA binding (qval2.16E-4)', 'GO:0044212:transcription regulatory region DNA binding (qval1.86E-4)', 'GO:0001067:regulatory region nucleic acid binding (qval1.58E-4)', 'GO:0000987:proximal promoter sequence-specific DNA binding (qval1.56E-4)', 'GO:0140110:transcription regulator activity (qval3.48E-4)', 'GO:0000981:DNA-binding transcription factor activity, RNA polymerase II-specific (qval4.3E-4)', 'GO:0001012:RNA polymerase II regulatory region DNA binding (qval4.28E-4)', 'GO:0000977:RNA polymerase II regulatory region sequence-specific DNA binding (qval3.89E-4)', 'GO:0003700:DNA-binding transcription factor activity (qval3.83E-4)', 'GO:0000978:RNA polymerase II proximal promoter sequence-specific DNA binding (qval3.9E-4)', 'GO:0003676:nucleic acid binding (qval4.05E-4)', 'GO:0097159:organic cyclic compound binding (qval1.09E-3)', 'GO:1901363:heterocyclic compound binding (qval2.35E-3)', 'GO:0003677:DNA binding (qval2.94E-3)', 'GO:0008134:transcription factor binding (qval2.76E-2)', 'GO:0015020:glucuronosyltransferase activity (qval1.79E-1)']</t>
        </is>
      </c>
      <c r="V37" s="3">
        <f>hyperlink("https://spiral.technion.ac.il/results/MTAwMDAwNA==/36/GOResultsCOMPONENT","link")</f>
        <v/>
      </c>
      <c r="W37" t="inlineStr">
        <is>
          <t>['GO:0000785:chromatin (qval4.32E-6)', 'GO:0044427:chromosomal part (qval3.33E-4)', 'GO:0005654:nucleoplasm (qval1.25E-1)', 'GO:0043231:intracellular membrane-bounded organelle (qval2.79E-1)', 'GO:0000792:heterochromatin (qval2.23E-1)', 'GO:0005634:nucleus (qval2.15E-1)']</t>
        </is>
      </c>
      <c r="X37" t="inlineStr">
        <is>
          <t>[{10, 12, 14, 15, 16, 17, 18, 19, 20, 21, 22, 23, 24}, {3, 5, 30, 7}]</t>
        </is>
      </c>
    </row>
    <row r="38">
      <c r="A38" s="1" t="n">
        <v>37</v>
      </c>
      <c r="B38" t="n">
        <v>32863</v>
      </c>
      <c r="C38" t="n">
        <v>31</v>
      </c>
      <c r="D38" t="n">
        <v>184</v>
      </c>
      <c r="E38" t="n">
        <v>16</v>
      </c>
      <c r="F38" t="n">
        <v>930</v>
      </c>
      <c r="G38" t="n">
        <v>47</v>
      </c>
      <c r="H38" s="2" t="n">
        <v>-149.9869329681176</v>
      </c>
      <c r="I38" t="n">
        <v>0.5780033066896222</v>
      </c>
      <c r="J38" t="inlineStr">
        <is>
          <t>ENSG00000004864,ENSG00000006047,ENSG00000020922,ENSG00000029993,ENSG00000035928,ENSG00000049089,ENSG00000052749,ENSG00000065978,ENSG00000066279,ENSG00000067113,ENSG00000072501,ENSG00000080345,ENSG00000081059,ENSG00000084093,ENSG00000092421,ENSG00000100105,ENSG00000100276,ENSG00000101144,ENSG00000101463,ENSG00000101868,ENSG00000102290,ENSG00000102974,ENSG00000103449,ENSG00000104290,ENSG00000105289,ENSG00000105929,ENSG00000106078,ENSG00000107362,ENSG00000107562,ENSG00000108064,ENSG00000110092,ENSG00000110700,ENSG00000110931,ENSG00000112159,ENSG00000113851,ENSG00000114353,ENSG00000114739,ENSG00000117461,ENSG00000117906,ENSG00000118432,ENSG00000119285,ENSG00000123119,ENSG00000124532,ENSG00000126261,ENSG00000126878,ENSG00000127616,ENSG00000128298,ENSG00000128833,ENSG00000129354,ENSG00000129534,ENSG00000129682,ENSG00000131844,ENSG00000131914,ENSG00000131969,ENSG00000132768,ENSG00000133083,ENSG00000134323,ENSG00000134595,ENSG00000135116,ENSG00000135336,ENSG00000135829,ENSG00000136504,ENSG00000136891,ENSG00000136931,ENSG00000137720,ENSG00000138735,ENSG00000139146,ENSG00000139998,ENSG00000142556,ENSG00000143319,ENSG00000143756,ENSG00000143768,ENSG00000143799,ENSG00000144381,ENSG00000144834,ENSG00000145642,ENSG00000145703,ENSG00000147202,ENSG00000147274,ENSG00000148200,ENSG00000148798,ENSG00000148843,ENSG00000152969,ENSG00000153363,ENSG00000154319,ENSG00000154359,ENSG00000154639,ENSG00000155380,ENSG00000156574,ENSG00000156966,ENSG00000156990,ENSG00000158528,ENSG00000159712,ENSG00000162174,ENSG00000163508,ENSG00000163873,ENSG00000164134,ENSG00000164151,ENSG00000164458,ENSG00000165186,ENSG00000165209,ENSG00000165349,ENSG00000165671,ENSG00000166197,ENSG00000166405,ENSG00000166558,ENSG00000167840,ENSG00000167984,ENSG00000168502,ENSG00000168505,ENSG00000168671,ENSG00000169213,ENSG00000169432,ENSG00000169679,ENSG00000169783,ENSG00000170515,ENSG00000170549,ENSG00000170561,ENSG00000171634,ENSG00000171861,ENSG00000173473,ENSG00000173674,ENSG00000175426,ENSG00000175471,ENSG00000175894,ENSG00000175928,ENSG00000176834,ENSG00000181392,ENSG00000182307,ENSG00000183943,ENSG00000184117,ENSG00000184160,ENSG00000185155,ENSG00000185189,ENSG00000185652,ENSG00000186493,ENSG00000187514,ENSG00000187772,ENSG00000188313,ENSG00000189043,ENSG00000196376,ENSG00000198010,ENSG00000198056,ENSG00000198598,ENSG00000198755,ENSG00000198780,ENSG00000198865,ENSG00000203721,ENSG00000204308,ENSG00000204335,ENSG00000213988,ENSG00000214089,ENSG00000222033,ENSG00000226571,ENSG00000228373,ENSG00000229544,ENSG00000229914,ENSG00000231762,ENSG00000232293,ENSG00000232650,ENSG00000232677,ENSG00000233613,ENSG00000234183,ENSG00000238178,ENSG00000240563,ENSG00000241002,ENSG00000243004,ENSG00000248347,ENSG00000250421,ENSG00000254896,ENSG00000255474,ENSG00000255562,ENSG00000256463,ENSG00000261409,ENSG00000267383,ENSG00000267705,ENSG00000277363,ENSG00000279347,ENSG00000279427,ENSG00000280623,ENSG00000283602,ENSG00000283674,ENSG00000283682,ENSG00000284753</t>
        </is>
      </c>
      <c r="K38" t="inlineStr">
        <is>
          <t>[(12, 5), (12, 7), (12, 28), (12, 29), (14, 5), (14, 7), (14, 28), (14, 29), (15, 5), (15, 7), (15, 28), (15, 29), (16, 5), (16, 7), (16, 28), (16, 29), (17, 5), (17, 7), (17, 28), (17, 29), (18, 5), (18, 7), (18, 28), (18, 29), (19, 5), (19, 28), (19, 29), (20, 5), (20, 7), (20, 28), (20, 29), (21, 5), (21, 7), (21, 28), (21, 29), (22, 5), (22, 7), (22, 28), (22, 29), (23, 5), (23, 7), (23, 28), (23, 29), (24, 5), (24, 7), (24, 28), (24, 29)]</t>
        </is>
      </c>
      <c r="L38" t="n">
        <v>1964</v>
      </c>
      <c r="M38" t="n">
        <v>1</v>
      </c>
      <c r="N38" t="n">
        <v>0.95</v>
      </c>
      <c r="O38" t="n">
        <v>3</v>
      </c>
      <c r="P38" t="n">
        <v>10000</v>
      </c>
      <c r="Q38" t="inlineStr">
        <is>
          <t>11/06/2023, 22:15:46</t>
        </is>
      </c>
      <c r="R38" s="3">
        <f>hyperlink("https://spiral.technion.ac.il/results/MTAwMDAwNA==/37/GOResultsPROCESS","link")</f>
        <v/>
      </c>
      <c r="S38" t="inlineStr">
        <is>
          <t>['GO:0051253:negative regulation of RNA metabolic process (qval2.21E-3)', 'GO:0051254:positive regulation of RNA metabolic process (qval7.43E-3)', 'GO:0006364:rRNA processing (qval5.47E-3)', 'GO:0045934:negative regulation of nucleobase-containing compound metabolic process (qval4.55E-3)', 'GO:0000122:negative regulation of transcription by RNA polymerase II (qval5.77E-3)', 'GO:2000112:regulation of cellular macromolecule biosynthetic process (qval5.71E-3)', 'GO:1903508:positive regulation of nucleic acid-templated transcription (qval5.65E-3)', 'GO:0045893:positive regulation of transcription, DNA-templated (qval4.95E-3)', 'GO:1902680:positive regulation of RNA biosynthetic process (qval4.46E-3)', 'GO:0010556:regulation of macromolecule biosynthetic process (qval4.45E-3)', 'GO:0045892:negative regulation of transcription, DNA-templated (qval5.53E-3)', 'GO:1903507:negative regulation of nucleic acid-templated transcription (qval5.15E-3)', 'GO:1902679:negative regulation of RNA biosynthetic process (qval4.76E-3)', 'GO:0016072:rRNA metabolic process (qval4.47E-3)', 'GO:0045935:positive regulation of nucleobase-containing compound metabolic process (qval4.66E-3)', 'GO:0010557:positive regulation of macromolecule biosynthetic process (qval5.58E-3)', 'GO:1903506:regulation of nucleic acid-templated transcription (qval6.46E-3)', 'GO:0006355:regulation of transcription, DNA-templated (qval6.1E-3)', 'GO:2001141:regulation of RNA biosynthetic process (qval6.06E-3)', 'GO:2000113:negative regulation of cellular macromolecule biosynthetic process (qval6.34E-3)', 'GO:0034470:ncRNA processing (qval6.74E-3)', 'GO:0010558:negative regulation of macromolecule biosynthetic process (qval6.57E-3)', 'GO:0010628:positive regulation of gene expression (qval6.39E-3)', 'GO:0010629:negative regulation of gene expression (qval6.14E-3)', 'GO:0051252:regulation of RNA metabolic process (qval7.4E-3)', 'GO:0031326:regulation of cellular biosynthetic process (qval7.55E-3)', 'GO:0006357:regulation of transcription by RNA polymerase II (qval9.19E-3)', 'GO:0031328:positive regulation of cellular biosynthetic process (qval9.78E-3)', 'GO:0031327:negative regulation of cellular biosynthetic process (qval1.13E-2)', 'GO:0009889:regulation of biosynthetic process (qval1.19E-2)', 'GO:0009891:positive regulation of biosynthetic process (qval1.2E-2)', 'GO:0051173:positive regulation of nitrogen compound metabolic process (qval1.35E-2)', 'GO:0009890:negative regulation of biosynthetic process (qval1.37E-2)', 'GO:0031324:negative regulation of cellular metabolic process (qval2.06E-2)', 'GO:0019219:regulation of nucleobase-containing compound metabolic process (qval2.86E-2)', 'GO:0072272:proximal/distal pattern formation involved in metanephric nephron development (qval3.3E-2)', 'GO:0072047:proximal/distal pattern formation involved in nephron development (qval3.21E-2)', 'GO:0010468:regulation of gene expression (qval3.37E-2)', 'GO:0031325:positive regulation of cellular metabolic process (qval3.56E-2)', 'GO:0010604:positive regulation of macromolecule metabolic process (qval3.65E-2)', 'GO:0034660:ncRNA metabolic process (qval4.08E-2)', 'GO:0051172:negative regulation of nitrogen compound metabolic process (qval4.91E-2)', 'GO:0009892:negative regulation of metabolic process (qval6.95E-2)', 'GO:0010605:negative regulation of macromolecule metabolic process (qval9.99E-2)', 'GO:0031323:regulation of cellular metabolic process (qval1.14E-1)', 'GO:0009893:positive regulation of metabolic process (qval1.13E-1)', 'GO:0090304:nucleic acid metabolic process (qval1.37E-1)', 'GO:0007379:segment specification (qval1.35E-1)', 'GO:0045944:positive regulation of transcription by RNA polymerase II (qval1.41E-1)', 'GO:0072268:pattern specification involved in metanephros development (qval1.41E-1)', 'GO:0072086:specification of loop of Henle identity (qval1.38E-1)', 'GO:0048519:negative regulation of biological process (qval1.48E-1)', 'GO:0080090:regulation of primary metabolic process (qval1.48E-1)', 'GO:0001704:formation of primary germ layer (qval1.6E-1)', 'GO:0051171:regulation of nitrogen compound metabolic process (qval1.78E-1)', 'GO:0048522:positive regulation of cellular process (qval1.81E-1)', 'GO:0000723:telomere maintenance (qval1.96E-1)', 'GO:0003006:developmental process involved in reproduction (qval1.93E-1)', 'GO:0048869:cellular developmental process (qval1.94E-1)', 'GO:0070934:CRD-mediated mRNA stabilization (qval1.95E-1)', 'GO:2000373:positive regulation of DNA topoisomerase (ATP-hydrolyzing) activity (qval1.92E-1)', 'GO:2000371:regulation of DNA topoisomerase (ATP-hydrolyzing) activity (qval1.88E-1)', 'GO:0072081:specification of nephron tubule identity (qval1.85E-1)', 'GO:0006269:DNA replication, synthesis of RNA primer (qval1.83E-1)', 'GO:0032200:telomere organization (qval1.93E-1)', 'GO:0051960:regulation of nervous system development (qval2.04E-1)', 'GO:0070920:regulation of production of small RNA involved in gene silencing by RNA (qval2.13E-1)', 'GO:1903798:regulation of production of miRNAs involved in gene silencing by miRNA (qval2.1E-1)', 'GO:0032647:regulation of interferon-alpha production (qval2.06E-1)', 'GO:0048523:negative regulation of cellular process (qval2.12E-1)']</t>
        </is>
      </c>
      <c r="T38" s="3">
        <f>hyperlink("https://spiral.technion.ac.il/results/MTAwMDAwNA==/37/GOResultsFUNCTION","link")</f>
        <v/>
      </c>
      <c r="U38" t="inlineStr">
        <is>
          <t>['GO:1990837:sequence-specific double-stranded DNA binding (qval5.24E-4)', 'GO:0003690:double-stranded DNA binding (qval2.75E-4)', 'GO:0043565:sequence-specific DNA binding (qval2.23E-4)', 'GO:0003677:DNA binding (qval8.92E-4)', 'GO:0003688:DNA replication origin binding (qval1.42E-3)', 'GO:0003676:nucleic acid binding (qval4.63E-3)', 'GO:0097159:organic cyclic compound binding (qval4.21E-3)', 'GO:1901363:heterocyclic compound binding (qval9.96E-3)', 'GO:0000976:transcription regulatory region sequence-specific DNA binding (qval1.78E-2)', 'GO:0044212:transcription regulatory region DNA binding (qval1.66E-2)', 'GO:0001067:regulatory region nucleic acid binding (qval1.53E-2)', 'GO:0000978:RNA polymerase II proximal promoter sequence-specific DNA binding (qval2.41E-2)', 'GO:0000987:proximal promoter sequence-specific DNA binding (qval2.64E-2)', 'GO:0001012:RNA polymerase II regulatory region DNA binding (qval2.93E-2)', 'GO:0000977:RNA polymerase II regulatory region sequence-specific DNA binding (qval2.74E-2)', 'GO:0140110:transcription regulator activity (qval2.59E-2)', 'GO:0008134:transcription factor binding (qval4.58E-2)', 'GO:0003700:DNA-binding transcription factor activity (qval6.18E-2)', 'GO:0000981:DNA-binding transcription factor activity, RNA polymerase II-specific (qval2.16E-1)']</t>
        </is>
      </c>
      <c r="V38" s="3">
        <f>hyperlink("https://spiral.technion.ac.il/results/MTAwMDAwNA==/37/GOResultsCOMPONENT","link")</f>
        <v/>
      </c>
      <c r="W38" t="inlineStr">
        <is>
          <t>['GO:0044427:chromosomal part (qval2.34E-3)', 'GO:0005730:nucleolus (qval8.63E-3)', 'GO:0044454:nuclear chromosome part (qval1.45E-2)', 'GO:0000785:chromatin (qval3.18E-2)', 'GO:0043232:intracellular non-membrane-bounded organelle (qval4.81E-2)', 'GO:0043228:non-membrane-bounded organelle (qval4.34E-2)', 'GO:0044446:intracellular organelle part (qval6.97E-2)', 'GO:0044422:organelle part (qval6.54E-2)', 'GO:0005658:alpha DNA polymerase:primase complex (qval1.01E-1)', 'GO:0044428:nuclear part (qval9.89E-2)', 'GO:0005883:neurofilament (qval1.37E-1)']</t>
        </is>
      </c>
      <c r="X38" t="inlineStr">
        <is>
          <t>[{12, 14, 15, 16, 17, 18, 19, 20, 21, 22, 23, 24}, {29, 28, 5, 7}]</t>
        </is>
      </c>
    </row>
    <row r="39">
      <c r="A39" s="1" t="n">
        <v>38</v>
      </c>
      <c r="B39" t="n">
        <v>32863</v>
      </c>
      <c r="C39" t="n">
        <v>31</v>
      </c>
      <c r="D39" t="n">
        <v>1119</v>
      </c>
      <c r="E39" t="n">
        <v>17</v>
      </c>
      <c r="F39" t="n">
        <v>930</v>
      </c>
      <c r="G39" t="n">
        <v>46</v>
      </c>
      <c r="H39" s="2" t="n">
        <v>-2799.913994794756</v>
      </c>
      <c r="I39" t="n">
        <v>0.5792570693249663</v>
      </c>
      <c r="J39" t="inlineStr">
        <is>
          <t>ENSG00000001036,ENSG00000002330,ENSG00000002933,ENSG00000003056,ENSG00000003402,ENSG00000003436,ENSG00000004139,ENSG00000004776,ENSG00000004866,ENSG00000005073,ENSG00000005102,ENSG00000005243,ENSG00000005486,ENSG00000005884,ENSG00000006042,ENSG00000006118,ENSG00000006282,ENSG00000006576,ENSG00000007944,ENSG00000008294,ENSG00000008513,ENSG00000008517,ENSG00000008710,ENSG00000008952,ENSG00000010310,ENSG00000010404,ENSG00000010803,ENSG00000011028,ENSG00000011105,ENSG00000011422,ENSG00000011465,ENSG00000013588,ENSG00000015153,ENSG00000015413,ENSG00000019549,ENSG00000019991,ENSG00000020181,ENSG00000020577,ENSG00000021355,ENSG00000023191,ENSG00000023445,ENSG00000023572,ENSG00000025708,ENSG00000026025,ENSG00000027847,ENSG00000029364,ENSG00000030582,ENSG00000031081,ENSG00000033100,ENSG00000035862,ENSG00000037965,ENSG00000038295,ENSG00000039523,ENSG00000041982,ENSG00000044090,ENSG00000049239,ENSG00000049245,ENSG00000049249,ENSG00000049323,ENSG00000049449,ENSG00000049860,ENSG00000050438,ENSG00000050555,ENSG00000054793,ENSG00000057252,ENSG00000058063,ENSG00000058085,ENSG00000058262,ENSG00000059915,ENSG00000060762,ENSG00000061455,ENSG00000062598,ENSG00000062725,ENSG00000064601,ENSG00000064692,ENSG00000065970,ENSG00000066468,ENSG00000066739,ENSG00000067057,ENSG00000067182,ENSG00000068024,ENSG00000068615,ENSG00000068903,ENSG00000069011,ENSG00000069020,ENSG00000069399,ENSG00000069702,ENSG00000069974,ENSG00000070190,ENSG00000070404,ENSG00000070601,ENSG00000070778,ENSG00000071246,ENSG00000071282,ENSG00000071553,ENSG00000071859,ENSG00000071889,ENSG00000071967,ENSG00000072163,ENSG00000072195,ENSG00000072422,ENSG00000072682,ENSG00000072786,ENSG00000072958,ENSG00000073008,ENSG00000073737,ENSG00000073803,ENSG00000074603,ENSG00000074842,ENSG00000075223,ENSG00000075399,ENSG00000075420,ENSG00000075426,ENSG00000075651,ENSG00000075790,ENSG00000076043,ENSG00000076258,ENSG00000076351,ENSG00000076356,ENSG00000076641,ENSG00000077616,ENSG00000077942,ENSG00000077943,ENSG00000078399,ENSG00000078804,ENSG00000078808,ENSG00000079150,ENSG00000079257,ENSG00000079308,ENSG00000079385,ENSG00000079432,ENSG00000079931,ENSG00000080031,ENSG00000080644,ENSG00000080822,ENSG00000081087,ENSG00000081181,ENSG00000081479,ENSG00000082014,ENSG00000082438,ENSG00000084636,ENSG00000084764,ENSG00000085063,ENSG00000085117,ENSG00000085662,ENSG00000085982,ENSG00000087074,ENSG00000087076,ENSG00000087245,ENSG00000087303,ENSG00000087502,ENSG00000087842,ENSG00000088256,ENSG00000088766,ENSG00000088882,ENSG00000090006,ENSG00000090581,ENSG00000090615,ENSG00000090776,ENSG00000090975,ENSG00000091436,ENSG00000091592,ENSG00000091986,ENSG00000092969,ENSG00000095015,ENSG00000095139,ENSG00000095585,ENSG00000095739,ENSG00000095752,ENSG00000096968,ENSG00000097033,ENSG00000099250,ENSG00000099290,ENSG00000099337,ENSG00000099385,ENSG00000099949,ENSG00000099957,ENSG00000100097,ENSG00000100106,ENSG00000100196,ENSG00000100221,ENSG00000100234,ENSG00000100258,ENSG00000100284,ENSG00000100300,ENSG00000100342,ENSG00000100364,ENSG00000100441,ENSG00000100485,ENSG00000100564,ENSG00000100739,ENSG00000100852,ENSG00000100918,ENSG00000100979,ENSG00000100994,ENSG00000101096,ENSG00000101282,ENSG00000101335,ENSG00000101439,ENSG00000101670,ENSG00000101680,ENSG00000101825,ENSG00000101940,ENSG00000101955,ENSG00000102007,ENSG00000102034,ENSG00000102100,ENSG00000102181,ENSG00000102265,ENSG00000102316,ENSG00000102359,ENSG00000102531,ENSG00000102755,ENSG00000102780,ENSG00000102886,ENSG00000102931,ENSG00000103064,ENSG00000103066,ENSG00000103196,ENSG00000103202,ENSG00000103241,ENSG00000103381,ENSG00000103742,ENSG00000103811,ENSG00000104331,ENSG00000104368,ENSG00000104415,ENSG00000104660,ENSG00000104805,ENSG00000104870,ENSG00000105137,ENSG00000105223,ENSG00000105290,ENSG00000105329,ENSG00000105464,ENSG00000105499,ENSG00000105825,ENSG00000105854,ENSG00000105989,ENSG00000106004,ENSG00000106031,ENSG00000106034,ENSG00000106052,ENSG00000106080,ENSG00000106100,ENSG00000106125,ENSG00000106211,ENSG00000106333,ENSG00000106366,ENSG00000106397,ENSG00000106565,ENSG00000106571,ENSG00000106624,ENSG00000106631,ENSG00000106638,ENSG00000106799,ENSG00000106868,ENSG00000106992,ENSG00000107731,ENSG00000107796,ENSG00000107816,ENSG00000107819,ENSG00000107959,ENSG00000108175,ENSG00000108551,ENSG00000108679,ENSG00000108691,ENSG00000108821,ENSG00000108861,ENSG00000108946,ENSG00000108947,ENSG00000109062,ENSG00000109072,ENSG00000109099,ENSG00000109436,ENSG00000109610,ENSG00000109743,ENSG00000109846,ENSG00000110047,ENSG00000110108,ENSG00000110169,ENSG00000110171,ENSG00000110237,ENSG00000110422,ENSG00000110492,ENSG00000110693,ENSG00000110711,ENSG00000110811,ENSG00000110881,ENSG00000111145,ENSG00000111181,ENSG00000111664,ENSG00000111711,ENSG00000111727,ENSG00000111885,ENSG00000111897,ENSG00000111913,ENSG00000112079,ENSG00000112149,ENSG00000112175,ENSG00000112208,ENSG00000112210,ENSG00000112419,ENSG00000112473,ENSG00000112499,ENSG00000112576,ENSG00000112977,ENSG00000113083,ENSG00000113140,ENSG00000113273,ENSG00000113441,ENSG00000113504,ENSG00000113580,ENSG00000113583,ENSG00000113594,ENSG00000113621,ENSG00000113648,ENSG00000113716,ENSG00000113721,ENSG00000114541,ENSG00000115109,ENSG00000115234,ENSG00000115295,ENSG00000115414,ENSG00000115419,ENSG00000115461,ENSG00000115525,ENSG00000115561,ENSG00000115677,ENSG00000115935,ENSG00000116005,ENSG00000116132,ENSG00000116337,ENSG00000116675,ENSG00000116815,ENSG00000116871,ENSG00000116977,ENSG00000117152,ENSG00000117155,ENSG00000117226,ENSG00000117298,ENSG00000117385,ENSG00000117616,ENSG00000117758,ENSG00000117984,ENSG00000118004,ENSG00000118156,ENSG00000118194,ENSG00000118200,ENSG00000118257,ENSG00000118495,ENSG00000118946,ENSG00000119242,ENSG00000119535,ENSG00000119681,ENSG00000119777,ENSG00000119865,ENSG00000119900,ENSG00000119917,ENSG00000120075,ENSG00000120093,ENSG00000120156,ENSG00000120725,ENSG00000120889,ENSG00000121039,ENSG00000121067,ENSG00000121068,ENSG00000121075,ENSG00000121440,ENSG00000122176,ENSG00000122218,ENSG00000122420,ENSG00000122547,ENSG00000122585,ENSG00000122592,ENSG00000122642,ENSG00000122733,ENSG00000122756,ENSG00000122870,ENSG00000123096,ENSG00000123159,ENSG00000123191,ENSG00000123240,ENSG00000123411,ENSG00000123739,ENSG00000123933,ENSG00000123989,ENSG00000123999,ENSG00000124102,ENSG00000124198,ENSG00000124201,ENSG00000124209,ENSG00000124212,ENSG00000124257,ENSG00000124570,ENSG00000124731,ENSG00000124762,ENSG00000124788,ENSG00000124920,ENSG00000125037,ENSG00000125520,ENSG00000125730,ENSG00000125735,ENSG00000125827,ENSG00000125872,ENSG00000125875,ENSG00000126351,ENSG00000126709,ENSG00000126790,ENSG00000126804,ENSG00000126822,ENSG00000126903,ENSG00000127124,ENSG00000127666,ENSG00000127838,ENSG00000127920,ENSG00000128052,ENSG00000128283,ENSG00000128285,ENSG00000128567,ENSG00000128591,ENSG00000128595,ENSG00000128710,ENSG00000128713,ENSG00000128805,ENSG00000128918,ENSG00000129009,ENSG00000129038,ENSG00000129055,ENSG00000129103,ENSG00000129116,ENSG00000129292,ENSG00000129636,ENSG00000129925,ENSG00000130176,ENSG00000130309,ENSG00000130382,ENSG00000130635,ENSG00000130700,ENSG00000130827,ENSG00000131018,ENSG00000131323,ENSG00000131378,ENSG00000131435,ENSG00000131477,ENSG00000131507,ENSG00000131584,ENSG00000131724,ENSG00000131941,ENSG00000131943,ENSG00000132205,ENSG00000132386,ENSG00000132481,ENSG00000132561,ENSG00000132635,ENSG00000132639,ENSG00000132669,ENSG00000132824,ENSG00000133048,ENSG00000133106,ENSG00000133131,ENSG00000133169,ENSG00000133216,ENSG00000133466,ENSG00000133816,ENSG00000133872,ENSG00000134013,ENSG00000134046,ENSG00000134115,ENSG00000134153,ENSG00000134202,ENSG00000134245,ENSG00000134250,ENSG00000134352,ENSG00000134594,ENSG00000134762,ENSG00000134871,ENSG00000134874,ENSG00000134910,ENSG00000135047,ENSG00000135404,ENSG00000135406,ENSG00000135409,ENSG00000135472,ENSG00000135506,ENSG00000135535,ENSG00000135631,ENSG00000135677,ENSG00000135750,ENSG00000135919,ENSG00000135924,ENSG00000136026,ENSG00000136100,ENSG00000136169,ENSG00000136205,ENSG00000136235,ENSG00000136240,ENSG00000136295,ENSG00000136478,ENSG00000136574,ENSG00000136859,ENSG00000136869,ENSG00000136960,ENSG00000137070,ENSG00000137076,ENSG00000137100,ENSG00000137166,ENSG00000137177,ENSG00000137207,ENSG00000137269,ENSG00000137491,ENSG00000137507,ENSG00000137802,ENSG00000137809,ENSG00000137831,ENSG00000137834,ENSG00000137872,ENSG00000138029,ENSG00000138080,ENSG00000138131,ENSG00000138434,ENSG00000138448,ENSG00000138463,ENSG00000138496,ENSG00000138650,ENSG00000138674,ENSG00000138760,ENSG00000138794,ENSG00000138795,ENSG00000138835,ENSG00000138944,ENSG00000139211,ENSG00000139329,ENSG00000139508,ENSG00000139567,ENSG00000139645,ENSG00000139793,ENSG00000139974,ENSG00000140092,ENSG00000140285,ENSG00000140391,ENSG00000140564,ENSG00000140600,ENSG00000140682,ENSG00000140848,ENSG00000140853,ENSG00000140937,ENSG00000140943,ENSG00000141429,ENSG00000141448,ENSG00000141696,ENSG00000141756,ENSG00000141905,ENSG00000141933,ENSG00000142089,ENSG00000142156,ENSG00000142166,ENSG00000142173,ENSG00000142186,ENSG00000142227,ENSG00000142303,ENSG00000142494,ENSG00000142552,ENSG00000142694,ENSG00000143183,ENSG00000143198,ENSG00000143344,ENSG00000143416,ENSG00000143543,ENSG00000143641,ENSG00000143753,ENSG00000143850,ENSG00000143867,ENSG00000144043,ENSG00000144591,ENSG00000144642,ENSG00000144802,ENSG00000144821,ENSG00000144824,ENSG00000145022,ENSG00000145284,ENSG00000145332,ENSG00000145391,ENSG00000145623,ENSG00000145632,ENSG00000145708,ENSG00000145730,ENSG00000145743,ENSG00000145824,ENSG00000145860,ENSG00000146013,ENSG00000146072,ENSG00000146250,ENSG00000146477,ENSG00000146540,ENSG00000146674,ENSG00000146676,ENSG00000147041,ENSG00000147065,ENSG00000147649,ENSG00000147655,ENSG00000147883,ENSG00000147889,ENSG00000148120,ENSG00000148180,ENSG00000148204,ENSG00000148396,ENSG00000148444,ENSG00000148468,ENSG00000148719,ENSG00000148848,ENSG00000149115,ENSG00000149218,ENSG00000149257,ENSG00000149294,ENSG00000149295,ENSG00000149380,ENSG00000149451,ENSG00000149485,ENSG00000149591,ENSG00000149932,ENSG00000150281,ENSG00000150347,ENSG00000150593,ENSG00000150938,ENSG00000150961,ENSG00000150967,ENSG00000151067,ENSG00000151093,ENSG00000151116,ENSG00000151135,ENSG00000151320,ENSG00000151327,ENSG00000151572,ENSG00000151689,ENSG00000152291,ENSG00000152601,ENSG00000152620,ENSG00000152700,ENSG00000152952,ENSG00000153071,ENSG00000153707,ENSG00000153936,ENSG00000154265,ENSG00000154553,ENSG00000154556,ENSG00000155254,ENSG00000155363,ENSG00000155465,ENSG00000155850,ENSG00000155957,ENSG00000155974,ENSG00000156113,ENSG00000156140,ENSG00000156232,ENSG00000156463,ENSG00000156804,ENSG00000156873,ENSG00000157005,ENSG00000157227,ENSG00000157557,ENSG00000157613,ENSG00000157680,ENSG00000157916,ENSG00000158186,ENSG00000158286,ENSG00000158604,ENSG00000158786,ENSG00000159173,ENSG00000159176,ENSG00000159307,ENSG00000159322,ENSG00000159348,ENSG00000159403,ENSG00000159445,ENSG00000159479,ENSG00000159674,ENSG00000159720,ENSG00000160013,ENSG00000160094,ENSG00000160097,ENSG00000160179,ENSG00000160209,ENSG00000160325,ENSG00000160349,ENSG00000160360,ENSG00000160471,ENSG00000160712,ENSG00000160789,ENSG00000161011,ENSG00000161013,ENSG00000161202,ENSG00000161533,ENSG00000161544,ENSG00000161638,ENSG00000161896,ENSG00000161905,ENSG00000162368,ENSG00000162407,ENSG00000162434,ENSG00000162545,ENSG00000162645,ENSG00000162654,ENSG00000162692,ENSG00000162733,ENSG00000162734,ENSG00000162849,ENSG00000162878,ENSG00000162882,ENSG00000162951,ENSG00000162998,ENSG00000163106,ENSG00000163110,ENSG00000163346,ENSG00000163359,ENSG00000163513,ENSG00000163520,ENSG00000163637,ENSG00000163638,ENSG00000163947,ENSG00000163956,ENSG00000164023,ENSG00000164081,ENSG00000164093,ENSG00000164107,ENSG00000164125,ENSG00000164294,ENSG00000164307,ENSG00000164309,ENSG00000164318,ENSG00000164330,ENSG00000164484,ENSG00000164574,ENSG00000164692,ENSG00000164733,ENSG00000164764,ENSG00000164889,ENSG00000164932,ENSG00000165102,ENSG00000165156,ENSG00000165194,ENSG00000165410,ENSG00000165424,ENSG00000165495,ENSG00000165655,ENSG00000165682,ENSG00000165794,ENSG00000165801,ENSG00000165806,ENSG00000165915,ENSG00000165996,ENSG00000166016,ENSG00000166025,ENSG00000166033,ENSG00000166086,ENSG00000166106,ENSG00000166130,ENSG00000166147,ENSG00000166183,ENSG00000166275,ENSG00000166311,ENSG00000166317,ENSG00000166341,ENSG00000166394,ENSG00000166401,ENSG00000166482,ENSG00000166501,ENSG00000166548,ENSG00000166592,ENSG00000166603,ENSG00000166685,ENSG00000166710,ENSG00000166734,ENSG00000166794,ENSG00000166848,ENSG00000166863,ENSG00000166888,ENSG00000166923,ENSG00000166947,ENSG00000166949,ENSG00000166963,ENSG00000167123,ENSG00000167460,ENSG00000167528,ENSG00000167549,ENSG00000167566,ENSG00000167601,ENSG00000167617,ENSG00000167772,ENSG00000167778,ENSG00000167874,ENSG00000168056,ENSG00000168077,ENSG00000168297,ENSG00000168386,ENSG00000168487,ENSG00000168542,ENSG00000168734,ENSG00000168743,ENSG00000168785,ENSG00000168807,ENSG00000168938,ENSG00000168952,ENSG00000169057,ENSG00000169116,ENSG00000169218,ENSG00000169247,ENSG00000169418,ENSG00000169469,ENSG00000169554,ENSG00000169594,ENSG00000169851,ENSG00000169871,ENSG00000169902,ENSG00000169908,ENSG00000169946,ENSG00000170004,ENSG00000170017,ENSG00000170153,ENSG00000170290,ENSG00000170348,ENSG00000170381,ENSG00000170456,ENSG00000170558,ENSG00000170820,ENSG00000170891,ENSG00000170955,ENSG00000170989,ENSG00000171004,ENSG00000171016,ENSG00000171206,ENSG00000171223,ENSG00000171456,ENSG00000171867,ENSG00000171992,ENSG00000172037,ENSG00000172292,ENSG00000172301,ENSG00000172346,ENSG00000172380,ENSG00000172508,ENSG00000172638,ENSG00000172831,ENSG00000173068,ENSG00000173156,ENSG00000173209,ENSG00000173391,ENSG00000173511,ENSG00000173531,ENSG00000173546,ENSG00000173641,ENSG00000173706,ENSG00000173786,ENSG00000173898,ENSG00000173918,ENSG00000174099,ENSG00000174307,ENSG00000174791,ENSG00000174792,ENSG00000174804,ENSG00000174807,ENSG00000174851,ENSG00000174938,ENSG00000175040,ENSG00000175115,ENSG00000175164,ENSG00000175183,ENSG00000175220,ENSG00000175315,ENSG00000175348,ENSG00000175414,ENSG00000175416,ENSG00000175662,ENSG00000176014,ENSG00000176142,ENSG00000176658,ENSG00000176945,ENSG00000176973,ENSG00000176978,ENSG00000177697,ENSG00000178057,ENSG00000178104,ENSG00000178202,ENSG00000178401,ENSG00000178537,ENSG00000178695,ENSG00000178718,ENSG00000178726,ENSG00000179222,ENSG00000179292,ENSG00000179528,ENSG00000179921,ENSG00000179981,ENSG00000180340,ENSG00000180398,ENSG00000180891,ENSG00000180979,ENSG00000181019,ENSG00000181195,ENSG00000181264,ENSG00000181381,ENSG00000181444,ENSG00000181458,ENSG00000181523,ENSG00000181541,ENSG00000181744,ENSG00000181789,ENSG00000181804,ENSG00000181904,ENSG00000182179,ENSG00000182197,ENSG00000182326,ENSG00000182612,ENSG00000182636,ENSG00000182670,ENSG00000182742,ENSG00000182752,ENSG00000182809,ENSG00000182871,ENSG00000183044,ENSG00000183255,ENSG00000183401,ENSG00000183741,ENSG00000183775,ENSG00000183826,ENSG00000183853,ENSG00000183963,ENSG00000183971,ENSG00000184005,ENSG00000184232,ENSG00000184347,ENSG00000184454,ENSG00000184500,ENSG00000184557,ENSG00000185043,ENSG00000185070,ENSG00000185201,ENSG00000185614,ENSG00000185624,ENSG00000185760,ENSG00000185761,ENSG00000185909,ENSG00000186318,ENSG00000186469,ENSG00000186594,ENSG00000186654,ENSG00000186866,ENSG00000186908,ENSG00000187068,ENSG00000187098,ENSG00000187266,ENSG00000187498,ENSG00000187601,ENSG00000187676,ENSG00000187714,ENSG00000187792,ENSG00000187889,ENSG00000187955,ENSG00000188505,ENSG00000188613,ENSG00000188636,ENSG00000188778,ENSG00000189056,ENSG00000189129,ENSG00000196182,ENSG00000196337,ENSG00000196405,ENSG00000196549,ENSG00000196576,ENSG00000196739,ENSG00000196758,ENSG00000196814,ENSG00000196937,ENSG00000197168,ENSG00000197183,ENSG00000197296,ENSG00000197324,ENSG00000197355,ENSG00000197380,ENSG00000197506,ENSG00000197530,ENSG00000197558,ENSG00000197580,ENSG00000197635,ENSG00000197694,ENSG00000197702,ENSG00000197712,ENSG00000197747,ENSG00000197757,ENSG00000197776,ENSG00000197993,ENSG00000198001,ENSG00000198053,ENSG00000198074,ENSG00000198198,ENSG00000198336,ENSG00000198353,ENSG00000198467,ENSG00000198715,ENSG00000198734,ENSG00000198743,ENSG00000198759,ENSG00000198796,ENSG00000198856,ENSG00000198959,ENSG00000198964,ENSG00000203593,ENSG00000203727,ENSG00000203785,ENSG00000203857,ENSG00000203859,ENSG00000203930,ENSG00000204054,ENSG00000204128,ENSG00000204149,ENSG00000204217,ENSG00000204227,ENSG00000204231,ENSG00000204262,ENSG00000204291,ENSG00000204386,ENSG00000204421,ENSG00000204540,ENSG00000204941,ENSG00000205403,ENSG00000205413,ENSG00000205683,ENSG00000205763,ENSG00000207497,ENSG00000211592,ENSG00000213614,ENSG00000213626,ENSG00000213694,ENSG00000213699,ENSG00000213949,ENSG00000213977,ENSG00000214046,ENSG00000214140,ENSG00000220205,ENSG00000221866,ENSG00000221869,ENSG00000221963,ENSG00000221988,ENSG00000222009,ENSG00000223749,ENSG00000224132,ENSG00000224186,ENSG00000224331,ENSG00000225614,ENSG00000227471,ENSG00000229809,ENSG00000230630,ENSG00000231925,ENSG00000233622,ENSG00000233844,ENSG00000234456,ENSG00000235194,ENSG00000237125,ENSG00000237149,ENSG00000237380,ENSG00000239305,ENSG00000239474,ENSG00000240024,ENSG00000240583,ENSG00000240990,ENSG00000241644,ENSG00000242221,ENSG00000243279,ENSG00000243449,ENSG00000244094,ENSG00000248487,ENSG00000249082,ENSG00000249669,ENSG00000250103,ENSG00000250742,ENSG00000250786,ENSG00000251273,ENSG00000253187,ENSG00000253293,ENSG00000253309,ENSG00000253669,ENSG00000255248,ENSG00000255302,ENSG00000255394,ENSG00000256884,ENSG00000256940,ENSG00000257178,ENSG00000257702,ENSG00000257704,ENSG00000257923,ENSG00000258068,ENSG00000258471,ENSG00000258498,ENSG00000260027,ENSG00000260565,ENSG00000260577,ENSG00000260807,ENSG00000261594,ENSG00000261838,ENSG00000262655,ENSG00000263956,ENSG00000265107,ENSG00000266010,ENSG00000267280,ENSG00000269113,ENSG00000271601,ENSG00000272434,ENSG00000272763,ENSG00000272941,ENSG00000273066,ENSG00000273186,ENSG00000273372,ENSG00000273523,ENSG00000276600,ENSG00000276850,ENSG00000277443,ENSG00000277476,ENSG00000278071,ENSG00000278730</t>
        </is>
      </c>
      <c r="K39" t="inlineStr">
        <is>
          <t>[(0, 20), (0, 22), (0, 23), (0, 24), (1, 20), (1, 22), (1, 23), (1, 24), (2, 20), (2, 22), (2, 23), (2, 24), (3, 20), (3, 22), (3, 23), (3, 24), (4, 22), (4, 24), (5, 22), (5, 24), (7, 22), (7, 24), (25, 20), (25, 22), (25, 23), (25, 24), (26, 20), (26, 22), (26, 23), (26, 24), (27, 20), (27, 22), (27, 23), (27, 24), (28, 20), (28, 22), (28, 23), (28, 24), (29, 20), (29, 22), (29, 23), (29, 24), (30, 20), (30, 22), (30, 23), (30, 24)]</t>
        </is>
      </c>
      <c r="L39" t="n">
        <v>7211</v>
      </c>
      <c r="M39" t="n">
        <v>0.75</v>
      </c>
      <c r="N39" t="n">
        <v>0.95</v>
      </c>
      <c r="O39" t="n">
        <v>3</v>
      </c>
      <c r="P39" t="n">
        <v>10000</v>
      </c>
      <c r="Q39" t="inlineStr">
        <is>
          <t>11/06/2023, 22:16:31</t>
        </is>
      </c>
      <c r="R39" s="3">
        <f>hyperlink("https://spiral.technion.ac.il/results/MTAwMDAwNA==/38/GOResultsPROCESS","link")</f>
        <v/>
      </c>
      <c r="S39" t="inlineStr">
        <is>
          <t>['GO:0043062:extracellular structure organization (qval4.14E-24)', 'GO:0030198:extracellular matrix organization (qval6.17E-24)', 'GO:0048856:anatomical structure development (qval3.41E-15)', 'GO:0032502:developmental process (qval2.95E-13)', 'GO:0050793:regulation of developmental process (qval3.6E-12)', 'GO:0009653:anatomical structure morphogenesis (qval9.95E-12)', 'GO:0007155:cell adhesion (qval8.28E-11)', 'GO:0022603:regulation of anatomical structure morphogenesis (qval9.99E-11)', 'GO:0022610:biological adhesion (qval8.97E-11)', 'GO:2000026:regulation of multicellular organismal development (qval1.41E-10)', 'GO:0030155:regulation of cell adhesion (qval1.82E-10)', 'GO:0051094:positive regulation of developmental process (qval2.57E-10)', 'GO:0030199:collagen fibril organization (qval5.48E-10)', 'GO:0001525:angiogenesis (qval1.25E-9)', 'GO:0051239:regulation of multicellular organismal process (qval2.74E-9)', 'GO:0048729:tissue morphogenesis (qval2.77E-9)', 'GO:1901342:regulation of vasculature development (qval2.71E-9)', 'GO:0045595:regulation of cell differentiation (qval1.26E-8)', 'GO:0042127:regulation of cell proliferation (qval1.4E-8)', 'GO:0045765:regulation of angiogenesis (qval1.51E-8)', 'GO:0048513:animal organ development (qval1.47E-8)', 'GO:0030334:regulation of cell migration (qval1.78E-8)', 'GO:0016477:cell migration (qval2.8E-8)', 'GO:0009887:animal organ morphogenesis (qval2.68E-8)', 'GO:0032501:multicellular organismal process (qval3.58E-8)', 'GO:0040011:locomotion (qval4.97E-8)', 'GO:0010033:response to organic substance (qval5.86E-8)', 'GO:0010810:regulation of cell-substrate adhesion (qval8.19E-8)', 'GO:0048646:anatomical structure formation involved in morphogenesis (qval1.05E-7)', 'GO:2000145:regulation of cell motility (qval1.07E-7)', 'GO:0003148:outflow tract septum morphogenesis (qval1.15E-7)', 'GO:0009888:tissue development (qval1.16E-7)', 'GO:0035239:tube morphogenesis (qval1.56E-7)', 'GO:0048869:cellular developmental process (qval1.81E-7)', 'GO:1904018:positive regulation of vasculature development (qval1.89E-7)', 'GO:0030154:cell differentiation (qval2.02E-7)', 'GO:0051270:regulation of cellular component movement (qval2.56E-7)', 'GO:0051240:positive regulation of multicellular organismal process (qval2.9E-7)', 'GO:0048514:blood vessel morphogenesis (qval3.06E-7)', 'GO:0042221:response to chemical (qval3.79E-7)', 'GO:0048870:cell motility (qval3.73E-7)', 'GO:0009611:response to wounding (qval7.26E-7)', 'GO:0007166:cell surface receptor signaling pathway (qval1.04E-6)', 'GO:0030335:positive regulation of cell migration (qval1.14E-6)', 'GO:0051241:negative regulation of multicellular organismal process (qval1.32E-6)', 'GO:0045785:positive regulation of cell adhesion (qval1.32E-6)', 'GO:0007165:signal transduction (qval1.31E-6)', 'GO:0002009:morphogenesis of an epithelium (qval1.34E-6)', 'GO:0010811:positive regulation of cell-substrate adhesion (qval1.82E-6)', 'GO:0045597:positive regulation of cell differentiation (qval1.81E-6)', 'GO:0040012:regulation of locomotion (qval1.86E-6)', 'GO:0060411:cardiac septum morphogenesis (qval1.85E-6)', 'GO:0016192:vesicle-mediated transport (qval3.57E-6)', 'GO:2000147:positive regulation of cell motility (qval4.52E-6)', 'GO:0045766:positive regulation of angiogenesis (qval4.59E-6)', 'GO:0052547:regulation of peptidase activity (qval5.25E-6)', 'GO:0051272:positive regulation of cellular component movement (qval6.83E-6)', 'GO:0048518:positive regulation of biological process (qval7.06E-6)', 'GO:0009966:regulation of signal transduction (qval8.73E-6)', 'GO:0008284:positive regulation of cell proliferation (qval1.17E-5)', 'GO:0010951:negative regulation of endopeptidase activity (qval1.56E-5)', 'GO:0010646:regulation of cell communication (qval1.59E-5)', 'GO:0023051:regulation of signaling (qval1.82E-5)', 'GO:0048523:negative regulation of cellular process (qval1.85E-5)', 'GO:0045055:regulated exocytosis (qval1.84E-5)', 'GO:0006928:movement of cell or subcellular component (qval2.26E-5)', 'GO:0008285:negative regulation of cell proliferation (qval2.31E-5)', 'GO:0051093:negative regulation of developmental process (qval2.35E-5)', 'GO:0046903:secretion (qval2.53E-5)', 'GO:0032940:secretion by cell (qval2.68E-5)', 'GO:0040017:positive regulation of locomotion (qval2.68E-5)', 'GO:0007507:heart development (qval3.91E-5)', 'GO:0010466:negative regulation of peptidase activity (qval4.18E-5)', 'GO:0048598:embryonic morphogenesis (qval4.48E-5)', 'GO:0090287:regulation of cellular response to growth factor stimulus (qval4.76E-5)', 'GO:0052548:regulation of endopeptidase activity (qval4.82E-5)', 'GO:0048844:artery morphogenesis (qval5.06E-5)', 'GO:0003002:regionalization (qval6.87E-5)', 'GO:0048583:regulation of response to stimulus (qval6.95E-5)', 'GO:0042060:wound healing (qval8.19E-5)', 'GO:0048589:developmental growth (qval9.25E-5)', 'GO:0048731:system development (qval9.29E-5)', 'GO:0048522:positive regulation of cellular process (qval1.2E-4)', 'GO:0040007:growth (qval1.33E-4)', 'GO:0061035:regulation of cartilage development (qval1.32E-4)', 'GO:0032879:regulation of localization (qval1.32E-4)', 'GO:0006887:exocytosis (qval1.32E-4)', 'GO:0060429:epithelium development (qval1.37E-4)', 'GO:0007162:negative regulation of cell adhesion (qval1.42E-4)', 'GO:0097435:supramolecular fiber organization (qval1.98E-4)', 'GO:0002576:platelet degranulation (qval2.08E-4)', 'GO:0001568:blood vessel development (qval3.07E-4)', 'GO:0048519:negative regulation of biological process (qval3.06E-4)', 'GO:0001763:morphogenesis of a branching structure (qval3.03E-4)', 'GO:0009952:anterior/posterior pattern specification (qval3E-4)', 'GO:0061138:morphogenesis of a branching epithelium (qval3.42E-4)', 'GO:0045861:negative regulation of proteolysis (qval3.78E-4)', 'GO:0061036:positive regulation of cartilage development (qval3.85E-4)', 'GO:0032963:collagen metabolic process (qval4.12E-4)', 'GO:0030324:lung development (qval4.43E-4)', 'GO:0001501:skeletal system development (qval4.85E-4)', 'GO:0032330:regulation of chondrocyte differentiation (qval5.17E-4)', 'GO:0031589:cell-substrate adhesion (qval5.43E-4)', 'GO:0050678:regulation of epithelial cell proliferation (qval5.66E-4)', 'GO:0048771:tissue remodeling (qval5.7E-4)', 'GO:0023056:positive regulation of signaling (qval6.41E-4)', 'GO:0033627:cell adhesion mediated by integrin (qval6.65E-4)', 'GO:0009967:positive regulation of signal transduction (qval7.17E-4)', 'GO:0048762:mesenchymal cell differentiation (qval7.13E-4)', 'GO:0008347:glial cell migration (qval7.12E-4)', 'GO:0071310:cellular response to organic substance (qval7.18E-4)', 'GO:0010647:positive regulation of cell communication (qval7.36E-4)', 'GO:0009987:cellular process (qval8.44E-4)', 'GO:0030162:regulation of proteolysis (qval1.03E-3)', 'GO:0007389:pattern specification process (qval1.12E-3)', 'GO:1902531:regulation of intracellular signal transduction (qval1.18E-3)', 'GO:0034097:response to cytokine (qval1.44E-3)', 'GO:0090092:regulation of transmembrane receptor protein serine/threonine kinase signaling pathway (qval1.48E-3)', 'GO:0065009:regulation of molecular function (qval1.69E-3)', 'GO:1903055:positive regulation of extracellular matrix organization (qval1.68E-3)', 'GO:0000902:cell morphogenesis (qval1.67E-3)', 'GO:0008219:cell death (qval1.73E-3)', 'GO:0009719:response to endogenous stimulus (qval1.82E-3)', 'GO:0010718:positive regulation of epithelial to mesenchymal transition (qval1.95E-3)', 'GO:0060485:mesenchyme development (qval1.94E-3)', 'GO:0030278:regulation of ossification (qval1.97E-3)', 'GO:0060638:mesenchymal-epithelial cell signaling (qval2E-3)', 'GO:0032964:collagen biosynthetic process (qval1.99E-3)', 'GO:0048251:elastic fiber assembly (qval1.97E-3)', 'GO:0043086:negative regulation of catalytic activity (qval1.96E-3)', 'GO:0030203:glycosaminoglycan metabolic process (qval2.01E-3)', 'GO:0010632:regulation of epithelial cell migration (qval2E-3)', 'GO:1901861:regulation of muscle tissue development (qval2.04E-3)', 'GO:0048585:negative regulation of response to stimulus (qval2.1E-3)', 'GO:0044092:negative regulation of molecular function (qval2.1E-3)', 'GO:0048704:embryonic skeletal system morphogenesis (qval2.14E-3)', 'GO:0045596:negative regulation of cell differentiation (qval2.21E-3)', 'GO:0098609:cell-cell adhesion (qval2.21E-3)', 'GO:1903053:regulation of extracellular matrix organization (qval2.27E-3)', 'GO:0048608:reproductive structure development (qval2.26E-3)', 'GO:0002376:immune system process (qval2.48E-3)', 'GO:1902533:positive regulation of intracellular signal transduction (qval2.48E-3)', 'GO:0001570:vasculogenesis (qval2.48E-3)', 'GO:0032102:negative regulation of response to external stimulus (qval2.55E-3)', 'GO:0032101:regulation of response to external stimulus (qval2.56E-3)', 'GO:0006022:aminoglycan metabolic process (qval2.61E-3)', 'GO:0035107:appendage morphogenesis (qval2.64E-3)', 'GO:0035108:limb morphogenesis (qval2.62E-3)', 'GO:0010717:regulation of epithelial to mesenchymal transition (qval2.75E-3)', 'GO:0048562:embryonic organ morphogenesis (qval2.77E-3)', 'GO:0000904:cell morphogenesis involved in differentiation (qval3.15E-3)', 'GO:0110110:positive regulation of animal organ morphogenesis (qval3.24E-3)', 'GO:0001932:regulation of protein phosphorylation (qval3.23E-3)', 'GO:0010648:negative regulation of cell communication (qval3.28E-3)', 'GO:0006888:ER to Golgi vesicle-mediated transport (qval3.4E-3)', 'GO:0023057:negative regulation of signaling (qval3.48E-3)', 'GO:0032332:positive regulation of chondrocyte differentiation (qval3.64E-3)', 'GO:0060021:roof of mouth development (qval3.69E-3)', 'GO:0050896:response to stimulus (qval3.67E-3)', 'GO:0001667:ameboidal-type cell migration (qval3.66E-3)', 'GO:1903844:regulation of cellular response to transforming growth factor beta stimulus (qval3.66E-3)', 'GO:0071560:cellular response to transforming growth factor beta stimulus (qval3.7E-3)', 'GO:0001952:regulation of cell-matrix adhesion (qval3.8E-3)', 'GO:0045667:regulation of osteoblast differentiation (qval3.77E-3)', 'GO:0071559:response to transforming growth factor beta (qval3.8E-3)', 'GO:0007275:multicellular organism development (qval3.84E-3)', 'GO:0070848:response to growth factor (qval3.82E-3)', 'GO:0001649:osteoblast differentiation (qval3.81E-3)', 'GO:0051249:regulation of lymphocyte activation (qval3.96E-3)', 'GO:0033993:response to lipid (qval4.01E-3)', 'GO:0016202:regulation of striated muscle tissue development (qval4.12E-3)', 'GO:0035113:embryonic appendage morphogenesis (qval4.29E-3)', 'GO:0030326:embryonic limb morphogenesis (qval4.26E-3)', 'GO:0060415:muscle tissue morphogenesis (qval4.25E-3)', 'GO:0050790:regulation of catalytic activity (qval4.32E-3)', 'GO:0042981:regulation of apoptotic process (qval4.36E-3)', 'GO:0043067:regulation of programmed cell death (qval4.38E-3)', 'GO:0048584:positive regulation of response to stimulus (qval4.45E-3)', 'GO:0050863:regulation of T cell activation (qval4.53E-3)', 'GO:0009968:negative regulation of signal transduction (qval4.52E-3)', 'GO:0010941:regulation of cell death (qval4.54E-3)', 'GO:0071363:cellular response to growth factor stimulus (qval4.82E-3)', 'GO:0048634:regulation of muscle organ development (qval4.95E-3)', 'GO:0001822:kidney development (qval5.2E-3)', 'GO:0022407:regulation of cell-cell adhesion (qval5.35E-3)', 'GO:0010634:positive regulation of epithelial cell migration (qval5.36E-3)', 'GO:0038165:oncostatin-M-mediated signaling pathway (qval5.55E-3)', 'GO:0070120:ciliary neurotrophic factor-mediated signaling pathway (qval5.52E-3)', 'GO:0018057:peptidyl-lysine oxidation (qval5.49E-3)', 'GO:0048754:branching morphogenesis of an epithelial tube (qval5.7E-3)', 'GO:0002040:sprouting angiogenesis (qval5.87E-3)', 'GO:0048705:skeletal system morphogenesis (qval5.84E-3)', 'GO:0048660:regulation of smooth muscle cell proliferation (qval6E-3)', 'GO:0048193:Golgi vesicle transport (qval6.59E-3)', 'GO:0035295:tube development (qval6.91E-3)', 'GO:1901388:regulation of transforming growth factor beta activation (qval7.01E-3)', 'GO:0051346:negative regulation of hydrolase activity (qval6.98E-3)', 'GO:0032268:regulation of cellular protein metabolic process (qval7.13E-3)', 'GO:0022604:regulation of cell morphogenesis (qval7.32E-3)', 'GO:0017015:regulation of transforming growth factor beta receptor signaling pathway (qval7.36E-3)', 'GO:0006935:chemotaxis (qval7.37E-3)', 'GO:0070372:regulation of ERK1 and ERK2 cascade (qval7.54E-3)', 'GO:0014066:regulation of phosphatidylinositol 3-kinase signaling (qval7.78E-3)', 'GO:0001503:ossification (qval7.74E-3)', 'GO:0042330:taxis (qval7.77E-3)', 'GO:0060548:negative regulation of cell death (qval8.5E-3)', 'GO:0070887:cellular response to chemical stimulus (qval8.71E-3)', 'GO:0051246:regulation of protein metabolic process (qval8.72E-3)', 'GO:1903510:mucopolysaccharide metabolic process (qval9.07E-3)', 'GO:0006915:apoptotic process (qval9.09E-3)', 'GO:0060560:developmental growth involved in morphogenesis (qval9.36E-3)', 'GO:0050865:regulation of cell activation (qval9.52E-3)', 'GO:0043408:regulation of MAPK cascade (qval9.64E-3)', 'GO:0032269:negative regulation of cellular protein metabolic process (qval1.02E-2)', 'GO:0016525:negative regulation of angiogenesis (qval1.05E-2)', 'GO:0044273:sulfur compound catabolic process (qval1.1E-2)', 'GO:0065007:biological regulation (qval1.11E-2)', 'GO:0012501:programmed cell death (qval1.11E-2)', 'GO:0008406:gonad development (qval1.11E-2)', 'GO:0030204:chondroitin sulfate metabolic process (qval1.12E-2)', 'GO:0008283:cell proliferation (qval1.13E-2)', 'GO:0060441:epithelial tube branching involved in lung morphogenesis (qval1.15E-2)', 'GO:1901700:response to oxygen-containing compound (qval1.18E-2)', 'GO:0002366:leukocyte activation involved in immune response (qval1.22E-2)', 'GO:2000738:positive regulation of stem cell differentiation (qval1.22E-2)', 'GO:0051248:negative regulation of protein metabolic process (qval1.24E-2)', 'GO:2000181:negative regulation of blood vessel morphogenesis (qval1.26E-2)', 'GO:0007179:transforming growth factor beta receptor signaling pathway (qval1.28E-2)', 'GO:1904026:regulation of collagen fibril organization (qval1.29E-2)', 'GO:0009612:response to mechanical stimulus (qval1.32E-2)', 'GO:0043069:negative regulation of programmed cell death (qval1.32E-2)', 'GO:1901343:negative regulation of vasculature development (qval1.39E-2)', 'GO:0002263:cell activation involved in immune response (qval1.43E-2)', 'GO:0001934:positive regulation of protein phosphorylation (qval1.44E-2)', 'GO:2000027:regulation of animal organ morphogenesis (qval1.43E-2)', 'GO:0008584:male gonad development (qval1.47E-2)', 'GO:0043615:astrocyte cell migration (qval1.49E-2)', 'GO:0038154:interleukin-11-mediated signaling pathway (qval1.49E-2)', 'GO:0050920:regulation of chemotaxis (qval1.52E-2)', 'GO:0022612:gland morphogenesis (qval1.61E-2)', 'GO:0090109:regulation of cell-substrate junction assembly (qval1.62E-2)', 'GO:0051893:regulation of focal adhesion assembly (qval1.61E-2)', 'GO:0071634:regulation of transforming growth factor beta production (qval1.63E-2)', 'GO:0055024:regulation of cardiac muscle tissue development (qval1.67E-2)', 'GO:0014068:positive regulation of phosphatidylinositol 3-kinase signaling (qval1.67E-2)', 'GO:0034446:substrate adhesion-dependent cell spreading (qval1.7E-2)', 'GO:0060840:artery development (qval1.69E-2)', 'GO:0018149:peptide cross-linking (qval1.68E-2)', 'GO:0007157:heterophilic cell-cell adhesion via plasma membrane cell adhesion molecules (qval1.7E-2)', 'GO:0061061:muscle structure development (qval1.7E-2)', 'GO:0043066:negative regulation of apoptotic process (qval1.75E-2)', 'GO:0030207:chondroitin sulfate catabolic process (qval1.8E-2)', 'GO:1902285:semaphorin-plexin signaling pathway involved in neuron projection guidance (qval1.79E-2)', 'GO:0045321:leukocyte activation (qval1.84E-2)', 'GO:0042493:response to drug (qval2E-2)', 'GO:0055008:cardiac muscle tissue morphogenesis (qval2.01E-2)', 'GO:0003179:heart valve morphogenesis (qval2E-2)', 'GO:0060284:regulation of cell development (qval2.07E-2)', 'GO:0006026:aminoglycan catabolic process (qval2.07E-2)', 'GO:1903845:negative regulation of cellular response to transforming growth factor beta stimulus (qval2.07E-2)', 'GO:0090288:negative regulation of cellular response to growth factor stimulus (qval2.12E-2)', 'GO:0001775:cell activation (qval2.12E-2)', 'GO:0085029:extracellular matrix assembly (qval2.16E-2)', 'GO:0002683:negative regulation of immune system process (qval2.23E-2)', 'GO:0060393:regulation of pathway-restricted SMAD protein phosphorylation (qval2.23E-2)', 'GO:0001837:epithelial to mesenchymal transition (qval2.35E-2)', 'GO:0051128:regulation of cellular component organization (qval2.42E-2)', 'GO:0003149:membranous septum morphogenesis (qval2.45E-2)', 'GO:0048861:leukemia inhibitory factor signaling pathway (qval2.44E-2)', 'GO:0048617:embryonic foregut morphogenesis (qval2.43E-2)', 'GO:0007178:transmembrane receptor protein serine/threonine kinase signaling pathway (qval2.45E-2)', 'GO:0051336:regulation of hydrolase activity (qval2.45E-2)', 'GO:1903393:positive regulation of adherens junction organization (qval2.52E-2)', 'GO:0001933:negative regulation of protein phosphorylation (qval2.53E-2)', 'GO:0051894:positive regulation of focal adhesion assembly (qval2.52E-2)', 'GO:0030510:regulation of BMP signaling pathway (qval2.53E-2)', 'GO:0007167:enzyme linked receptor protein signaling pathway (qval2.57E-2)', 'GO:0071495:cellular response to endogenous stimulus (qval2.56E-2)', 'GO:0042325:regulation of phosphorylation (qval2.6E-2)', 'GO:0048012:hepatocyte growth factor receptor signaling pathway (qval2.64E-2)', 'GO:0001886:endothelial cell morphogenesis (qval2.63E-2)', 'GO:0060389:pathway-restricted SMAD protein phosphorylation (qval2.62E-2)', 'GO:0042340:keratan sulfate catabolic process (qval2.61E-2)', 'GO:0055010:ventricular cardiac muscle tissue morphogenesis (qval2.65E-2)', 'GO:0055025:positive regulation of cardiac muscle tissue development (qval2.64E-2)', 'GO:0030574:collagen catabolic process (qval2.63E-2)', 'GO:0043312:neutrophil degranulation (qval2.74E-2)', 'GO:0050789:regulation of biological process (qval2.74E-2)', 'GO:0061384:heart trabecula morphogenesis (qval2.79E-2)', 'GO:0036230:granulocyte activation (qval2.79E-2)', 'GO:0043393:regulation of protein binding (qval2.8E-2)', 'GO:0006027:glycosaminoglycan catabolic process (qval2.81E-2)', 'GO:0042327:positive regulation of phosphorylation (qval2.91E-2)', 'GO:1903037:regulation of leukocyte cell-cell adhesion (qval2.91E-2)', 'GO:0030855:epithelial cell differentiation (qval2.96E-2)', 'GO:0002694:regulation of leukocyte activation (qval3.02E-2)', 'GO:0035987:endodermal cell differentiation (qval3.07E-2)', 'GO:0002283:neutrophil activation involved in immune response (qval3.07E-2)', 'GO:0043299:leukocyte degranulation (qval3.14E-2)', 'GO:0048661:positive regulation of smooth muscle cell proliferation (qval3.16E-2)', 'GO:0010594:regulation of endothelial cell migration (qval3.17E-2)', 'GO:0045778:positive regulation of ossification (qval3.36E-2)', 'GO:0010720:positive regulation of cell development (qval3.41E-2)', 'GO:0071345:cellular response to cytokine stimulus (qval3.4E-2)', 'GO:0044703:multi-organism reproductive process (qval3.44E-2)', 'GO:0002275:myeloid cell activation involved in immune response (qval3.47E-2)', 'GO:0003007:heart morphogenesis (qval3.53E-2)', 'GO:0071526:semaphorin-plexin signaling pathway (qval3.52E-2)', 'GO:0051271:negative regulation of cellular component movement (qval3.65E-2)', 'GO:0050794:regulation of cellular process (qval3.65E-2)', 'GO:0062009:secondary palate development (qval3.66E-2)', 'GO:0090100:positive regulation of transmembrane receptor protein serine/threonine kinase signaling pathway (qval3.76E-2)', 'GO:0001936:regulation of endothelial cell proliferation (qval3.9E-2)', 'GO:0008217:regulation of blood pressure (qval3.89E-2)', 'GO:0150012:positive regulation of neuron projection arborization (qval3.97E-2)', 'GO:0003416:endochondral bone growth (qval3.95E-2)', 'GO:1902284:neuron projection extension involved in neuron projection guidance (qval3.94E-2)', 'GO:0048846:axon extension involved in axon guidance (qval3.93E-2)', 'GO:0044342:type B pancreatic cell proliferation (qval3.92E-2)', 'GO:0055021:regulation of cardiac muscle tissue growth (qval3.91E-2)', 'GO:0032270:positive regulation of cellular protein metabolic process (qval4E-2)', 'GO:1903391:regulation of adherens junction organization (qval3.99E-2)', 'GO:0061045:negative regulation of wound healing (qval4.03E-2)', 'GO:0001101:response to acid chemical (qval4.16E-2)', 'GO:0060841:venous blood vessel development (qval4.16E-2)', 'GO:0010716:negative regulation of extracellular matrix disassembly (qval4.14E-2)', 'GO:1900425:negative regulation of defense response to bacterium (qval4.13E-2)', 'GO:0009628:response to abiotic stimulus (qval4.13E-2)', 'GO:0042326:negative regulation of phosphorylation (qval4.13E-2)', 'GO:0042119:neutrophil activation (qval4.12E-2)', 'GO:0030512:negative regulation of transforming growth factor beta receptor signaling pathway (qval4.2E-2)', 'GO:0051251:positive regulation of lymphocyte activation (qval4.21E-2)', 'GO:0007568:aging (qval4.46E-2)']</t>
        </is>
      </c>
      <c r="T39" s="3">
        <f>hyperlink("https://spiral.technion.ac.il/results/MTAwMDAwNA==/38/GOResultsFUNCTION","link")</f>
        <v/>
      </c>
      <c r="U39" t="inlineStr">
        <is>
          <t>['GO:0005201:extracellular matrix structural constituent (qval3.15E-14)', 'GO:0019838:growth factor binding (qval1.67E-10)', 'GO:0005518:collagen binding (qval3.08E-9)', 'GO:0005539:glycosaminoglycan binding (qval8.35E-8)', 'GO:0008201:heparin binding (qval1.18E-6)', 'GO:0005102:signaling receptor binding (qval1.48E-6)', 'GO:0061134:peptidase regulator activity (qval1.31E-6)', 'GO:0005198:structural molecule activity (qval1.26E-6)', 'GO:0019199:transmembrane receptor protein kinase activity (qval1.11E-5)', 'GO:0004866:endopeptidase inhibitor activity (qval1.14E-5)', 'GO:0030414:peptidase inhibitor activity (qval2.78E-5)', 'GO:0019955:cytokine binding (qval2.6E-5)', 'GO:0061135:endopeptidase regulator activity (qval5.09E-5)', 'GO:0005024:transforming growth factor beta-activated receptor activity (qval6.57E-5)', 'GO:0005178:integrin binding (qval8.68E-5)', 'GO:0004897:ciliary neurotrophic factor receptor activity (qval1.04E-4)', 'GO:0030020:extracellular matrix structural constituent conferring tensile strength (qval1.73E-4)', 'GO:0004857:enzyme inhibitor activity (qval2.09E-4)', 'GO:0004675:transmembrane receptor protein serine/threonine kinase activity (qval1.24E-3)', 'GO:0050431:transforming growth factor beta binding (qval1.62E-3)', 'GO:1901681:sulfur compound binding (qval1.67E-3)', 'GO:0050839:cell adhesion molecule binding (qval2.32E-3)', 'GO:0005160:transforming growth factor beta receptor binding (qval4.04E-3)', 'GO:0005114:type II transforming growth factor beta receptor binding (qval8.09E-3)', 'GO:0004924:oncostatin-M receptor activity (qval1.25E-2)', 'GO:0004923:leukemia inhibitory factor receptor activity (qval1.2E-2)', 'GO:0004720:protein-lysine 6-oxidase activity (qval1.16E-2)', 'GO:0001968:fibronectin binding (qval1.41E-2)', 'GO:0003779:actin binding (qval1.53E-2)', 'GO:0044877:protein-containing complex binding (qval1.51E-2)', 'GO:0004867:serine-type endopeptidase inhibitor activity (qval1.64E-2)', 'GO:0005509:calcium ion binding (qval1.61E-2)', 'GO:0008237:metallopeptidase activity (qval1.82E-2)', 'GO:0048185:activin binding (qval2.27E-2)', 'GO:0004222:metalloendopeptidase activity (qval2.22E-2)', 'GO:0017154:semaphorin receptor activity (qval2.19E-2)', 'GO:0017002:activin-activated receptor activity (qval2.13E-2)', 'GO:0004714:transmembrane receptor protein tyrosine kinase activity (qval2.21E-2)', 'GO:0004921:interleukin-11 receptor activity (qval2.74E-2)', 'GO:0019970:interleukin-11 binding (qval2.67E-2)', 'GO:0050436:microfibril binding (qval2.61E-2)', 'GO:0038023:signaling receptor activity (qval3.09E-2)', 'GO:0098772:molecular function regulator (qval3.55E-2)', 'GO:0046914:transition metal ion binding (qval4.09E-2)', 'GO:0046332:SMAD binding (qval4.23E-2)', 'GO:0030023:extracellular matrix constituent conferring elasticity (qval4.31E-2)', 'GO:0005021:vascular endothelial growth factor-activated receptor activity (qval4.22E-2)', 'GO:0030234:enzyme regulator activity (qval4.16E-2)', 'GO:0005126:cytokine receptor binding (qval4.63E-2)', 'GO:0004177:aminopeptidase activity (qval5.55E-2)', 'GO:0060089:molecular transducer activity (qval5.46E-2)', 'GO:0008238:exopeptidase activity (qval6.08E-2)', 'GO:0005127:ciliary neurotrophic factor receptor binding (qval7.11E-2)', 'GO:0048407:platelet-derived growth factor binding (qval6.98E-2)', 'GO:0047655:allyl-alcohol dehydrogenase activity (qval7.41E-2)', 'GO:0042562:hormone binding (qval7.79E-2)']</t>
        </is>
      </c>
      <c r="V39" s="3">
        <f>hyperlink("https://spiral.technion.ac.il/results/MTAwMDAwNA==/38/GOResultsCOMPONENT","link")</f>
        <v/>
      </c>
      <c r="W39" t="inlineStr">
        <is>
          <t>['GO:0062023:collagen-containing extracellular matrix (qval1.79E-29)', 'GO:0031012:extracellular matrix (qval1.43E-27)', 'GO:0044421:extracellular region part (qval8.87E-22)', 'GO:0005615:extracellular space (qval2.9E-19)', 'GO:0005576:extracellular region (qval2.99E-19)', 'GO:0005788:endoplasmic reticulum lumen (qval6.04E-15)', 'GO:0031982:vesicle (qval1.68E-13)', 'GO:0044432:endoplasmic reticulum part (qval6.18E-13)', 'GO:0044420:extracellular matrix component (qval8.39E-13)', 'GO:0031974:membrane-enclosed lumen (qval1.37E-11)', 'GO:0070013:intracellular organelle lumen (qval1.24E-11)', 'GO:0043233:organelle lumen (qval1.14E-11)', 'GO:0016020:membrane (qval1.73E-10)', 'GO:1903561:extracellular vesicle (qval1.95E-10)', 'GO:0043230:extracellular organelle (qval1.91E-10)', 'GO:0070062:extracellular exosome (qval5.54E-10)', 'GO:0044431:Golgi apparatus part (qval1.62E-9)', 'GO:0070161:anchoring junction (qval6.59E-9)', 'GO:0005581:collagen trimer (qval7.54E-9)', 'GO:0005912:adherens junction (qval1.37E-8)', 'GO:0005925:focal adhesion (qval1.43E-8)', 'GO:0005924:cell-substrate adherens junction (qval1.69E-8)', 'GO:0030055:cell-substrate junction (qval1.99E-8)', 'GO:0098588:bounding membrane of organelle (qval2.16E-8)', 'GO:0044425:membrane part (qval2.15E-8)', 'GO:0005604:basement membrane (qval3.38E-8)', 'GO:0043235:receptor complex (qval4.97E-8)', 'GO:0044433:cytoplasmic vesicle part (qval5.6E-8)', 'GO:0044459:plasma membrane part (qval2.04E-7)', 'GO:0005794:Golgi apparatus (qval3.03E-7)', 'GO:0005886:plasma membrane (qval6.44E-7)', 'GO:0005783:endoplasmic reticulum (qval7.61E-7)', 'GO:0000139:Golgi membrane (qval1.08E-6)', 'GO:0009986:cell surface (qval1.28E-6)', 'GO:0030054:cell junction (qval2.1E-6)', 'GO:0044444:cytoplasmic part (qval2.16E-6)', 'GO:0031410:cytoplasmic vesicle (qval4.55E-6)', 'GO:0097708:intracellular vesicle (qval5.78E-6)', 'GO:0031224:intrinsic component of membrane (qval1.43E-5)', 'GO:0098857:membrane microdomain (qval2.1E-5)', 'GO:0045121:membrane raft (qval2.05E-5)', 'GO:0016021:integral component of membrane (qval3.11E-5)', 'GO:0098589:membrane region (qval4.62E-5)', 'GO:0001527:microfibril (qval9E-5)', 'GO:0031904:endosome lumen (qval1.08E-4)', 'GO:0060205:cytoplasmic vesicle lumen (qval1.06E-4)', 'GO:0031983:vesicle lumen (qval1.13E-4)', 'GO:0043202:lysosomal lumen (qval1.18E-4)', 'GO:0098805:whole membrane (qval2.18E-4)', 'GO:0034774:secretory granule lumen (qval2.4E-4)', 'GO:0044449:contractile fiber part (qval2.4E-4)', 'GO:0031528:microvillus membrane (qval2.67E-4)', 'GO:0030662:coated vesicle membrane (qval2.83E-4)', 'GO:0031226:intrinsic component of plasma membrane (qval3.12E-4)', 'GO:0031090:organelle membrane (qval3.74E-4)', 'GO:0005887:integral component of plasma membrane (qval4.6E-4)', 'GO:0009897:external side of plasma membrane (qval4.55E-4)', 'GO:0005789:endoplasmic reticulum membrane (qval4.55E-4)', 'GO:0044437:vacuolar part (qval6.7E-4)', 'GO:0005775:vacuolar lumen (qval7.17E-4)', 'GO:0016324:apical plasma membrane (qval8.83E-4)', 'GO:0031093:platelet alpha granule lumen (qval1.58E-3)', 'GO:0005793:endoplasmic reticulum-Golgi intermediate compartment (qval2.51E-3)', 'GO:0002116:semaphorin receptor complex (qval2.77E-3)', 'GO:0005583:fibrillar collagen trimer (qval2.73E-3)', 'GO:0030120:vesicle coat (qval6.14E-3)', 'GO:0031905:early endosome lumen (qval6.83E-3)', 'GO:0070110:ciliary neurotrophic factor receptor complex (qval6.73E-3)', 'GO:0005589:collagen type VI trimer (qval6.63E-3)', 'GO:0071953:elastic fiber (qval6.53E-3)', 'GO:0005768:endosome (qval6.79E-3)', 'GO:0044440:endosomal part (qval7.67E-3)', 'GO:0030126:COPI vesicle coat (qval8.03E-3)', 'GO:0012506:vesicle membrane (qval8.21E-3)', 'GO:0098590:plasma membrane region (qval9.75E-3)', 'GO:0030659:cytoplasmic vesicle membrane (qval9.82E-3)', 'GO:0098552:side of membrane (qval1.25E-2)', 'GO:0030117:membrane coat (qval1.24E-2)', 'GO:0035579:specific granule membrane (qval1.36E-2)', 'GO:0098636:protein complex involved in cell adhesion (qval1.4E-2)', 'GO:0030018:Z disc (qval1.67E-2)', 'GO:0005614:interstitial matrix (qval1.97E-2)', 'GO:0098802:plasma membrane receptor complex (qval2.05E-2)', 'GO:0005588:collagen type V trimer (qval2.08E-2)', 'GO:0097443:sorting endosome (qval2.05E-2)']</t>
        </is>
      </c>
      <c r="X39" t="inlineStr">
        <is>
          <t>[{0, 1, 2, 3, 4, 5, 7, 25, 26, 27, 28, 29, 30}, {24, 20, 22, 23}]</t>
        </is>
      </c>
    </row>
    <row r="40">
      <c r="A40" s="1" t="n">
        <v>39</v>
      </c>
      <c r="B40" t="n">
        <v>32863</v>
      </c>
      <c r="C40" t="n">
        <v>31</v>
      </c>
      <c r="D40" t="n">
        <v>396</v>
      </c>
      <c r="E40" t="n">
        <v>12</v>
      </c>
      <c r="F40" t="n">
        <v>930</v>
      </c>
      <c r="G40" t="n">
        <v>34</v>
      </c>
      <c r="H40" s="2" t="n">
        <v>-369.6827597996433</v>
      </c>
      <c r="I40" t="n">
        <v>0.5808358134744559</v>
      </c>
      <c r="J40" t="inlineStr">
        <is>
          <t>ENSG00000005001,ENSG00000005884,ENSG00000005893,ENSG00000006210,ENSG00000006453,ENSG00000006756,ENSG00000007384,ENSG00000007866,ENSG00000008196,ENSG00000008513,ENSG00000009830,ENSG00000012822,ENSG00000014914,ENSG00000015153,ENSG00000018189,ENSG00000033327,ENSG00000034677,ENSG00000038382,ENSG00000039523,ENSG00000044090,ENSG00000047644,ENSG00000050405,ENSG00000050820,ENSG00000052795,ENSG00000054598,ENSG00000057294,ENSG00000057704,ENSG00000058668,ENSG00000063587,ENSG00000064195,ENSG00000064932,ENSG00000064999,ENSG00000065534,ENSG00000067082,ENSG00000069329,ENSG00000070961,ENSG00000072778,ENSG00000075461,ENSG00000075945,ENSG00000077044,ENSG00000077942,ENSG00000080503,ENSG00000080845,ENSG00000086062,ENSG00000087116,ENSG00000087157,ENSG00000087253,ENSG00000087274,ENSG00000087460,ENSG00000089159,ENSG00000089876,ENSG00000091136,ENSG00000095139,ENSG00000099282,ENSG00000099331,ENSG00000099917,ENSG00000100139,ENSG00000100345,ENSG00000100997,ENSG00000101825,ENSG00000101846,ENSG00000102034,ENSG00000102243,ENSG00000103257,ENSG00000103335,ENSG00000104081,ENSG00000104388,ENSG00000104419,ENSG00000104611,ENSG00000104881,ENSG00000105357,ENSG00000105438,ENSG00000105997,ENSG00000106004,ENSG00000106571,ENSG00000107104,ENSG00000107438,ENSG00000107485,ENSG00000107863,ENSG00000108509,ENSG00000110148,ENSG00000110237,ENSG00000110492,ENSG00000110660,ENSG00000110841,ENSG00000110880,ENSG00000110925,ENSG00000111057,ENSG00000111348,ENSG00000111412,ENSG00000111540,ENSG00000111859,ENSG00000111912,ENSG00000112290,ENSG00000112561,ENSG00000112851,ENSG00000113196,ENSG00000113594,ENSG00000113645,ENSG00000114019,ENSG00000114251,ENSG00000115183,ENSG00000115738,ENSG00000116016,ENSG00000116017,ENSG00000116574,ENSG00000116871,ENSG00000116991,ENSG00000118257,ENSG00000118898,ENSG00000119242,ENSG00000119280,ENSG00000120149,ENSG00000120675,ENSG00000120899,ENSG00000120937,ENSG00000122359,ENSG00000122786,ENSG00000124145,ENSG00000124171,ENSG00000124574,ENSG00000124786,ENSG00000124831,ENSG00000124942,ENSG00000125046,ENSG00000125170,ENSG00000125266,ENSG00000125398,ENSG00000125637,ENSG00000125733,ENSG00000125734,ENSG00000125848,ENSG00000125872,ENSG00000125991,ENSG00000126016,ENSG00000126705,ENSG00000126804,ENSG00000126821,ENSG00000126822,ENSG00000127483,ENSG00000127511,ENSG00000129116,ENSG00000129353,ENSG00000129636,ENSG00000130402,ENSG00000130779,ENSG00000130827,ENSG00000132334,ENSG00000132470,ENSG00000132510,ENSG00000132613,ENSG00000132669,ENSG00000132854,ENSG00000132938,ENSG00000133106,ENSG00000133519,ENSG00000133612,ENSG00000134138,ENSG00000134243,ENSG00000134258,ENSG00000134291,ENSG00000134317,ENSG00000134369,ENSG00000134590,ENSG00000134627,ENSG00000134686,ENSG00000134755,ENSG00000134909,ENSG00000135111,ENSG00000135317,ENSG00000135677,ENSG00000135862,ENSG00000136167,ENSG00000136770,ENSG00000136830,ENSG00000136842,ENSG00000136848,ENSG00000137076,ENSG00000137203,ENSG00000137507,ENSG00000137563,ENSG00000137710,ENSG00000137936,ENSG00000137947,ENSG00000137962,ENSG00000138119,ENSG00000138795,ENSG00000139219,ENSG00000139624,ENSG00000139631,ENSG00000139644,ENSG00000140416,ENSG00000140564,ENSG00000140577,ENSG00000140836,ENSG00000140873,ENSG00000141448,ENSG00000141449,ENSG00000142197,ENSG00000142949,ENSG00000143061,ENSG00000143217,ENSG00000143248,ENSG00000143258,ENSG00000143382,ENSG00000143878,ENSG00000143995,ENSG00000144746,ENSG00000145681,ENSG00000145685,ENSG00000146197,ENSG00000146648,ENSG00000147010,ENSG00000147144,ENSG00000147416,ENSG00000147526,ENSG00000147548,ENSG00000147573,ENSG00000147804,ENSG00000148154,ENSG00000148218,ENSG00000148341,ENSG00000148677,ENSG00000149231,ENSG00000150540,ENSG00000150556,ENSG00000150687,ENSG00000152217,ENSG00000152229,ENSG00000153029,ENSG00000153046,ENSG00000153113,ENSG00000153317,ENSG00000153815,ENSG00000154127,ENSG00000154358,ENSG00000154380,ENSG00000155849,ENSG00000156030,ENSG00000156466,ENSG00000157191,ENSG00000157379,ENSG00000157625,ENSG00000158258,ENSG00000158270,ENSG00000158555,ENSG00000159176,ENSG00000159388,ENSG00000160094,ENSG00000160796,ENSG00000161202,ENSG00000161642,ENSG00000162545,ENSG00000162576,ENSG00000162878,ENSG00000162909,ENSG00000163191,ENSG00000163435,ENSG00000163453,ENSG00000163466,ENSG00000163479,ENSG00000163545,ENSG00000163602,ENSG00000163823,ENSG00000164111,ENSG00000164292,ENSG00000164402,ENSG00000164434,ENSG00000164616,ENSG00000164853,ENSG00000164916,ENSG00000165102,ENSG00000165655,ENSG00000166025,ENSG00000166145,ENSG00000166225,ENSG00000166250,ENSG00000166272,ENSG00000166450,ENSG00000166925,ENSG00000166949,ENSG00000167123,ENSG00000167604,ENSG00000167642,ENSG00000167755,ENSG00000167767,ENSG00000167861,ENSG00000168264,ENSG00000168283,ENSG00000168461,ENSG00000168672,ENSG00000168710,ENSG00000168899,ENSG00000168994,ENSG00000169122,ENSG00000169129,ENSG00000169221,ENSG00000169242,ENSG00000169594,ENSG00000169635,ENSG00000169710,ENSG00000170242,ENSG00000170266,ENSG00000170421,ENSG00000170677,ENSG00000170775,ENSG00000171345,ENSG00000171621,ENSG00000171631,ENSG00000171914,ENSG00000172478,ENSG00000173402,ENSG00000173482,ENSG00000173801,ENSG00000173848,ENSG00000173852,ENSG00000174405,ENSG00000174498,ENSG00000174640,ENSG00000175318,ENSG00000175662,ENSG00000176092,ENSG00000176720,ENSG00000176845,ENSG00000176915,ENSG00000177169,ENSG00000177427,ENSG00000177508,ENSG00000177697,ENSG00000178567,ENSG00000179195,ENSG00000179820,ENSG00000180398,ENSG00000180730,ENSG00000181788,ENSG00000182118,ENSG00000182158,ENSG00000182168,ENSG00000182580,ENSG00000182670,ENSG00000182718,ENSG00000182985,ENSG00000183018,ENSG00000183255,ENSG00000183354,ENSG00000183722,ENSG00000183779,ENSG00000184292,ENSG00000184557,ENSG00000185101,ENSG00000185222,ENSG00000185619,ENSG00000185800,ENSG00000186318,ENSG00000187260,ENSG00000187800,ENSG00000188042,ENSG00000189077,ENSG00000196562,ENSG00000196712,ENSG00000196776,ENSG00000197077,ENSG00000197217,ENSG00000197324,ENSG00000197746,ENSG00000197879,ENSG00000197965,ENSG00000198691,ENSG00000198833,ENSG00000203485,ENSG00000204262,ENSG00000205336,ENSG00000205476,ENSG00000206052,ENSG00000213190,ENSG00000213398,ENSG00000213625,ENSG00000213853,ENSG00000214049,ENSG00000221978,ENSG00000223573,ENSG00000223861,ENSG00000226742,ENSG00000227500,ENSG00000230148,ENSG00000239305,ENSG00000241684,ENSG00000241772,ENSG00000244300,ENSG00000258337,ENSG00000271614,ENSG00000272905,ENSG00000273749,ENSG00000279283,ENSG00000279662,ENSG00000281183</t>
        </is>
      </c>
      <c r="K40" t="inlineStr">
        <is>
          <t>[(0, 7), (0, 9), (0, 11), (0, 13), (0, 15), (0, 17), (1, 9), (1, 11), (1, 13), (1, 15), (1, 17), (25, 7), (25, 9), (25, 11), (25, 13), (25, 15), (25, 17), (26, 9), (26, 11), (26, 13), (26, 15), (26, 17), (27, 7), (27, 9), (27, 11), (27, 13), (27, 15), (27, 17), (28, 7), (28, 9), (28, 11), (28, 13), (28, 15), (28, 17)]</t>
        </is>
      </c>
      <c r="L40" t="n">
        <v>1278</v>
      </c>
      <c r="M40" t="n">
        <v>0.75</v>
      </c>
      <c r="N40" t="n">
        <v>0.95</v>
      </c>
      <c r="O40" t="n">
        <v>3</v>
      </c>
      <c r="P40" t="n">
        <v>10000</v>
      </c>
      <c r="Q40" t="inlineStr">
        <is>
          <t>11/06/2023, 22:17:01</t>
        </is>
      </c>
      <c r="R40" s="3">
        <f>hyperlink("https://spiral.technion.ac.il/results/MTAwMDAwNA==/39/GOResultsPROCESS","link")</f>
        <v/>
      </c>
      <c r="S40" t="inlineStr">
        <is>
          <t>['GO:0006928:movement of cell or subcellular component (qval2.1E-10)', 'GO:0032502:developmental process (qval1.03E-8)', 'GO:0048856:anatomical structure development (qval9.18E-9)', 'GO:0048870:cell motility (qval2.45E-8)', 'GO:0040011:locomotion (qval2E-8)', 'GO:0007155:cell adhesion (qval1.96E-8)', 'GO:0022610:biological adhesion (qval2.03E-8)', 'GO:0048646:anatomical structure formation involved in morphogenesis (qval1.85E-8)', 'GO:0016477:cell migration (qval1.77E-8)', 'GO:0030155:regulation of cell adhesion (qval2.43E-7)', 'GO:0048522:positive regulation of cellular process (qval4.29E-7)', 'GO:0048518:positive regulation of biological process (qval4.83E-7)', 'GO:0050793:regulation of developmental process (qval1.2E-6)', 'GO:0050794:regulation of cellular process (qval1.33E-6)', 'GO:0007015:actin filament organization (qval2.03E-6)', 'GO:2000145:regulation of cell motility (qval2.05E-6)', 'GO:0030334:regulation of cell migration (qval2.05E-6)', 'GO:0051270:regulation of cellular component movement (qval2.53E-6)', 'GO:0048513:animal organ development (qval6.88E-6)', 'GO:0040012:regulation of locomotion (qval6.92E-6)', 'GO:0032970:regulation of actin filament-based process (qval1.26E-5)', 'GO:0097435:supramolecular fiber organization (qval1.3E-5)', 'GO:0045595:regulation of cell differentiation (qval1.48E-5)', 'GO:0050789:regulation of biological process (qval1.75E-5)', 'GO:0048523:negative regulation of cellular process (qval2.1E-5)', 'GO:0030029:actin filament-based process (qval2.38E-5)', 'GO:0016043:cellular component organization (qval2.49E-5)', 'GO:0051093:negative regulation of developmental process (qval3.34E-5)', 'GO:0071840:cellular component organization or biogenesis (qval4.45E-5)', 'GO:0007010:cytoskeleton organization (qval6.51E-5)', 'GO:0098609:cell-cell adhesion (qval7.89E-5)', 'GO:0030198:extracellular matrix organization (qval7.85E-5)', 'GO:0007167:enzyme linked receptor protein signaling pathway (qval9.81E-5)', 'GO:0030036:actin cytoskeleton organization (qval1.25E-4)', 'GO:0043062:extracellular structure organization (qval1.86E-4)', 'GO:0009653:anatomical structure morphogenesis (qval1.95E-4)', 'GO:0010810:regulation of cell-substrate adhesion (qval1.92E-4)', 'GO:0001525:angiogenesis (qval1.92E-4)', 'GO:0007411:axon guidance (qval1.97E-4)', 'GO:0048519:negative regulation of biological process (qval1.98E-4)', 'GO:0097485:neuron projection guidance (qval2.01E-4)', 'GO:0045785:positive regulation of cell adhesion (qval2.03E-4)', 'GO:0035295:tube development (qval2.01E-4)', 'GO:0065007:biological regulation (qval2.07E-4)', 'GO:0034109:homotypic cell-cell adhesion (qval2.67E-4)', 'GO:0048869:cellular developmental process (qval2.68E-4)', 'GO:0032956:regulation of actin cytoskeleton organization (qval2.88E-4)', 'GO:0022603:regulation of anatomical structure morphogenesis (qval2.83E-4)', 'GO:0032501:multicellular organismal process (qval3.67E-4)', 'GO:0048732:gland development (qval3.69E-4)', 'GO:0051094:positive regulation of developmental process (qval3.79E-4)', 'GO:0048583:regulation of response to stimulus (qval4.44E-4)', 'GO:0061036:positive regulation of cartilage development (qval5.19E-4)', 'GO:0030335:positive regulation of cell migration (qval5.79E-4)', 'GO:0010811:positive regulation of cell-substrate adhesion (qval6.07E-4)', 'GO:1900024:regulation of substrate adhesion-dependent cell spreading (qval6.35E-4)', 'GO:0009611:response to wounding (qval7.03E-4)', 'GO:0110053:regulation of actin filament organization (qval8.02E-4)', 'GO:0007162:negative regulation of cell adhesion (qval7.88E-4)', 'GO:0045597:positive regulation of cell differentiation (qval8.01E-4)', 'GO:0051056:regulation of small GTPase mediated signal transduction (qval7.95E-4)', 'GO:0045596:negative regulation of cell differentiation (qval9.57E-4)', 'GO:0032879:regulation of localization (qval9.6E-4)', 'GO:2000147:positive regulation of cell motility (qval1.07E-3)', 'GO:0009966:regulation of signal transduction (qval1.13E-3)', 'GO:0007169:transmembrane receptor protein tyrosine kinase signaling pathway (qval1.26E-3)', 'GO:0042127:regulation of cell proliferation (qval1.3E-3)', 'GO:0051239:regulation of multicellular organismal process (qval1.46E-3)', 'GO:0007166:cell surface receptor signaling pathway (qval1.5E-3)', 'GO:0051272:positive regulation of cellular component movement (qval1.9E-3)', 'GO:0042981:regulation of apoptotic process (qval2E-3)', 'GO:0051017:actin filament bundle assembly (qval2.07E-3)', 'GO:1900025:negative regulation of substrate adhesion-dependent cell spreading (qval2.1E-3)', 'GO:0050896:response to stimulus (qval2.12E-3)', 'GO:0003365:establishment of cell polarity involved in ameboidal cell migration (qval2.36E-3)', 'GO:0040017:positive regulation of locomotion (qval2.53E-3)', 'GO:0043067:regulation of programmed cell death (qval2.5E-3)', 'GO:0010632:regulation of epithelial cell migration (qval2.74E-3)', 'GO:0061572:actin filament bundle organization (qval3.03E-3)', 'GO:0010941:regulation of cell death (qval3.09E-3)', 'GO:0065009:regulation of molecular function (qval3.27E-3)', 'GO:0009888:tissue development (qval3.37E-3)', 'GO:0051130:positive regulation of cellular component organization (qval3.39E-3)', 'GO:0022407:regulation of cell-cell adhesion (qval3.55E-3)', 'GO:0051336:regulation of hydrolase activity (qval3.76E-3)', 'GO:0001954:positive regulation of cell-matrix adhesion (qval3.75E-3)', 'GO:0003006:developmental process involved in reproduction (qval3.92E-3)', 'GO:0030154:cell differentiation (qval3.91E-3)', 'GO:2000177:regulation of neural precursor cell proliferation (qval3.88E-3)', 'GO:0007165:signal transduction (qval3.89E-3)', 'GO:0023051:regulation of signaling (qval4.01E-3)', 'GO:0051241:negative regulation of multicellular organismal process (qval4.45E-3)', 'GO:0022604:regulation of cell morphogenesis (qval4.81E-3)', 'GO:0032332:positive regulation of chondrocyte differentiation (qval4.77E-3)', 'GO:0043087:regulation of GTPase activity (qval4.75E-3)', 'GO:0051128:regulation of cellular component organization (qval5.36E-3)', 'GO:2000026:regulation of multicellular organismal development (qval5.39E-3)', 'GO:0060284:regulation of cell development (qval5.48E-3)', 'GO:0008285:negative regulation of cell proliferation (qval5.74E-3)', 'GO:0070848:response to growth factor (qval6.01E-3)', 'GO:0009628:response to abiotic stimulus (qval6.07E-3)', 'GO:0048729:tissue morphogenesis (qval6.64E-3)', 'GO:0035239:tube morphogenesis (qval6.59E-3)', 'GO:0045892:negative regulation of transcription, DNA-templated (qval6.56E-3)', 'GO:0060021:roof of mouth development (qval6.55E-3)', 'GO:1903507:negative regulation of nucleic acid-templated transcription (qval6.58E-3)', 'GO:1902679:negative regulation of RNA biosynthetic process (qval6.52E-3)', 'GO:1902903:regulation of supramolecular fiber organization (qval7.15E-3)', 'GO:0048589:developmental growth (qval7.64E-3)', 'GO:0043547:positive regulation of GTPase activity (qval8.23E-3)', 'GO:0071772:response to BMP (qval8.37E-3)', 'GO:0071773:cellular response to BMP stimulus (qval8.29E-3)', 'GO:0051345:positive regulation of hydrolase activity (qval8.46E-3)', 'GO:0040007:growth (qval8.92E-3)', 'GO:0010646:regulation of cell communication (qval9.38E-3)', 'GO:0070527:platelet aggregation (qval9.67E-3)', 'GO:1903508:positive regulation of nucleic acid-templated transcription (qval1.07E-2)', 'GO:0045893:positive regulation of transcription, DNA-templated (qval1.06E-2)', 'GO:1902680:positive regulation of RNA biosynthetic process (qval1.07E-2)', 'GO:0043066:negative regulation of apoptotic process (qval1.25E-2)', 'GO:0048598:embryonic morphogenesis (qval1.25E-2)', 'GO:0009887:animal organ morphogenesis (qval1.37E-2)', 'GO:0032808:lacrimal gland development (qval1.39E-2)', 'GO:0048341:paraxial mesoderm formation (qval1.38E-2)', 'GO:0034111:negative regulation of homotypic cell-cell adhesion (qval1.38E-2)', 'GO:0010594:regulation of endothelial cell migration (qval1.46E-2)', 'GO:0045321:leukocyte activation (qval1.57E-2)', 'GO:0007163:establishment or maintenance of cell polarity (qval1.56E-2)', 'GO:0007229:integrin-mediated signaling pathway (qval1.59E-2)', 'GO:0051493:regulation of cytoskeleton organization (qval1.58E-2)', 'GO:0002064:epithelial cell development (qval1.65E-2)', 'GO:0007266:Rho protein signal transduction (qval1.7E-2)', 'GO:0043254:regulation of protein complex assembly (qval1.73E-2)', 'GO:0043069:negative regulation of programmed cell death (qval1.72E-2)', 'GO:0030048:actin filament-based movement (qval1.71E-2)', 'GO:0031032:actomyosin structure organization (qval1.81E-2)', 'GO:0003012:muscle system process (qval2.06E-2)', 'GO:0051254:positive regulation of RNA metabolic process (qval2.1E-2)', 'GO:0010717:regulation of epithelial to mesenchymal transition (qval2.11E-2)', 'GO:0022408:negative regulation of cell-cell adhesion (qval2.22E-2)', 'GO:0060548:negative regulation of cell death (qval2.29E-2)', 'GO:0009612:response to mechanical stimulus (qval2.32E-2)', 'GO:0000768:syncytium formation by plasma membrane fusion (qval2.31E-2)', 'GO:0140253:cell-cell fusion (qval2.3E-2)', 'GO:0086073:bundle of His cell-Purkinje myocyte adhesion involved in cell communication (qval2.32E-2)', 'GO:0007185:transmembrane receptor protein tyrosine phosphatase signaling pathway (qval2.31E-2)', 'GO:0007423:sensory organ development (qval2.32E-2)', 'GO:0051240:positive regulation of multicellular organismal process (qval2.45E-2)', 'GO:0010721:negative regulation of cell development (qval2.45E-2)', 'GO:0044087:regulation of cellular component biogenesis (qval2.56E-2)', 'GO:0051253:negative regulation of RNA metabolic process (qval2.62E-2)', 'GO:2000146:negative regulation of cell motility (qval2.62E-2)', 'GO:0006949:syncytium formation (qval2.63E-2)', 'GO:0010557:positive regulation of macromolecule biosynthetic process (qval2.73E-2)', 'GO:0051271:negative regulation of cellular component movement (qval2.89E-2)', 'GO:0001775:cell activation (qval2.95E-2)', 'GO:0008064:regulation of actin polymerization or depolymerization (qval2.99E-2)', 'GO:0035329:hippo signaling (qval3.06E-2)', 'GO:0034330:cell junction organization (qval3.1E-2)', 'GO:0044089:positive regulation of cellular component biogenesis (qval3.09E-2)', 'GO:0010638:positive regulation of organelle organization (qval3.08E-2)', 'GO:0030832:regulation of actin filament length (qval3.07E-2)', 'GO:1902905:positive regulation of supramolecular fiber organization (qval3.23E-2)', 'GO:0071363:cellular response to growth factor stimulus (qval3.27E-2)', 'GO:0050790:regulation of catalytic activity (qval3.29E-2)', 'GO:0031328:positive regulation of cellular biosynthetic process (qval3.36E-2)', 'GO:0048010:vascular endothelial growth factor receptor signaling pathway (qval3.38E-2)', 'GO:0086100:endothelin receptor signaling pathway (qval3.45E-2)', 'GO:0086042:cardiac muscle cell-cardiac muscle cell adhesion (qval3.43E-2)', 'GO:0006936:muscle contraction (qval3.47E-2)', 'GO:0070268:cornification (qval3.51E-2)', 'GO:0040013:negative regulation of locomotion (qval4.04E-2)', 'GO:0042221:response to chemical (qval4.3E-2)', 'GO:0061035:regulation of cartilage development (qval4.41E-2)', 'GO:1901390:positive regulation of transforming growth factor beta activation (qval4.46E-2)', 'GO:0032804:negative regulation of low-density lipoprotein particle receptor catabolic process (qval4.43E-2)', 'GO:2000645:negative regulation of receptor catabolic process (qval4.41E-2)', 'GO:0022414:reproductive process (qval4.53E-2)', 'GO:0043534:blood vessel endothelial cell migration (qval4.51E-2)', 'GO:0009891:positive regulation of biosynthetic process (qval4.57E-2)', 'GO:0030833:regulation of actin filament polymerization (qval4.67E-2)', 'GO:0051216:cartilage development (qval4.65E-2)', 'GO:0061138:morphogenesis of a branching epithelium (qval4.85E-2)', 'GO:0008595:anterior/posterior axis specification, embryo (qval4.95E-2)', 'GO:0010628:positive regulation of gene expression (qval5.05E-2)', 'GO:0043588:skin development (qval5.08E-2)', 'GO:2000178:negative regulation of neural precursor cell proliferation (qval5.1E-2)', 'GO:0045765:regulation of angiogenesis (qval5.26E-2)', 'GO:2000677:regulation of transcription regulatory region DNA binding (qval5.27E-2)', 'GO:0007173:epidermal growth factor receptor signaling pathway (qval5.24E-2)', 'GO:0032330:regulation of chondrocyte differentiation (qval5.21E-2)', 'GO:0045934:negative regulation of nucleobase-containing compound metabolic process (qval5.35E-2)', 'GO:0009719:response to endogenous stimulus (qval5.36E-2)', 'GO:0016192:vesicle-mediated transport (qval5.33E-2)', 'GO:0048565:digestive tract development (qval5.73E-2)', 'GO:0048562:embryonic organ morphogenesis (qval5.89E-2)', 'GO:1902531:regulation of intracellular signal transduction (qval5.87E-2)', 'GO:1901342:regulation of vasculature development (qval5.91E-2)', 'GO:0003008:system process (qval5.9E-2)', 'GO:0040037:negative regulation of fibroblast growth factor receptor signaling pathway (qval5.93E-2)', 'GO:0030879:mammary gland development (qval5.9E-2)', 'GO:0007520:myoblast fusion (qval5.87E-2)', 'GO:0044093:positive regulation of molecular function (qval5.9E-2)', 'GO:0030500:regulation of bone mineralization (qval6.04E-2)', 'GO:0051495:positive regulation of cytoskeleton organization (qval6.28E-2)', 'GO:0031327:negative regulation of cellular biosynthetic process (qval6.33E-2)', 'GO:0043586:tongue development (qval6.49E-2)', 'GO:1901388:regulation of transforming growth factor beta activation (qval6.46E-2)', 'GO:0021819:layer formation in cerebral cortex (qval6.43E-2)', 'GO:0008360:regulation of cell shape (qval6.46E-2)', 'GO:2000113:negative regulation of cellular macromolecule biosynthetic process (qval6.46E-2)', 'GO:0009968:negative regulation of signal transduction (qval6.49E-2)', 'GO:0002366:leukocyte activation involved in immune response (qval6.5E-2)', 'GO:0048468:cell development (qval6.54E-2)', 'GO:0001952:regulation of cell-matrix adhesion (qval6.55E-2)', 'GO:0001763:morphogenesis of a branching structure (qval6.66E-2)', 'GO:2000114:regulation of establishment of cell polarity (qval6.71E-2)', 'GO:0001707:mesoderm formation (qval6.72E-2)']</t>
        </is>
      </c>
      <c r="T40" s="3">
        <f>hyperlink("https://spiral.technion.ac.il/results/MTAwMDAwNA==/39/GOResultsFUNCTION","link")</f>
        <v/>
      </c>
      <c r="U40" t="inlineStr">
        <is>
          <t>['GO:0050839:cell adhesion molecule binding (qval3.98E-8)', 'GO:0045296:cadherin binding (qval3.06E-6)', 'GO:0098632:cell-cell adhesion mediator activity (qval1.01E-4)', 'GO:0003779:actin binding (qval2.34E-4)', 'GO:0098631:cell adhesion mediator activity (qval2.52E-4)', 'GO:0019899:enzyme binding (qval8.34E-4)', 'GO:0051015:actin filament binding (qval8.32E-3)', 'GO:0003712:transcription coregulator activity (qval1.45E-2)', 'GO:0005178:integrin binding (qval2.01E-2)', 'GO:0098641:cadherin binding involved in cell-cell adhesion (qval1.84E-2)', 'GO:0008092:cytoskeletal protein binding (qval1.88E-2)', 'GO:0086080:protein binding involved in heterotypic cell-cell adhesion (qval2.94E-2)', 'GO:0140110:transcription regulator activity (qval2.98E-2)', 'GO:0008013:beta-catenin binding (qval3.04E-2)', 'GO:0044877:protein-containing complex binding (qval3.19E-2)', 'GO:0086083:cell adhesive protein binding involved in bundle of His cell-Purkinje myocyte communication (qval3.23E-2)', 'GO:0005515:protein binding (qval4E-2)', 'GO:0044548:S100 protein binding (qval4.09E-2)', 'GO:0003682:chromatin binding (qval4.61E-2)', 'GO:0008484:sulfuric ester hydrolase activity (qval6.78E-2)', 'GO:0019838:growth factor binding (qval1.2E-1)', 'GO:0030234:enzyme regulator activity (qval1.15E-1)', 'GO:0005102:signaling receptor binding (qval1.32E-1)', 'GO:0008307:structural constituent of muscle (qval1.38E-1)', 'GO:0005200:structural constituent of cytoskeleton (qval1.51E-1)', 'GO:0017166:vinculin binding (qval1.56E-1)']</t>
        </is>
      </c>
      <c r="V40" s="3">
        <f>hyperlink("https://spiral.technion.ac.il/results/MTAwMDAwNA==/39/GOResultsCOMPONENT","link")</f>
        <v/>
      </c>
      <c r="W40" t="inlineStr">
        <is>
          <t>['GO:0070161:anchoring junction (qval2.74E-15)', 'GO:0030054:cell junction (qval1.66E-15)', 'GO:0005912:adherens junction (qval9.45E-15)', 'GO:0030055:cell-substrate junction (qval5.53E-12)', 'GO:0005925:focal adhesion (qval1.67E-11)', 'GO:0005924:cell-substrate adherens junction (qval1.65E-11)', 'GO:0005856:cytoskeleton (qval3.18E-8)', 'GO:0070062:extracellular exosome (qval1.06E-6)', 'GO:1903561:extracellular vesicle (qval1.89E-6)', 'GO:0043230:extracellular organelle (qval1.75E-6)', 'GO:0016020:membrane (qval2.06E-6)', 'GO:0005886:plasma membrane (qval8.86E-6)', 'GO:0031982:vesicle (qval1.1E-5)', 'GO:0030027:lamellipodium (qval2.53E-5)', 'GO:0015629:actin cytoskeleton (qval2.66E-5)', 'GO:0042995:cell projection (qval2.63E-5)', 'GO:0001725:stress fiber (qval7.67E-5)', 'GO:0097517:contractile actin filament bundle (qval7.24E-5)', 'GO:0001726:ruffle (qval7.41E-5)', 'GO:0044421:extracellular region part (qval1.27E-4)', 'GO:0032432:actin filament bundle (qval1.37E-4)', 'GO:0120025:plasma membrane bounded cell projection (qval2.03E-4)', 'GO:0042641:actomyosin (qval1.95E-4)', 'GO:0098590:plasma membrane region (qval2.34E-4)', 'GO:0044444:cytoplasmic part (qval2.82E-4)', 'GO:0044459:plasma membrane part (qval6.67E-4)', 'GO:0009986:cell surface (qval7.2E-4)', 'GO:0044432:endoplasmic reticulum part (qval7.91E-4)', 'GO:0005911:cell-cell junction (qval9E-4)', 'GO:0030175:filopodium (qval1.32E-3)', 'GO:0044425:membrane part (qval1.46E-3)', 'GO:0098857:membrane microdomain (qval2.55E-3)', 'GO:0045121:membrane raft (qval2.47E-3)', 'GO:0098589:membrane region (qval3.7E-3)', 'GO:0030057:desmosome (qval5.04E-3)', 'GO:0031253:cell projection membrane (qval7.08E-3)', 'GO:0044449:contractile fiber part (qval8.14E-3)', 'GO:0032587:ruffle membrane (qval8.36E-3)', 'GO:0098588:bounding membrane of organelle (qval8.77E-3)', 'GO:0062023:collagen-containing extracellular matrix (qval9.43E-3)', 'GO:0044464:cell part (qval1.02E-2)', 'GO:0031012:extracellular matrix (qval1.02E-2)', 'GO:0043034:costamere (qval1.01E-2)', 'GO:0098805:whole membrane (qval1.23E-2)', 'GO:0098858:actin-based cell projection (qval1.25E-2)', 'GO:0010008:endosome membrane (qval1.24E-2)', 'GO:0005604:basement membrane (qval1.26E-2)', 'GO:0044433:cytoplasmic vesicle part (qval1.37E-2)', 'GO:0005829:cytosol (qval1.41E-2)', 'GO:0044424:intracellular part (qval1.93E-2)', 'GO:0097636:intrinsic component of autophagosome membrane (qval1.98E-2)', 'GO:0097637:integral component of autophagosome membrane (qval1.94E-2)', 'GO:0009925:basal plasma membrane (qval1.91E-2)', 'GO:0031090:organelle membrane (qval2.12E-2)', 'GO:0043226:organelle (qval2.77E-2)', 'GO:0043227:membrane-bounded organelle (qval2.8E-2)', 'GO:0044430:cytoskeletal part (qval2.79E-2)']</t>
        </is>
      </c>
      <c r="X40" t="inlineStr">
        <is>
          <t>[{0, 1, 25, 26, 27, 28}, {17, 7, 9, 11, 13, 15}]</t>
        </is>
      </c>
    </row>
    <row r="41">
      <c r="A41" s="1" t="n">
        <v>40</v>
      </c>
      <c r="B41" t="n">
        <v>32863</v>
      </c>
      <c r="C41" t="n">
        <v>31</v>
      </c>
      <c r="D41" t="n">
        <v>270</v>
      </c>
      <c r="E41" t="n">
        <v>17</v>
      </c>
      <c r="F41" t="n">
        <v>930</v>
      </c>
      <c r="G41" t="n">
        <v>39</v>
      </c>
      <c r="H41" s="2" t="n">
        <v>-154.977738322253</v>
      </c>
      <c r="I41" t="n">
        <v>0.5835798295764637</v>
      </c>
      <c r="J41" t="inlineStr">
        <is>
          <t>ENSG00000003249,ENSG00000004864,ENSG00000006047,ENSG00000007402,ENSG00000008394,ENSG00000020922,ENSG00000025293,ENSG00000029993,ENSG00000040341,ENSG00000049089,ENSG00000051382,ENSG00000053254,ENSG00000067113,ENSG00000067715,ENSG00000067992,ENSG00000072501,ENSG00000074181,ENSG00000075275,ENSG00000075673,ENSG00000076826,ENSG00000080345,ENSG00000082512,ENSG00000083123,ENSG00000087128,ENSG00000089094,ENSG00000092421,ENSG00000092758,ENSG00000093072,ENSG00000095002,ENSG00000099954,ENSG00000100077,ENSG00000100442,ENSG00000100814,ENSG00000101057,ENSG00000101144,ENSG00000102290,ENSG00000103194,ENSG00000103449,ENSG00000104177,ENSG00000104290,ENSG00000104413,ENSG00000105131,ENSG00000105193,ENSG00000105202,ENSG00000105278,ENSG00000105289,ENSG00000105373,ENSG00000105700,ENSG00000105707,ENSG00000105929,ENSG00000105991,ENSG00000106392,ENSG00000107554,ENSG00000107562,ENSG00000107779,ENSG00000108375,ENSG00000109475,ENSG00000110700,ENSG00000110931,ENSG00000111186,ENSG00000111199,ENSG00000111319,ENSG00000111432,ENSG00000113722,ENSG00000115241,ENSG00000115484,ENSG00000115866,ENSG00000116353,ENSG00000116396,ENSG00000116785,ENSG00000118482,ENSG00000118707,ENSG00000119285,ENSG00000119335,ENSG00000119616,ENSG00000119711,ENSG00000120094,ENSG00000120685,ENSG00000120833,ENSG00000122406,ENSG00000123213,ENSG00000123473,ENSG00000124767,ENSG00000125691,ENSG00000125835,ENSG00000125968,ENSG00000126249,ENSG00000126602,ENSG00000126787,ENSG00000126858,ENSG00000127616,ENSG00000127947,ENSG00000128050,ENSG00000128683,ENSG00000128833,ENSG00000129354,ENSG00000129682,ENSG00000130032,ENSG00000130208,ENSG00000131055,ENSG00000131264,ENSG00000131747,ENSG00000131844,ENSG00000131914,ENSG00000132688,ENSG00000133636,ENSG00000133703,ENSG00000134287,ENSG00000134323,ENSG00000136720,ENSG00000136944,ENSG00000137154,ENSG00000137309,ENSG00000137642,ENSG00000138095,ENSG00000138336,ENSG00000138363,ENSG00000138735,ENSG00000139998,ENSG00000140006,ENSG00000140988,ENSG00000141425,ENSG00000141858,ENSG00000141959,ENSG00000142676,ENSG00000142864,ENSG00000143799,ENSG00000144381,ENSG00000144713,ENSG00000144834,ENSG00000145626,ENSG00000145642,ENSG00000145808,ENSG00000145911,ENSG00000146530,ENSG00000146938,ENSG00000147202,ENSG00000147274,ENSG00000147676,ENSG00000148019,ENSG00000148175,ENSG00000148200,ENSG00000148730,ENSG00000149922,ENSG00000151090,ENSG00000151746,ENSG00000152104,ENSG00000152990,ENSG00000154359,ENSG00000154639,ENSG00000154645,ENSG00000155380,ENSG00000156970,ENSG00000156990,ENSG00000157303,ENSG00000157456,ENSG00000160703,ENSG00000162174,ENSG00000163872,ENSG00000163873,ENSG00000163884,ENSG00000164134,ENSG00000164151,ENSG00000164904,ENSG00000164975,ENSG00000165185,ENSG00000165186,ENSG00000165215,ENSG00000165556,ENSG00000165566,ENSG00000166197,ENSG00000166405,ENSG00000166833,ENSG00000167670,ENSG00000168671,ENSG00000169213,ENSG00000169375,ENSG00000169764,ENSG00000170100,ENSG00000170264,ENSG00000170276,ENSG00000170561,ENSG00000170584,ENSG00000171604,ENSG00000171863,ENSG00000172469,ENSG00000172795,ENSG00000173473,ENSG00000173674,ENSG00000173894,ENSG00000174444,ENSG00000174720,ENSG00000174748,ENSG00000175567,ENSG00000175792,ENSG00000177674,ENSG00000178074,ENSG00000180071,ENSG00000181007,ENSG00000181392,ENSG00000182040,ENSG00000182372,ENSG00000182568,ENSG00000182621,ENSG00000183150,ENSG00000183161,ENSG00000183943,ENSG00000184117,ENSG00000184160,ENSG00000185532,ENSG00000185869,ENSG00000186205,ENSG00000186298,ENSG00000186493,ENSG00000187514,ENSG00000188257,ENSG00000188322,ENSG00000189043,ENSG00000189283,ENSG00000189403,ENSG00000196214,ENSG00000196267,ENSG00000196591,ENSG00000196781,ENSG00000197119,ENSG00000198015,ENSG00000198087,ENSG00000198182,ENSG00000198598,ENSG00000198755,ENSG00000198780,ENSG00000198865,ENSG00000198919,ENSG00000203721,ENSG00000204118,ENSG00000204237,ENSG00000204257,ENSG00000204308,ENSG00000206557,ENSG00000213465,ENSG00000213468,ENSG00000213988,ENSG00000214089,ENSG00000214954,ENSG00000215450,ENSG00000215612,ENSG00000219438,ENSG00000224032,ENSG00000224078,ENSG00000232677,ENSG00000233017,ENSG00000235098,ENSG00000238105,ENSG00000242276,ENSG00000243181,ENSG00000245910,ENSG00000253799,ENSG00000254726,ENSG00000255236,ENSG00000256463,ENSG00000257151,ENSG00000261373,ENSG00000262874,ENSG00000268649,ENSG00000270460,ENSG00000272862,ENSG00000276846,ENSG00000277013,ENSG00000278817,ENSG00000279207</t>
        </is>
      </c>
      <c r="K41" t="inlineStr">
        <is>
          <t>[(12, 3), (12, 30), (14, 3), (14, 29), (14, 30), (15, 3), (15, 30), (16, 3), (16, 29), (16, 30), (17, 3), (17, 30), (18, 3), (18, 4), (18, 29), (18, 30), (19, 3), (19, 30), (20, 3), (20, 4), (20, 9), (20, 29), (20, 30), (21, 3), (21, 29), (21, 30), (22, 3), (22, 9), (22, 29), (22, 30), (23, 3), (23, 4), (23, 9), (23, 29), (23, 30), (24, 3), (24, 9), (24, 29), (24, 30)]</t>
        </is>
      </c>
      <c r="L41" t="n">
        <v>3429</v>
      </c>
      <c r="M41" t="n">
        <v>0.75</v>
      </c>
      <c r="N41" t="n">
        <v>0.95</v>
      </c>
      <c r="O41" t="n">
        <v>3</v>
      </c>
      <c r="P41" t="n">
        <v>10000</v>
      </c>
      <c r="Q41" t="inlineStr">
        <is>
          <t>11/06/2023, 22:17:25</t>
        </is>
      </c>
      <c r="R41" s="3">
        <f>hyperlink("https://spiral.technion.ac.il/results/MTAwMDAwNA==/40/GOResultsPROCESS","link")</f>
        <v/>
      </c>
      <c r="S41" t="inlineStr">
        <is>
          <t>['GO:0006614:SRP-dependent cotranslational protein targeting to membrane (qval5.06E-3)', 'GO:0000184:nuclear-transcribed mRNA catabolic process, nonsense-mediated decay (qval4.59E-3)', 'GO:0006613:cotranslational protein targeting to membrane (qval3.65E-3)', 'GO:0032502:developmental process (qval4.36E-3)', 'GO:0045047:protein targeting to ER (qval6.1E-3)', 'GO:0010468:regulation of gene expression (qval5.62E-3)', 'GO:0046700:heterocycle catabolic process (qval4.85E-3)', 'GO:0044270:cellular nitrogen compound catabolic process (qval4.58E-3)', 'GO:1901361:organic cyclic compound catabolic process (qval4.94E-3)', 'GO:0072599:establishment of protein localization to endoplasmic reticulum (qval4.61E-3)', 'GO:0019439:aromatic compound catabolic process (qval5.64E-3)', 'GO:0006412:translation (qval5.94E-3)', 'GO:0019083:viral transcription (qval6.32E-3)', 'GO:0010629:negative regulation of gene expression (qval7.38E-3)', 'GO:0034655:nucleobase-containing compound catabolic process (qval7.53E-3)', 'GO:0070972:protein localization to endoplasmic reticulum (qval8.03E-3)', 'GO:0030154:cell differentiation (qval1.06E-2)', 'GO:0043043:peptide biosynthetic process (qval1.13E-2)', 'GO:0048856:anatomical structure development (qval1.11E-2)', 'GO:0034641:cellular nitrogen compound metabolic process (qval1.17E-2)', 'GO:0006413:translational initiation (qval1.61E-2)', 'GO:0006139:nucleobase-containing compound metabolic process (qval1.75E-2)', 'GO:0010556:regulation of macromolecule biosynthetic process (qval1.7E-2)', 'GO:0051252:regulation of RNA metabolic process (qval2.21E-2)', 'GO:2000112:regulation of cellular macromolecule biosynthetic process (qval2.19E-2)', 'GO:0031326:regulation of cellular biosynthetic process (qval2.41E-2)', 'GO:0009889:regulation of biosynthetic process (qval2.58E-2)', 'GO:0044271:cellular nitrogen compound biosynthetic process (qval2.49E-2)', 'GO:0009892:negative regulation of metabolic process (qval2.48E-2)', 'GO:0010605:negative regulation of macromolecule metabolic process (qval2.59E-2)', 'GO:0048519:negative regulation of biological process (qval3.58E-2)', 'GO:0090304:nucleic acid metabolic process (qval3.48E-2)', 'GO:0046483:heterocycle metabolic process (qval3.51E-2)', 'GO:0006337:nucleosome disassembly (qval3.68E-2)', 'GO:2000757:negative regulation of peptidyl-lysine acetylation (qval3.57E-2)', 'GO:0000956:nuclear-transcribed mRNA catabolic process (qval3.63E-2)', 'GO:0006518:peptide metabolic process (qval3.55E-2)', 'GO:0006364:rRNA processing (qval3.63E-2)', 'GO:0006612:protein targeting to membrane (qval3.56E-2)', 'GO:0010628:positive regulation of gene expression (qval3.72E-2)', 'GO:0043604:amide biosynthetic process (qval3.7E-2)', 'GO:0032986:protein-DNA complex disassembly (qval3.79E-2)', 'GO:0019219:regulation of nucleobase-containing compound metabolic process (qval3.86E-2)', 'GO:0006725:cellular aromatic compound metabolic process (qval4.23E-2)', 'GO:2001141:regulation of RNA biosynthetic process (qval4.29E-2)', 'GO:0048523:negative regulation of cellular process (qval4.66E-2)', 'GO:0030182:neuron differentiation (qval4.68E-2)', 'GO:1904667:negative regulation of ubiquitin protein ligase activity (qval4.77E-2)', 'GO:0006401:RNA catabolic process (qval4.84E-2)', 'GO:1901984:negative regulation of protein acetylation (qval4.92E-2)', 'GO:0031324:negative regulation of cellular metabolic process (qval5.81E-2)', 'GO:0033967:box C/D snoRNA metabolic process (qval5.86E-2)', "GO:0000494:box C/D snoRNA 3'-end processing (qval5.75E-2)", 'GO:0009386:translational attenuation (qval5.64E-2)', 'GO:0034963:box C/D snoRNA processing (qval5.54E-2)', 'GO:0006402:mRNA catabolic process (qval5.45E-2)', 'GO:0034660:ncRNA metabolic process (qval5.55E-2)', 'GO:1903506:regulation of nucleic acid-templated transcription (qval5.72E-2)', 'GO:0006355:regulation of transcription, DNA-templated (qval5.63E-2)', 'GO:0006357:regulation of transcription by RNA polymerase II (qval5.56E-2)', 'GO:0051172:negative regulation of nitrogen compound metabolic process (qval6.41E-2)', 'GO:0043603:cellular amide metabolic process (qval6.56E-2)', 'GO:1901360:organic cyclic compound metabolic process (qval6.5E-2)', 'GO:0034645:cellular macromolecule biosynthetic process (qval6.47E-2)', 'GO:2001251:negative regulation of chromosome organization (qval6.72E-2)', 'GO:0009798:axis specification (qval6.79E-2)', 'GO:0016072:rRNA metabolic process (qval6.86E-2)', 'GO:0045995:regulation of embryonic development (qval7.21E-2)', 'GO:0019222:regulation of metabolic process (qval7.18E-2)', 'GO:2000059:negative regulation of ubiquitin-dependent protein catabolic process (qval7.54E-2)', 'GO:0001843:neural tube closure (qval8.11E-2)', 'GO:0051254:positive regulation of RNA metabolic process (qval8.41E-2)', 'GO:0009059:macromolecule biosynthetic process (qval8.34E-2)', 'GO:0045934:negative regulation of nucleobase-containing compound metabolic process (qval9.15E-2)', 'GO:0048869:cellular developmental process (qval9.45E-2)', 'GO:0051703:intraspecies interaction between organisms (qval9.56E-2)', 'GO:0035176:social behavior (qval9.43E-2)', 'GO:0060606:tube closure (qval9.36E-2)', 'GO:0010557:positive regulation of macromolecule biosynthetic process (qval9.81E-2)', 'GO:0009790:embryo development (qval9.85E-2)', 'GO:0045935:positive regulation of nucleobase-containing compound metabolic process (qval1E-1)', 'GO:1903508:positive regulation of nucleic acid-templated transcription (qval1.04E-1)', 'GO:0045893:positive regulation of transcription, DNA-templated (qval1.02E-1)', 'GO:1902680:positive regulation of RNA biosynthetic process (qval1.02E-1)', 'GO:0009890:negative regulation of biosynthetic process (qval1.05E-1)', 'GO:0060255:regulation of macromolecule metabolic process (qval1.19E-1)', 'GO:2000113:negative regulation of cellular macromolecule biosynthetic process (qval1.26E-1)', 'GO:0051253:negative regulation of RNA metabolic process (qval1.26E-1)', 'GO:1903351:cellular response to dopamine (qval1.25E-1)', 'GO:0048598:embryonic morphogenesis (qval1.28E-1)', 'GO:0010558:negative regulation of macromolecule biosynthetic process (qval1.35E-1)', 'GO:0031327:negative regulation of cellular biosynthetic process (qval1.43E-1)', 'GO:0035148:tube formation (qval1.47E-1)', 'GO:1903350:response to dopamine (qval1.49E-1)', 'GO:0051444:negative regulation of ubiquitin-protein transferase activity (qval1.47E-1)', 'GO:0016070:RNA metabolic process (qval1.46E-1)', 'GO:0045892:negative regulation of transcription, DNA-templated (qval1.49E-1)', 'GO:1903507:negative regulation of nucleic acid-templated transcription (qval1.5E-1)', 'GO:1902679:negative regulation of RNA biosynthetic process (qval1.48E-1)']</t>
        </is>
      </c>
      <c r="T41" s="3">
        <f>hyperlink("https://spiral.technion.ac.il/results/MTAwMDAwNA==/40/GOResultsFUNCTION","link")</f>
        <v/>
      </c>
      <c r="U41" t="inlineStr">
        <is>
          <t>['GO:0003723:RNA binding (qval7.25E-4)', 'GO:0097159:organic cyclic compound binding (qval1.23E-3)', 'GO:0003676:nucleic acid binding (qval1.14E-3)', 'GO:1901363:heterocyclic compound binding (qval1.13E-3)', 'GO:1990948:ubiquitin ligase inhibitor activity (qval1.03E-2)', 'GO:0003735:structural constituent of ribosome (qval1.7E-2)', 'GO:0055105:ubiquitin-protein transferase inhibitor activity (qval1.82E-2)', 'GO:0008327:methyl-CpG binding (qval9.29E-2)']</t>
        </is>
      </c>
      <c r="V41" s="3">
        <f>hyperlink("https://spiral.technion.ac.il/results/MTAwMDAwNA==/40/GOResultsCOMPONENT","link")</f>
        <v/>
      </c>
      <c r="W41" t="inlineStr">
        <is>
          <t>['GO:0044422:organelle part (qval1.22E-2)', 'GO:0044446:intracellular organelle part (qval9.14E-3)', 'GO:0044445:cytosolic part (qval1.03E-2)', 'GO:0022625:cytosolic large ribosomal subunit (qval1.14E-2)', 'GO:0044427:chromosomal part (qval1.04E-2)', 'GO:0005730:nucleolus (qval1.52E-2)', 'GO:1990904:ribonucleoprotein complex (qval1.35E-2)', 'GO:0000785:chromatin (qval1.2E-2)', 'GO:0044428:nuclear part (qval1.43E-2)', 'GO:0044391:ribosomal subunit (qval1.52E-2)', 'GO:0043232:intracellular non-membrane-bounded organelle (qval1.67E-2)', 'GO:0043228:non-membrane-bounded organelle (qval1.7E-2)', 'GO:0015934:large ribosomal subunit (qval7.13E-2)', 'GO:0043229:intracellular organelle (qval7.19E-2)', 'GO:0032991:protein-containing complex (qval6.97E-2)', 'GO:0043226:organelle (qval6.85E-2)', 'GO:0000793:condensed chromosome (qval6.74E-2)', 'GO:0005594:collagen type IX trimer (qval6.5E-2)']</t>
        </is>
      </c>
      <c r="X41" t="inlineStr">
        <is>
          <t>[{12, 14, 15, 16, 17, 18, 19, 20, 21, 22, 23, 24}, {3, 4, 9, 29, 30}]</t>
        </is>
      </c>
    </row>
    <row r="42">
      <c r="A42" s="1" t="n">
        <v>41</v>
      </c>
      <c r="B42" t="n">
        <v>32863</v>
      </c>
      <c r="C42" t="n">
        <v>31</v>
      </c>
      <c r="D42" t="n">
        <v>280</v>
      </c>
      <c r="E42" t="n">
        <v>17</v>
      </c>
      <c r="F42" t="n">
        <v>930</v>
      </c>
      <c r="G42" t="n">
        <v>44</v>
      </c>
      <c r="H42" s="2" t="n">
        <v>-402.2245032627478</v>
      </c>
      <c r="I42" t="n">
        <v>0.5838742081211422</v>
      </c>
      <c r="J42" t="inlineStr">
        <is>
          <t>ENSG00000000003,ENSG00000003393,ENSG00000003989,ENSG00000005471,ENSG00000006125,ENSG00000008118,ENSG00000008196,ENSG00000015133,ENSG00000016082,ENSG00000033170,ENSG00000033327,ENSG00000039068,ENSG00000042980,ENSG00000043039,ENSG00000046651,ENSG00000047410,ENSG00000050405,ENSG00000054654,ENSG00000059804,ENSG00000064270,ENSG00000064999,ENSG00000065534,ENSG00000065613,ENSG00000067900,ENSG00000068650,ENSG00000070087,ENSG00000070961,ENSG00000073350,ENSG00000075275,ENSG00000081026,ENSG00000082781,ENSG00000083307,ENSG00000088386,ENSG00000088756,ENSG00000089177,ENSG00000089682,ENSG00000089723,ENSG00000094755,ENSG00000094975,ENSG00000095787,ENSG00000096696,ENSG00000097096,ENSG00000099849,ENSG00000100121,ENSG00000100311,ENSG00000100697,ENSG00000101443,ENSG00000102349,ENSG00000103657,ENSG00000104067,ENSG00000104081,ENSG00000104313,ENSG00000104714,ENSG00000105655,ENSG00000105894,ENSG00000106077,ENSG00000106789,ENSG00000106829,ENSG00000108255,ENSG00000109819,ENSG00000110148,ENSG00000110660,ENSG00000111371,ENSG00000111860,ENSG00000111877,ENSG00000112139,ENSG00000112378,ENSG00000112414,ENSG00000113391,ENSG00000115523,ENSG00000115593,ENSG00000115904,ENSG00000116016,ENSG00000116017,ENSG00000116106,ENSG00000116141,ENSG00000116984,ENSG00000117899,ENSG00000118777,ENSG00000118898,ENSG00000119318,ENSG00000119714,ENSG00000120162,ENSG00000120549,ENSG00000122378,ENSG00000122417,ENSG00000123094,ENSG00000123700,ENSG00000124782,ENSG00000124831,ENSG00000124839,ENSG00000124942,ENSG00000126016,ENSG00000126705,ENSG00000129219,ENSG00000130402,ENSG00000130856,ENSG00000132170,ENSG00000132321,ENSG00000132698,ENSG00000132854,ENSG00000132938,ENSG00000134258,ENSG00000134504,ENSG00000134627,ENSG00000134755,ENSG00000134909,ENSG00000136770,ENSG00000137203,ENSG00000137266,ENSG00000137747,ENSG00000137962,ENSG00000138071,ENSG00000138190,ENSG00000138670,ENSG00000138758,ENSG00000138792,ENSG00000140022,ENSG00000140287,ENSG00000140386,ENSG00000140416,ENSG00000141449,ENSG00000142197,ENSG00000142949,ENSG00000143061,ENSG00000143320,ENSG00000143333,ENSG00000143375,ENSG00000144452,ENSG00000144668,ENSG00000144677,ENSG00000145681,ENSG00000145826,ENSG00000146197,ENSG00000146555,ENSG00000147010,ENSG00000147416,ENSG00000147571,ENSG00000147573,ENSG00000149212,ENSG00000149256,ENSG00000150540,ENSG00000150556,ENSG00000150867,ENSG00000150893,ENSG00000152518,ENSG00000152767,ENSG00000153404,ENSG00000154380,ENSG00000155066,ENSG00000156052,ENSG00000156150,ENSG00000157181,ENSG00000157703,ENSG00000158470,ENSG00000160145,ENSG00000160678,ENSG00000160796,ENSG00000160808,ENSG00000160886,ENSG00000160932,ENSG00000162512,ENSG00000162552,ENSG00000162931,ENSG00000163399,ENSG00000163453,ENSG00000163781,ENSG00000164099,ENSG00000164236,ENSG00000164300,ENSG00000164434,ENSG00000164616,ENSG00000164741,ENSG00000164976,ENSG00000165527,ENSG00000165617,ENSG00000166450,ENSG00000167107,ENSG00000167306,ENSG00000167861,ENSG00000168672,ENSG00000169239,ENSG00000169242,ENSG00000169635,ENSG00000169710,ENSG00000170266,ENSG00000170571,ENSG00000170775,ENSG00000170915,ENSG00000170921,ENSG00000171056,ENSG00000171316,ENSG00000171345,ENSG00000171365,ENSG00000171631,ENSG00000172478,ENSG00000173402,ENSG00000173848,ENSG00000173988,ENSG00000175093,ENSG00000175322,ENSG00000175387,ENSG00000175445,ENSG00000176406,ENSG00000176532,ENSG00000177508,ENSG00000178234,ENSG00000179104,ENSG00000180209,ENSG00000180233,ENSG00000180530,ENSG00000180999,ENSG00000182107,ENSG00000182118,ENSG00000182168,ENSG00000182263,ENSG00000182963,ENSG00000183018,ENSG00000183287,ENSG00000183722,ENSG00000183779,ENSG00000183801,ENSG00000184564,ENSG00000184640,ENSG00000185101,ENSG00000186832,ENSG00000187123,ENSG00000188042,ENSG00000196562,ENSG00000196917,ENSG00000198162,ENSG00000198478,ENSG00000198858,ENSG00000202172,ENSG00000202184,ENSG00000203867,ENSG00000204248,ENSG00000205268,ENSG00000205302,ENSG00000214822,ENSG00000223604,ENSG00000223813,ENSG00000224593,ENSG00000224707,ENSG00000225528,ENSG00000228043,ENSG00000229425,ENSG00000229557,ENSG00000231213,ENSG00000231817,ENSG00000235834,ENSG00000238105,ENSG00000239636,ENSG00000244300,ENSG00000247809,ENSG00000249341,ENSG00000249641,ENSG00000251562,ENSG00000252220,ENSG00000253305,ENSG00000255690,ENSG00000256443,ENSG00000260401,ENSG00000260701,ENSG00000261104,ENSG00000261308,ENSG00000265758,ENSG00000267134,ENSG00000267284,ENSG00000271789,ENSG00000272168,ENSG00000273259,ENSG00000273399,ENSG00000273749,ENSG00000273888,ENSG00000274173,ENSG00000274591,ENSG00000277022,ENSG00000279207,ENSG00000285576</t>
        </is>
      </c>
      <c r="K42" t="inlineStr">
        <is>
          <t>[(0, 6), (0, 7), (0, 8), (0, 9), (1, 6), (1, 7), (1, 8), (1, 9), (18, 6), (18, 8), (20, 6), (20, 7), (20, 8), (20, 9), (21, 6), (21, 7), (21, 8), (21, 9), (22, 6), (22, 7), (22, 8), (22, 9), (23, 6), (23, 7), (23, 8), (23, 9), (24, 6), (24, 7), (24, 8), (24, 9), (25, 6), (25, 8), (26, 6), (26, 7), (26, 8), (26, 9), (27, 6), (27, 8), (28, 6), (28, 7), (28, 8), (28, 9), (30, 6), (30, 8)]</t>
        </is>
      </c>
      <c r="L42" t="n">
        <v>5020</v>
      </c>
      <c r="M42" t="n">
        <v>0.75</v>
      </c>
      <c r="N42" t="n">
        <v>0.95</v>
      </c>
      <c r="O42" t="n">
        <v>3</v>
      </c>
      <c r="P42" t="n">
        <v>10000</v>
      </c>
      <c r="Q42" t="inlineStr">
        <is>
          <t>11/06/2023, 22:17:49</t>
        </is>
      </c>
      <c r="R42" s="3">
        <f>hyperlink("https://spiral.technion.ac.il/results/MTAwMDAwNA==/41/GOResultsPROCESS","link")</f>
        <v/>
      </c>
      <c r="S42" t="inlineStr">
        <is>
          <t>['GO:0032502:developmental process (qval3.38E-3)', 'GO:0048856:anatomical structure development (qval1.88E-3)', 'GO:0006928:movement of cell or subcellular component (qval6.32E-3)', 'GO:0050807:regulation of synapse organization (qval1.62E-2)', 'GO:0071407:cellular response to organic cyclic compound (qval4.16E-2)', 'GO:0031102:neuron projection regeneration (qval6.25E-2)', 'GO:0050773:regulation of dendrite development (qval5.93E-2)', 'GO:0032501:multicellular organismal process (qval5.83E-2)', 'GO:0051270:regulation of cellular component movement (qval5.34E-2)', 'GO:0060998:regulation of dendritic spine development (qval6.68E-2)', 'GO:0009611:response to wounding (qval6.46E-2)', 'GO:0003008:system process (qval6.42E-2)', 'GO:0021675:nerve development (qval7.29E-2)', 'GO:0040011:locomotion (qval7.56E-2)', 'GO:0009653:anatomical structure morphogenesis (qval7.79E-2)', 'GO:0051345:positive regulation of hydrolase activity (qval9.35E-2)', 'GO:0032970:regulation of actin filament-based process (qval1.05E-1)', 'GO:0030334:regulation of cell migration (qval1.09E-1)', 'GO:2000145:regulation of cell motility (qval1.16E-1)', 'GO:0030030:cell projection organization (qval1.18E-1)', 'GO:0048714:positive regulation of oligodendrocyte differentiation (qval1.21E-1)', 'GO:0040019:positive regulation of embryonic development (qval1.21E-1)', 'GO:0030029:actin filament-based process (qval1.21E-1)', 'GO:0065007:biological regulation (qval1.21E-1)', 'GO:0051492:regulation of stress fiber assembly (qval1.16E-1)', 'GO:1901558:response to metformin (qval1.19E-1)', 'GO:0048729:tissue morphogenesis (qval1.21E-1)', 'GO:0045685:regulation of glial cell differentiation (qval1.18E-1)', 'GO:0045687:positive regulation of glial cell differentiation (qval1.19E-1)', 'GO:0048870:cell motility (qval1.16E-1)', 'GO:0016477:cell migration (qval1.16E-1)', 'GO:0099175:regulation of postsynapse organization (qval1.4E-1)', 'GO:0110020:regulation of actomyosin structure organization (qval1.35E-1)', 'GO:0035902:response to immobilization stress (qval1.32E-1)', 'GO:0048646:anatomical structure formation involved in morphogenesis (qval1.34E-1)', 'GO:0061001:regulation of dendritic spine morphogenesis (qval1.37E-1)', 'GO:0050793:regulation of developmental process (qval1.37E-1)', 'GO:0043087:regulation of GTPase activity (qval1.35E-1)', 'GO:0014070:response to organic cyclic compound (qval1.33E-1)', 'GO:0051240:positive regulation of multicellular organismal process (qval1.36E-1)', 'GO:0022603:regulation of anatomical structure morphogenesis (qval1.36E-1)', 'GO:0032231:regulation of actin filament bundle assembly (qval1.39E-1)', 'GO:0120036:plasma membrane bounded cell projection organization (qval1.39E-1)', 'GO:0030048:actin filament-based movement (qval1.49E-1)', 'GO:0048545:response to steroid hormone (qval1.47E-1)', 'GO:0045472:response to ether (qval1.46E-1)', 'GO:0009888:tissue development (qval1.44E-1)', 'GO:0040012:regulation of locomotion (qval1.51E-1)', 'GO:0032879:regulation of localization (qval1.5E-1)', 'GO:0065008:regulation of biological quality (qval1.57E-1)', 'GO:0051239:regulation of multicellular organismal process (qval1.57E-1)', 'GO:2000026:regulation of multicellular organismal development (qval1.65E-1)', 'GO:0003012:muscle system process (qval1.72E-1)', 'GO:1904395:positive regulation of skeletal muscle acetylcholine-gated channel clustering (qval1.71E-1)', 'GO:0007411:axon guidance (qval1.75E-1)', 'GO:0097485:neuron projection guidance (qval1.78E-1)', 'GO:0050794:regulation of cellular process (qval1.82E-1)', 'GO:0097035:regulation of membrane lipid distribution (qval1.92E-1)', 'GO:0048701:embryonic cranial skeleton morphogenesis (qval1.91E-1)', 'GO:0048513:animal organ development (qval1.89E-1)', 'GO:0110053:regulation of actin filament organization (qval1.95E-1)', 'GO:0060415:muscle tissue morphogenesis (qval1.97E-1)', 'GO:0007165:signal transduction (qval1.96E-1)', 'GO:0048732:gland development (qval1.94E-1)', 'GO:0070268:cornification (qval2.09E-1)', 'GO:0034330:cell junction organization (qval2.1E-1)', 'GO:0060284:regulation of cell development (qval2.07E-1)', 'GO:0048013:ephrin receptor signaling pathway (qval2.14E-1)']</t>
        </is>
      </c>
      <c r="T42" s="3">
        <f>hyperlink("https://spiral.technion.ac.il/results/MTAwMDAwNA==/41/GOResultsFUNCTION","link")</f>
        <v/>
      </c>
      <c r="U42" t="inlineStr">
        <is>
          <t>['GO:0008092:cytoskeletal protein binding (qval1.02E-1)', 'GO:0043492:ATPase activity, coupled to movement of substances (qval1.79E-1)', 'GO:0008307:structural constituent of muscle (qval1.32E-1)', 'GO:0017111:nucleoside-triphosphatase activity (qval2.37E-1)', 'GO:0099602:neurotransmitter receptor regulator activity (qval2.11E-1)', 'GO:0030548:acetylcholine receptor regulator activity (qval1.76E-1)', 'GO:0042626:ATPase activity, coupled to transmembrane movement of substances (qval2.69E-1)', 'GO:0016462:pyrophosphatase activity (qval2.67E-1)', 'GO:0015399:primary active transmembrane transporter activity (qval2.38E-1)', 'GO:0015405:P-P-bond-hydrolysis-driven transmembrane transporter activity (qval2.14E-1)', 'GO:0042623:ATPase activity, coupled (qval1.98E-1)', 'GO:0016817:hydrolase activity, acting on acid anhydrides (qval1.84E-1)', 'GO:0016818:hydrolase activity, acting on acid anhydrides, in phosphorus-containing anhydrides (qval1.7E-1)', 'GO:0035373:chondroitin sulfate proteoglycan binding (qval1.99E-1)', 'GO:0005548:phospholipid transporter activity (qval1.86E-1)']</t>
        </is>
      </c>
      <c r="V42" s="3">
        <f>hyperlink("https://spiral.technion.ac.il/results/MTAwMDAwNA==/41/GOResultsCOMPONENT","link")</f>
        <v/>
      </c>
      <c r="W42" t="inlineStr">
        <is>
          <t>['GO:0005886:plasma membrane (qval5.45E-6)', 'GO:0042995:cell projection (qval4.67E-4)', 'GO:0005856:cytoskeleton (qval3.87E-4)', 'GO:0120025:plasma membrane bounded cell projection (qval1.51E-3)', 'GO:0070062:extracellular exosome (qval5.22E-3)', 'GO:1903561:extracellular vesicle (qval6.55E-3)', 'GO:0043230:extracellular organelle (qval5.69E-3)', 'GO:0015629:actin cytoskeleton (qval5.25E-3)', 'GO:0005911:cell-cell junction (qval1.25E-2)', 'GO:0030054:cell junction (qval1.43E-2)', 'GO:0016020:membrane (qval1.77E-2)', 'GO:0030027:lamellipodium (qval1.96E-2)', 'GO:0044421:extracellular region part (qval2.05E-2)', 'GO:0070161:anchoring junction (qval1.93E-2)', 'GO:0030057:desmosome (qval2.68E-2)', 'GO:0031982:vesicle (qval3.94E-2)', 'GO:0044448:cell cortex part (qval3.92E-2)', 'GO:0005737:cytoplasm (qval6.31E-2)', 'GO:0097458:neuron part (qval7.6E-2)', 'GO:0044430:cytoskeletal part (qval7.44E-2)', 'GO:0005912:adherens junction (qval7.74E-2)', 'GO:0043034:costamere (qval8.42E-2)', 'GO:0016459:myosin complex (qval8.19E-2)']</t>
        </is>
      </c>
      <c r="X42" t="inlineStr">
        <is>
          <t>[{0, 1, 18, 20, 21, 22, 23, 24, 25, 26, 27, 28, 30}, {8, 9, 6, 7}]</t>
        </is>
      </c>
    </row>
    <row r="43">
      <c r="A43" s="1" t="n">
        <v>42</v>
      </c>
      <c r="B43" t="n">
        <v>32863</v>
      </c>
      <c r="C43" t="n">
        <v>31</v>
      </c>
      <c r="D43" t="n">
        <v>452</v>
      </c>
      <c r="E43" t="n">
        <v>15</v>
      </c>
      <c r="F43" t="n">
        <v>930</v>
      </c>
      <c r="G43" t="n">
        <v>38</v>
      </c>
      <c r="H43" s="2" t="n">
        <v>-620.0565622573856</v>
      </c>
      <c r="I43" t="n">
        <v>0.5931277720834023</v>
      </c>
      <c r="J43" t="inlineStr">
        <is>
          <t>ENSG00000002330,ENSG00000003436,ENSG00000005001,ENSG00000005893,ENSG00000008517,ENSG00000008952,ENSG00000010404,ENSG00000011422,ENSG00000013016,ENSG00000013364,ENSG00000017427,ENSG00000023330,ENSG00000023909,ENSG00000025708,ENSG00000031081,ENSG00000035862,ENSG00000041982,ENSG00000049239,ENSG00000049245,ENSG00000049249,ENSG00000050820,ENSG00000052795,ENSG00000057252,ENSG00000058085,ENSG00000059728,ENSG00000067057,ENSG00000067082,ENSG00000067182,ENSG00000067955,ENSG00000068615,ENSG00000069011,ENSG00000069020,ENSG00000070808,ENSG00000072364,ENSG00000072422,ENSG00000072778,ENSG00000072786,ENSG00000073803,ENSG00000074416,ENSG00000075420,ENSG00000075426,ENSG00000076351,ENSG00000077150,ENSG00000077721,ENSG00000077942,ENSG00000079308,ENSG00000079385,ENSG00000082074,ENSG00000084112,ENSG00000085063,ENSG00000085276,ENSG00000085982,ENSG00000086062,ENSG00000086598,ENSG00000087303,ENSG00000088256,ENSG00000088726,ENSG00000090020,ENSG00000091317,ENSG00000091436,ENSG00000091482,ENSG00000091986,ENSG00000093000,ENSG00000095015,ENSG00000095739,ENSG00000099250,ENSG00000099917,ENSG00000100221,ENSG00000100234,ENSG00000100242,ENSG00000100258,ENSG00000100266,ENSG00000100284,ENSG00000100292,ENSG00000100906,ENSG00000101152,ENSG00000101197,ENSG00000101282,ENSG00000101335,ENSG00000101680,ENSG00000101782,ENSG00000101846,ENSG00000102265,ENSG00000102316,ENSG00000102401,ENSG00000102755,ENSG00000102805,ENSG00000102871,ENSG00000102931,ENSG00000103064,ENSG00000103196,ENSG00000103855,ENSG00000104368,ENSG00000104388,ENSG00000104419,ENSG00000104783,ENSG00000105223,ENSG00000105329,ENSG00000105464,ENSG00000105499,ENSG00000105854,ENSG00000106004,ENSG00000106034,ENSG00000106211,ENSG00000106366,ENSG00000106436,ENSG00000106636,ENSG00000106991,ENSG00000107485,ENSG00000107819,ENSG00000107863,ENSG00000107984,ENSG00000108688,ENSG00000108691,ENSG00000108788,ENSG00000108861,ENSG00000109079,ENSG00000109099,ENSG00000109320,ENSG00000110047,ENSG00000110195,ENSG00000110723,ENSG00000111057,ENSG00000111321,ENSG00000111339,ENSG00000111348,ENSG00000111859,ENSG00000111913,ENSG00000112078,ENSG00000112576,ENSG00000112773,ENSG00000113648,ENSG00000113721,ENSG00000114541,ENSG00000115310,ENSG00000115414,ENSG00000115935,ENSG00000115977,ENSG00000116871,ENSG00000116885,ENSG00000116977,ENSG00000117298,ENSG00000117308,ENSG00000118946,ENSG00000119242,ENSG00000119535,ENSG00000119681,ENSG00000119801,ENSG00000120156,ENSG00000120963,ENSG00000121552,ENSG00000122786,ENSG00000123146,ENSG00000123159,ENSG00000123240,ENSG00000123572,ENSG00000124357,ENSG00000124466,ENSG00000124731,ENSG00000124762,ENSG00000125170,ENSG00000126804,ENSG00000127666,ENSG00000128285,ENSG00000128655,ENSG00000128918,ENSG00000129625,ENSG00000130222,ENSG00000130309,ENSG00000130340,ENSG00000130635,ENSG00000130779,ENSG00000131435,ENSG00000131724,ENSG00000131981,ENSG00000132329,ENSG00000132334,ENSG00000132470,ENSG00000132635,ENSG00000133131,ENSG00000133216,ENSG00000133466,ENSG00000134013,ENSG00000134046,ENSG00000134352,ENSG00000134369,ENSG00000134954,ENSG00000135002,ENSG00000135046,ENSG00000135047,ENSG00000135404,ENSG00000135480,ENSG00000135535,ENSG00000135631,ENSG00000135636,ENSG00000135677,ENSG00000135678,ENSG00000136240,ENSG00000136295,ENSG00000136478,ENSG00000136830,ENSG00000137166,ENSG00000137575,ENSG00000137710,ENSG00000137868,ENSG00000137869,ENSG00000138069,ENSG00000138119,ENSG00000138166,ENSG00000138434,ENSG00000138448,ENSG00000138650,ENSG00000139508,ENSG00000139644,ENSG00000139793,ENSG00000139974,ENSG00000140459,ENSG00000140526,ENSG00000140564,ENSG00000140836,ENSG00000140931,ENSG00000140968,ENSG00000141867,ENSG00000142186,ENSG00000142634,ENSG00000142669,ENSG00000142910,ENSG00000143367,ENSG00000143369,ENSG00000143382,ENSG00000143753,ENSG00000143850,ENSG00000144320,ENSG00000144642,ENSG00000144648,ENSG00000144824,ENSG00000145391,ENSG00000145632,ENSG00000145685,ENSG00000145708,ENSG00000145730,ENSG00000145743,ENSG00000145860,ENSG00000146072,ENSG00000146477,ENSG00000146648,ENSG00000147041,ENSG00000147065,ENSG00000147533,ENSG00000147872,ENSG00000148120,ENSG00000148180,ENSG00000148204,ENSG00000148248,ENSG00000148344,ENSG00000148396,ENSG00000149541,ENSG00000149658,ENSG00000150938,ENSG00000150991,ENSG00000151689,ENSG00000152137,ENSG00000152217,ENSG00000152229,ENSG00000153071,ENSG00000153707,ENSG00000154330,ENSG00000154370,ENSG00000154734,ENSG00000156113,ENSG00000156804,ENSG00000156860,ENSG00000156873,ENSG00000157227,ENSG00000157593,ENSG00000158286,ENSG00000158710,ENSG00000158786,ENSG00000159176,ENSG00000159348,ENSG00000160094,ENSG00000160789,ENSG00000160991,ENSG00000161011,ENSG00000161091,ENSG00000161638,ENSG00000161896,ENSG00000162231,ENSG00000162645,ENSG00000162692,ENSG00000162772,ENSG00000162849,ENSG00000162909,ENSG00000163072,ENSG00000163220,ENSG00000163359,ENSG00000163513,ENSG00000163638,ENSG00000163975,ENSG00000163993,ENSG00000164023,ENSG00000164116,ENSG00000164125,ENSG00000164171,ENSG00000164402,ENSG00000164733,ENSG00000164889,ENSG00000165102,ENSG00000165156,ENSG00000165685,ENSG00000165794,ENSG00000166016,ENSG00000166025,ENSG00000166311,ENSG00000166454,ENSG00000166592,ENSG00000166908,ENSG00000166949,ENSG00000167601,ENSG00000167617,ENSG00000167618,ENSG00000168032,ENSG00000168077,ENSG00000168487,ENSG00000168734,ENSG00000168961,ENSG00000169231,ENSG00000169583,ENSG00000169902,ENSG00000169905,ENSG00000170558,ENSG00000170581,ENSG00000171206,ENSG00000171223,ENSG00000171843,ENSG00000171867,ENSG00000172215,ENSG00000172594,ENSG00000173013,ENSG00000173156,ENSG00000173391,ENSG00000173706,ENSG00000173846,ENSG00000174307,ENSG00000174640,ENSG00000174807,ENSG00000175115,ENSG00000175315,ENSG00000175318,ENSG00000175416,ENSG00000175793,ENSG00000175866,ENSG00000176092,ENSG00000176170,ENSG00000176692,ENSG00000176907,ENSG00000177989,ENSG00000178719,ENSG00000181072,ENSG00000181789,ENSG00000181904,ENSG00000182158,ENSG00000182197,ENSG00000182578,ENSG00000182606,ENSG00000182749,ENSG00000182752,ENSG00000182782,ENSG00000182827,ENSG00000182871,ENSG00000183255,ENSG00000183696,ENSG00000183775,ENSG00000184232,ENSG00000185222,ENSG00000185551,ENSG00000185624,ENSG00000186417,ENSG00000186594,ENSG00000186654,ENSG00000187531,ENSG00000187792,ENSG00000188505,ENSG00000196182,ENSG00000196396,ENSG00000196547,ENSG00000196549,ENSG00000196739,ENSG00000196776,ENSG00000196814,ENSG00000197324,ENSG00000197448,ENSG00000197506,ENSG00000197702,ENSG00000197712,ENSG00000197746,ENSG00000197780,ENSG00000197956,ENSG00000197965,ENSG00000198336,ENSG00000198646,ENSG00000198663,ENSG00000198668,ENSG00000198732,ENSG00000198743,ENSG00000198833,ENSG00000198959,ENSG00000204128,ENSG00000204262,ENSG00000204386,ENSG00000204421,ENSG00000204941,ENSG00000205730,ENSG00000213639,ENSG00000213949,ENSG00000214049,ENSG00000214655,ENSG00000220205,ENSG00000221988,ENSG00000222009,ENSG00000222041,ENSG00000223573,ENSG00000224132,ENSG00000225614,ENSG00000226005,ENSG00000228474,ENSG00000231830,ENSG00000231925,ENSG00000233379,ENSG00000233622,ENSG00000234456,ENSG00000241772,ENSG00000242086,ENSG00000242950,ENSG00000243137,ENSG00000244476,ENSG00000245532,ENSG00000248599,ENSG00000253187,ENSG00000260912,ENSG00000265107,ENSG00000266258,ENSG00000267519,ENSG00000267534,ENSG00000268621,ENSG00000269899,ENSG00000273066,ENSG00000273328,ENSG00000278396,ENSG00000278730,ENSG00000279519,ENSG00000279591</t>
        </is>
      </c>
      <c r="K43" t="inlineStr">
        <is>
          <t>[(0, 14), (0, 16), (0, 17), (0, 20), (1, 14), (1, 16), (1, 17), (1, 20), (2, 14), (3, 14), (3, 16), (3, 17), (3, 20), (5, 14), (5, 16), (25, 14), (25, 16), (25, 17), (25, 20), (26, 14), (26, 16), (26, 17), (26, 20), (27, 14), (27, 16), (27, 17), (27, 20), (28, 14), (28, 16), (28, 17), (28, 20), (29, 14), (29, 16), (29, 20), (30, 14), (30, 16), (30, 17), (30, 20)]</t>
        </is>
      </c>
      <c r="L43" t="n">
        <v>3426</v>
      </c>
      <c r="M43" t="n">
        <v>1</v>
      </c>
      <c r="N43" t="n">
        <v>0.95</v>
      </c>
      <c r="O43" t="n">
        <v>3</v>
      </c>
      <c r="P43" t="n">
        <v>10000</v>
      </c>
      <c r="Q43" t="inlineStr">
        <is>
          <t>11/06/2023, 22:18:27</t>
        </is>
      </c>
      <c r="R43" s="3">
        <f>hyperlink("https://spiral.technion.ac.il/results/MTAwMDAwNA==/42/GOResultsPROCESS","link")</f>
        <v/>
      </c>
      <c r="S43" t="inlineStr">
        <is>
          <t>['GO:0030198:extracellular matrix organization (qval7.88E-12)', 'GO:0043062:extracellular structure organization (qval7.64E-12)', 'GO:0030155:regulation of cell adhesion (qval2.66E-10)', 'GO:0023051:regulation of signaling (qval1.04E-9)', 'GO:0016192:vesicle-mediated transport (qval9.96E-10)', 'GO:0032940:secretion by cell (qval1.54E-9)', 'GO:0051270:regulation of cellular component movement (qval2.18E-9)', 'GO:0030334:regulation of cell migration (qval1.97E-9)', 'GO:0040012:regulation of locomotion (qval1.87E-9)', 'GO:0010646:regulation of cell communication (qval2E-9)', 'GO:0007155:cell adhesion (qval1.93E-9)', 'GO:0016477:cell migration (qval1.91E-9)', 'GO:0032879:regulation of localization (qval1.83E-9)', 'GO:0022610:biological adhesion (qval1.86E-9)', 'GO:0040011:locomotion (qval2.16E-9)', 'GO:0046903:secretion (qval2.16E-9)', 'GO:0045055:regulated exocytosis (qval2.16E-9)', 'GO:2000145:regulation of cell motility (qval3.93E-9)', 'GO:0032502:developmental process (qval5.25E-9)', 'GO:0048583:regulation of response to stimulus (qval1.22E-8)', 'GO:0010033:response to organic substance (qval1.28E-8)', 'GO:0009966:regulation of signal transduction (qval1.33E-8)', 'GO:0001775:cell activation (qval1.99E-8)', 'GO:0030335:positive regulation of cell migration (qval1.92E-8)', 'GO:0048646:anatomical structure formation involved in morphogenesis (qval1.91E-8)', 'GO:0002376:immune system process (qval1.96E-8)', 'GO:0006887:exocytosis (qval2.32E-8)', 'GO:0048870:cell motility (qval2.45E-8)', 'GO:0051272:positive regulation of cellular component movement (qval4.14E-8)', 'GO:2000147:positive regulation of cell motility (qval5.22E-8)', 'GO:0050896:response to stimulus (qval1.47E-7)', 'GO:0032268:regulation of cellular protein metabolic process (qval2.05E-7)', 'GO:0040017:positive regulation of locomotion (qval2.41E-7)', 'GO:0043067:regulation of programmed cell death (qval2.4E-7)', 'GO:0045321:leukocyte activation (qval3.69E-7)', 'GO:0048518:positive regulation of biological process (qval4.02E-7)', 'GO:0051246:regulation of protein metabolic process (qval4.14E-7)', 'GO:0006928:movement of cell or subcellular component (qval5.18E-7)', 'GO:0042981:regulation of apoptotic process (qval8.13E-7)', 'GO:0023056:positive regulation of signaling (qval8.45E-7)', 'GO:1902531:regulation of intracellular signal transduction (qval9.06E-7)', 'GO:0009719:response to endogenous stimulus (qval9.54E-7)', 'GO:0022603:regulation of anatomical structure morphogenesis (qval9.8E-7)', 'GO:0010647:positive regulation of cell communication (qval1.41E-6)', 'GO:0042221:response to chemical (qval1.53E-6)', 'GO:0002275:myeloid cell activation involved in immune response (qval1.58E-6)', 'GO:0002274:myeloid leukocyte activation (qval1.84E-6)', 'GO:0048869:cellular developmental process (qval2.09E-6)', 'GO:0045785:positive regulation of cell adhesion (qval2.25E-6)', 'GO:0010941:regulation of cell death (qval2.31E-6)', 'GO:0050793:regulation of developmental process (qval2.73E-6)', 'GO:0034097:response to cytokine (qval2.78E-6)', 'GO:0001525:angiogenesis (qval2.81E-6)', 'GO:0051239:regulation of multicellular organismal process (qval3.04E-6)', 'GO:0009725:response to hormone (qval3.41E-6)', 'GO:0031589:cell-substrate adhesion (qval3.58E-6)', 'GO:0002263:cell activation involved in immune response (qval3.79E-6)', 'GO:0036230:granulocyte activation (qval5.55E-6)', 'GO:0042127:regulation of cell proliferation (qval5.73E-6)', 'GO:0043299:leukocyte degranulation (qval6.37E-6)', 'GO:0032270:positive regulation of cellular protein metabolic process (qval6.41E-6)', 'GO:0048584:positive regulation of response to stimulus (qval6.64E-6)', 'GO:0001932:regulation of protein phosphorylation (qval7.35E-6)', 'GO:0043312:neutrophil degranulation (qval8.36E-6)', 'GO:0002366:leukocyte activation involved in immune response (qval8.8E-6)', 'GO:0071310:cellular response to organic substance (qval9.11E-6)', 'GO:0048522:positive regulation of cellular process (qval9.23E-6)', 'GO:0002283:neutrophil activation involved in immune response (qval9.34E-6)', 'GO:0006954:inflammatory response (qval9.93E-6)', 'GO:0042325:regulation of phosphorylation (qval1.02E-5)', 'GO:0048514:blood vessel morphogenesis (qval1.36E-5)', 'GO:0042119:neutrophil activation (qval1.38E-5)', 'GO:0051247:positive regulation of protein metabolic process (qval1.6E-5)', 'GO:0032101:regulation of response to external stimulus (qval1.64E-5)', 'GO:0007165:signal transduction (qval1.78E-5)', 'GO:0051174:regulation of phosphorus metabolic process (qval1.88E-5)', 'GO:0019220:regulation of phosphate metabolic process (qval1.85E-5)', 'GO:0009611:response to wounding (qval2.07E-5)', 'GO:0048585:negative regulation of response to stimulus (qval2.12E-5)', 'GO:0043069:negative regulation of programmed cell death (qval2.32E-5)', 'GO:0065009:regulation of molecular function (qval2.32E-5)', 'GO:0009967:positive regulation of signal transduction (qval2.34E-5)', 'GO:0009653:anatomical structure morphogenesis (qval2.49E-5)', 'GO:0044093:positive regulation of molecular function (qval3.17E-5)', 'GO:0031399:regulation of protein modification process (qval3.33E-5)', 'GO:0007229:integrin-mediated signaling pathway (qval3.75E-5)', 'GO:0045937:positive regulation of phosphate metabolic process (qval4.66E-5)', 'GO:0010562:positive regulation of phosphorus metabolic process (qval4.61E-5)', 'GO:1901700:response to oxygen-containing compound (qval6.12E-5)', 'GO:0002576:platelet degranulation (qval6.24E-5)', 'GO:0006950:response to stress (qval7.46E-5)', 'GO:0051716:cellular response to stimulus (qval7.53E-5)', 'GO:0044706:multi-multicellular organism process (qval7.85E-5)', 'GO:0051049:regulation of transport (qval7.79E-5)', 'GO:0010648:negative regulation of cell communication (qval9.39E-5)', 'GO:0023057:negative regulation of signaling (qval9.82E-5)', 'GO:0009968:negative regulation of signal transduction (qval1.05E-4)', 'GO:0051094:positive regulation of developmental process (qval1.2E-4)', 'GO:0044703:multi-organism reproductive process (qval1.22E-4)', 'GO:0010942:positive regulation of cell death (qval1.24E-4)', 'GO:0051249:regulation of lymphocyte activation (qval1.24E-4)', 'GO:0070887:cellular response to chemical stimulus (qval1.25E-4)', 'GO:0048513:animal organ development (qval1.24E-4)', 'GO:0009628:response to abiotic stimulus (qval1.24E-4)', 'GO:0051234:establishment of localization (qval1.3E-4)', 'GO:0043408:regulation of MAPK cascade (qval1.32E-4)', 'GO:0008284:positive regulation of cell proliferation (qval1.37E-4)', 'GO:0043068:positive regulation of programmed cell death (qval1.36E-4)', 'GO:0042060:wound healing (qval1.42E-4)', 'GO:0048523:negative regulation of cellular process (qval1.43E-4)', 'GO:0050790:regulation of catalytic activity (qval1.43E-4)', 'GO:0035239:tube morphogenesis (qval1.48E-4)', 'GO:0050900:leukocyte migration (qval1.46E-4)', 'GO:0043066:negative regulation of apoptotic process (qval1.5E-4)', 'GO:0032355:response to estradiol (qval1.52E-4)', 'GO:0048856:anatomical structure development (qval1.51E-4)', 'GO:0042327:positive regulation of phosphorylation (qval1.66E-4)', 'GO:1902533:positive regulation of intracellular signal transduction (qval2.04E-4)', 'GO:0051248:negative regulation of protein metabolic process (qval2.04E-4)', 'GO:0060548:negative regulation of cell death (qval2.3E-4)', 'GO:0080134:regulation of response to stress (qval2.37E-4)', 'GO:0010718:positive regulation of epithelial to mesenchymal transition (qval2.39E-4)', 'GO:0009612:response to mechanical stimulus (qval2.4E-4)', 'GO:0050789:regulation of biological process (qval2.39E-4)', 'GO:1903224:regulation of endodermal cell differentiation (qval2.42E-4)', 'GO:0032501:multicellular organismal process (qval2.56E-4)', 'GO:0007166:cell surface receptor signaling pathway (qval2.55E-4)', 'GO:0007565:female pregnancy (qval2.54E-4)', 'GO:0043065:positive regulation of apoptotic process (qval2.65E-4)', 'GO:0014070:response to organic cyclic compound (qval2.67E-4)', 'GO:0031401:positive regulation of protein modification process (qval2.74E-4)', 'GO:1903037:regulation of leukocyte cell-cell adhesion (qval2.89E-4)', 'GO:0002694:regulation of leukocyte activation (qval3.02E-4)', 'GO:0050863:regulation of T cell activation (qval3.03E-4)', 'GO:0019221:cytokine-mediated signaling pathway (qval3.37E-4)', 'GO:0009893:positive regulation of metabolic process (qval3.66E-4)', 'GO:0022407:regulation of cell-cell adhesion (qval4.1E-4)', 'GO:0002682:regulation of immune system process (qval4.19E-4)', 'GO:0031325:positive regulation of cellular metabolic process (qval4.19E-4)', 'GO:0002252:immune effector process (qval4.18E-4)', 'GO:0007162:negative regulation of cell adhesion (qval4.19E-4)', 'GO:0045597:positive regulation of cell differentiation (qval4.22E-4)', 'GO:0050865:regulation of cell activation (qval4.22E-4)', 'GO:0051128:regulation of cellular component organization (qval4.19E-4)', 'GO:0051179:localization (qval4.28E-4)', 'GO:0001934:positive regulation of protein phosphorylation (qval5.02E-4)', 'GO:0060627:regulation of vesicle-mediated transport (qval5.55E-4)', 'GO:0007160:cell-matrix adhesion (qval6.23E-4)', 'GO:0048519:negative regulation of biological process (qval7.24E-4)', 'GO:0043086:negative regulation of catalytic activity (qval7.4E-4)', 'GO:0006810:transport (qval7.41E-4)', 'GO:1903827:regulation of cellular protein localization (qval8.18E-4)', 'GO:0032103:positive regulation of response to external stimulus (qval8.49E-4)', 'GO:2000026:regulation of multicellular organismal development (qval9.59E-4)', 'GO:0071900:regulation of protein serine/threonine kinase activity (qval9.72E-4)', 'GO:0051240:positive regulation of multicellular organismal process (qval9.84E-4)', 'GO:0051241:negative regulation of multicellular organismal process (qval9.92E-4)', 'GO:0071260:cellular response to mechanical stimulus (qval1.01E-3)', 'GO:0050794:regulation of cellular process (qval1.05E-3)', 'GO:0051251:positive regulation of lymphocyte activation (qval1.07E-3)', 'GO:0006952:defense response (qval1.1E-3)', 'GO:0045595:regulation of cell differentiation (qval1.13E-3)', 'GO:0010604:positive regulation of macromolecule metabolic process (qval1.16E-3)', 'GO:0043549:regulation of kinase activity (qval1.17E-3)', 'GO:0065007:biological regulation (qval1.18E-3)', 'GO:0042493:response to drug (qval1.19E-3)', 'GO:0006935:chemotaxis (qval1.37E-3)', 'GO:0010717:regulation of epithelial to mesenchymal transition (qval1.38E-3)', 'GO:0002684:positive regulation of immune system process (qval1.39E-3)', 'GO:0050727:regulation of inflammatory response (qval1.41E-3)', 'GO:0042330:taxis (qval1.41E-3)', 'GO:0052547:regulation of peptidase activity (qval1.41E-3)', 'GO:0045859:regulation of protein kinase activity (qval1.59E-3)', 'GO:0009888:tissue development (qval1.67E-3)', 'GO:0009605:response to external stimulus (qval1.7E-3)', 'GO:0032269:negative regulation of cellular protein metabolic process (qval2E-3)', 'GO:0006897:endocytosis (qval2.21E-3)', 'GO:0030162:regulation of proteolysis (qval2.36E-3)', 'GO:0051149:positive regulation of muscle cell differentiation (qval2.55E-3)', 'GO:0030154:cell differentiation (qval2.55E-3)', 'GO:0043410:positive regulation of MAPK cascade (qval2.67E-3)', 'GO:0098609:cell-cell adhesion (qval2.87E-3)', 'GO:0060326:cell chemotaxis (qval2.99E-3)', 'GO:0051130:positive regulation of cellular component organization (qval3.01E-3)', 'GO:0033993:response to lipid (qval3.12E-3)', 'GO:0071674:mononuclear cell migration (qval3.14E-3)', 'GO:0048844:artery morphogenesis (qval3.19E-3)', 'GO:0050867:positive regulation of cell activation (qval3.26E-3)', 'GO:0071345:cellular response to cytokine stimulus (qval3.28E-3)', 'GO:0007167:enzyme linked receptor protein signaling pathway (qval3.35E-3)', 'GO:0065008:regulation of biological quality (qval3.34E-3)', 'GO:0043085:positive regulation of catalytic activity (qval3.36E-3)', 'GO:0033674:positive regulation of kinase activity (qval3.54E-3)', 'GO:0034446:substrate adhesion-dependent cell spreading (qval3.56E-3)', 'GO:0051050:positive regulation of transport (qval3.81E-3)', 'GO:0070848:response to growth factor (qval3.84E-3)', 'GO:0070555:response to interleukin-1 (qval3.97E-3)', 'GO:0051704:multi-organism process (qval4.05E-3)', 'GO:0010632:regulation of epithelial cell migration (qval4.15E-3)', 'GO:0030855:epithelial cell differentiation (qval4.38E-3)', 'GO:0043001:Golgi to plasma membrane protein transport (qval4.55E-3)', 'GO:0051099:positive regulation of binding (qval5.08E-3)', 'GO:0010634:positive regulation of epithelial cell migration (qval5.45E-3)', 'GO:0060341:regulation of cellular localization (qval5.74E-3)', 'GO:0045861:negative regulation of proteolysis (qval5.75E-3)', 'GO:0002696:positive regulation of leukocyte activation (qval5.73E-3)', 'GO:0051338:regulation of transferase activity (qval5.71E-3)', 'GO:0048146:positive regulation of fibroblast proliferation (qval5.88E-3)', 'GO:2001233:regulation of apoptotic signaling pathway (qval5.98E-3)', 'GO:0002685:regulation of leukocyte migration (qval5.96E-3)', 'GO:0001933:negative regulation of protein phosphorylation (qval6E-3)', 'GO:0044092:negative regulation of molecular function (qval6.36E-3)', 'GO:0009887:animal organ morphogenesis (qval6.37E-3)', 'GO:0045765:regulation of angiogenesis (qval6.36E-3)', 'GO:0034113:heterotypic cell-cell adhesion (qval6.42E-3)', 'GO:0050678:regulation of epithelial cell proliferation (qval6.41E-3)', 'GO:0032880:regulation of protein localization (qval6.42E-3)', 'GO:0003013:circulatory system process (qval6.54E-3)', 'GO:0010594:regulation of endothelial cell migration (qval6.51E-3)', 'GO:0016043:cellular component organization (qval6.55E-3)', 'GO:0071495:cellular response to endogenous stimulus (qval6.72E-3)', 'GO:0030100:regulation of endocytosis (qval6.77E-3)', 'GO:1905475:regulation of protein localization to membrane (qval6.81E-3)', 'GO:0050729:positive regulation of inflammatory response (qval6.9E-3)', 'GO:0010466:negative regulation of peptidase activity (qval7.1E-3)', 'GO:0072659:protein localization to plasma membrane (qval7.17E-3)', 'GO:0043405:regulation of MAP kinase activity (qval7.24E-3)', 'GO:0061045:negative regulation of wound healing (qval7.64E-3)', 'GO:0071363:cellular response to growth factor stimulus (qval7.67E-3)', 'GO:1903055:positive regulation of extracellular matrix organization (qval7.64E-3)', 'GO:0022409:positive regulation of cell-cell adhesion (qval7.8E-3)', 'GO:0010810:regulation of cell-substrate adhesion (qval8.21E-3)', 'GO:0007159:leukocyte cell-cell adhesion (qval8.27E-3)', 'GO:0060173:limb development (qval8.63E-3)', 'GO:0048736:appendage development (qval8.59E-3)', 'GO:0042326:negative regulation of phosphorylation (qval8.76E-3)', 'GO:0008360:regulation of cell shape (qval8.78E-3)', 'GO:1903039:positive regulation of leukocyte cell-cell adhesion (qval9.28E-3)', 'GO:1904018:positive regulation of vasculature development (qval9.24E-3)', 'GO:0043406:positive regulation of MAP kinase activity (qval9.31E-3)', 'GO:0061041:regulation of wound healing (qval9.27E-3)', 'GO:0051043:regulation of membrane protein ectodomain proteolysis (qval9.34E-3)', 'GO:0070482:response to oxygen levels (qval9.65E-3)', 'GO:0071840:cellular component organization or biogenesis (qval9.61E-3)', 'GO:0045766:positive regulation of angiogenesis (qval9.58E-3)', 'GO:0045621:positive regulation of lymphocyte differentiation (qval9.58E-3)', 'GO:0098657:import into cell (qval9.83E-3)', 'GO:0048771:tissue remodeling (qval1E-2)', 'GO:0070372:regulation of ERK1 and ERK2 cascade (qval1E-2)', 'GO:0071902:positive regulation of protein serine/threonine kinase activity (qval1.04E-2)', 'GO:0045860:positive regulation of protein kinase activity (qval1.05E-2)', 'GO:0050868:negative regulation of T cell activation (qval1.05E-2)', 'GO:0071496:cellular response to external stimulus (qval1.07E-2)', 'GO:0009987:cellular process (qval1.07E-2)', 'GO:0051347:positive regulation of transferase activity (qval1.1E-2)', 'GO:0050870:positive regulation of T cell activation (qval1.11E-2)', 'GO:0016486:peptide hormone processing (qval1.11E-2)', 'GO:0002548:monocyte chemotaxis (qval1.11E-2)', 'GO:0010470:regulation of gastrulation (qval1.11E-2)', 'GO:0001568:blood vessel development (qval1.11E-2)', 'GO:0051155:positive regulation of striated muscle cell differentiation (qval1.12E-2)', 'GO:0002526:acute inflammatory response (qval1.12E-2)', 'GO:0048589:developmental growth (qval1.15E-2)', 'GO:0040013:negative regulation of locomotion (qval1.17E-2)', 'GO:0007507:heart development (qval1.19E-2)', 'GO:0035556:intracellular signal transduction (qval1.21E-2)', 'GO:0010951:negative regulation of endopeptidase activity (qval1.25E-2)', 'GO:0014911:positive regulation of smooth muscle cell migration (qval1.27E-2)', 'GO:0070663:regulation of leukocyte proliferation (qval1.31E-2)', 'GO:0033627:cell adhesion mediated by integrin (qval1.33E-2)', 'GO:0045995:regulation of embryonic development (qval1.34E-2)', 'GO:0040007:growth (qval1.35E-2)', 'GO:0031347:regulation of defense response (qval1.45E-2)', 'GO:0051250:negative regulation of lymphocyte activation (qval1.54E-2)', 'GO:0031532:actin cytoskeleton reorganization (qval1.57E-2)', 'GO:0051336:regulation of hydrolase activity (qval1.57E-2)', 'GO:0051098:regulation of binding (qval1.57E-2)', 'GO:0001666:response to hypoxia (qval1.63E-2)', 'GO:2000643:positive regulation of early endosome to late endosome transport (qval1.66E-2)', 'GO:2000542:negative regulation of gastrulation (qval1.65E-2)', 'GO:1903391:regulation of adherens junction organization (qval1.69E-2)', 'GO:0034612:response to tumor necrosis factor (qval1.72E-2)', 'GO:1903829:positive regulation of cellular protein localization (qval1.73E-2)', 'GO:0050670:regulation of lymphocyte proliferation (qval1.73E-2)', 'GO:0050920:regulation of chemotaxis (qval1.73E-2)', 'GO:0051093:negative regulation of developmental process (qval1.75E-2)', 'GO:0002064:epithelial cell development (qval1.77E-2)', 'GO:0010595:positive regulation of endothelial cell migration (qval1.77E-2)', 'GO:0032944:regulation of mononuclear cell proliferation (qval1.81E-2)', 'GO:0104004:cellular response to environmental stimulus (qval1.83E-2)', 'GO:0071214:cellular response to abiotic stimulus (qval1.82E-2)', 'GO:0052548:regulation of endopeptidase activity (qval1.82E-2)', 'GO:0002695:negative regulation of leukocyte activation (qval1.82E-2)', 'GO:0035924:cellular response to vascular endothelial growth factor stimulus (qval1.85E-2)', 'GO:0051173:positive regulation of nitrogen compound metabolic process (qval1.84E-2)', 'GO:0022617:extracellular matrix disassembly (qval1.86E-2)', 'GO:1901342:regulation of vasculature development (qval1.86E-2)', 'GO:0090287:regulation of cellular response to growth factor stimulus (qval1.86E-2)', 'GO:0044419:interspecies interaction between organisms (qval1.89E-2)', 'GO:0042129:regulation of T cell proliferation (qval1.99E-2)', 'GO:0045931:positive regulation of mitotic cell cycle (qval2.01E-2)', 'GO:0022604:regulation of cell morphogenesis (qval2.01E-2)', 'GO:1990778:protein localization to cell periphery (qval2.02E-2)', 'GO:0001503:ossification (qval2.1E-2)', 'GO:0000904:cell morphogenesis involved in differentiation (qval2.1E-2)', 'GO:0009636:response to toxic substance (qval2.12E-2)', 'GO:0010831:positive regulation of myotube differentiation (qval2.14E-2)', 'GO:0061024:membrane organization (qval2.16E-2)', 'GO:0050860:negative regulation of T cell receptor signaling pathway (qval2.18E-2)', 'GO:0035994:response to muscle stretch (qval2.18E-2)', 'GO:2001267:regulation of cysteine-type endopeptidase activity involved in apoptotic signaling pathway (qval2.17E-2)', 'GO:0070665:positive regulation of leukocyte proliferation (qval2.21E-2)', 'GO:1904035:regulation of epithelial cell apoptotic process (qval2.25E-2)', 'GO:1903053:regulation of extracellular matrix organization (qval2.29E-2)', 'GO:0032870:cellular response to hormone stimulus (qval2.32E-2)', 'GO:1903038:negative regulation of leukocyte cell-cell adhesion (qval2.34E-2)', 'GO:0051346:negative regulation of hydrolase activity (qval2.36E-2)', 'GO:0071346:cellular response to interferon-gamma (qval2.44E-2)', 'GO:0036293:response to decreased oxygen levels (qval2.48E-2)', 'GO:0043301:negative regulation of leukocyte degranulation (qval2.48E-2)', 'GO:1905049:negative regulation of metallopeptidase activity (qval2.47E-2)', 'GO:0003334:keratinocyte development (qval2.46E-2)', 'GO:0022408:negative regulation of cell-cell adhesion (qval2.53E-2)', 'GO:0002698:negative regulation of immune effector process (qval2.54E-2)', 'GO:0008285:negative regulation of cell proliferation (qval2.59E-2)', 'GO:0097067:cellular response to thyroid hormone stimulus (qval2.7E-2)', 'GO:0033673:negative regulation of kinase activity (qval2.76E-2)', 'GO:1903035:negative regulation of response to wounding (qval2.84E-2)', 'GO:0048661:positive regulation of smooth muscle cell proliferation (qval2.83E-2)', 'GO:0002524:hypersensitivity (qval2.93E-2)', 'GO:0043000:Golgi to plasma membrane CFTR protein transport (qval2.92E-2)', 'GO:0071670:smooth muscle cell chemotaxis (qval2.91E-2)', 'GO:1903708:positive regulation of hemopoiesis (qval2.92E-2)', 'GO:0051092:positive regulation of NF-kappaB transcription factor activity (qval3E-2)', 'GO:0006469:negative regulation of protein kinase activity (qval3.03E-2)', 'GO:0048010:vascular endothelial growth factor receptor signaling pathway (qval3.18E-2)', 'GO:0061951:establishment of protein localization to plasma membrane (qval3.18E-2)', 'GO:0007044:cell-substrate junction assembly (qval3.18E-2)', 'GO:0051147:regulation of muscle cell differentiation (qval3.34E-2)', 'GO:0090109:regulation of cell-substrate junction assembly (qval3.48E-2)', 'GO:0051893:regulation of focal adhesion assembly (qval3.47E-2)', 'GO:0014910:regulation of smooth muscle cell migration (qval3.46E-2)', 'GO:0017015:regulation of transforming growth factor beta receptor signaling pathway (qval3.51E-2)', 'GO:0007157:heterophilic cell-cell adhesion via plasma membrane cell adhesion molecules (qval3.54E-2)', 'GO:0044057:regulation of system process (qval3.61E-2)', 'GO:0043583:ear development (qval3.6E-2)', 'GO:0051045:negative regulation of membrane protein ectodomain proteolysis (qval3.59E-2)', 'GO:0098976:excitatory chemical synaptic transmission (qval3.58E-2)', 'GO:0048245:eosinophil chemotaxis (qval3.57E-2)', 'GO:0014909:smooth muscle cell migration (qval3.56E-2)', 'GO:2000146:negative regulation of cell motility (qval3.63E-2)', 'GO:0050671:positive regulation of lymphocyte proliferation (qval3.7E-2)', 'GO:0050856:regulation of T cell receptor signaling pathway (qval3.71E-2)', 'GO:2000379:positive regulation of reactive oxygen species metabolic process (qval3.73E-2)', 'GO:1903670:regulation of sprouting angiogenesis (qval3.71E-2)', 'GO:1903034:regulation of response to wounding (qval3.81E-2)', 'GO:0050866:negative regulation of cell activation (qval3.8E-2)', 'GO:1903844:regulation of cellular response to transforming growth factor beta stimulus (qval3.83E-2)', 'GO:0050921:positive regulation of chemotaxis (qval3.82E-2)', 'GO:0008219:cell death (qval3.86E-2)', 'GO:0032946:positive regulation of mononuclear cell proliferation (qval3.88E-2)', 'GO:0046718:viral entry into host cell (qval3.96E-2)', 'GO:1902107:positive regulation of leukocyte differentiation (qval4.03E-2)', 'GO:0001817:regulation of cytokine production (qval4.09E-2)', 'GO:0051271:negative regulation of cellular component movement (qval4.1E-2)']</t>
        </is>
      </c>
      <c r="T43" s="3">
        <f>hyperlink("https://spiral.technion.ac.il/results/MTAwMDAwNA==/42/GOResultsFUNCTION","link")</f>
        <v/>
      </c>
      <c r="U43" t="inlineStr">
        <is>
          <t>['GO:0050839:cell adhesion molecule binding (qval2.5E-7)', 'GO:0005102:signaling receptor binding (qval1.15E-3)', 'GO:0002020:protease binding (qval1.02E-3)', 'GO:0045296:cadherin binding (qval8.69E-4)', 'GO:0005201:extracellular matrix structural constituent (qval7.25E-4)', 'GO:0005515:protein binding (qval8.28E-4)', 'GO:0061134:peptidase regulator activity (qval1.56E-3)', 'GO:0019838:growth factor binding (qval1.83E-3)', 'GO:0019199:transmembrane receptor protein kinase activity (qval1.64E-3)', 'GO:0016301:kinase activity (qval2.16E-3)', 'GO:0005178:integrin binding (qval2.12E-3)', 'GO:0042802:identical protein binding (qval3.27E-3)', 'GO:0043394:proteoglycan binding (qval4.41E-3)', 'GO:0016773:phosphotransferase activity, alcohol group as acceptor (qval4.23E-3)', 'GO:0004714:transmembrane receptor protein tyrosine kinase activity (qval4.33E-3)', 'GO:0019899:enzyme binding (qval4.88E-3)', 'GO:0004672:protein kinase activity (qval4.87E-3)', 'GO:0004857:enzyme inhibitor activity (qval4.89E-3)', 'GO:0019903:protein phosphatase binding (qval6.46E-3)', 'GO:0005488:binding (qval6.47E-3)', 'GO:0004866:endopeptidase inhibitor activity (qval6.34E-3)', 'GO:0050840:extracellular matrix binding (qval7.06E-3)', 'GO:0044877:protein-containing complex binding (qval7.81E-3)', 'GO:0005539:glycosaminoglycan binding (qval8.47E-3)', 'GO:0030414:peptidase inhibitor activity (qval8.55E-3)', 'GO:0061135:endopeptidase regulator activity (qval1.19E-2)', 'GO:1901681:sulfur compound binding (qval1.77E-2)', 'GO:0016772:transferase activity, transferring phosphorus-containing groups (qval1.94E-2)', 'GO:0019902:phosphatase binding (qval2.03E-2)', 'GO:0005160:transforming growth factor beta receptor binding (qval2.27E-2)', 'GO:0140096:catalytic activity, acting on a protein (qval2.61E-2)', 'GO:0005509:calcium ion binding (qval2.58E-2)', 'GO:0005126:cytokine receptor binding (qval4.04E-2)', 'GO:0019955:cytokine binding (qval4.18E-2)', 'GO:0098631:cell adhesion mediator activity (qval4.74E-2)', 'GO:0008201:heparin binding (qval4.76E-2)', 'GO:0043236:laminin binding (qval5.36E-2)', 'GO:0017022:myosin binding (qval7.64E-2)', 'GO:0009032:thymidine phosphorylase activity (qval7.48E-2)', 'GO:0005518:collagen binding (qval8.05E-2)', 'GO:0005114:type II transforming growth factor beta receptor binding (qval9.17E-2)']</t>
        </is>
      </c>
      <c r="V43" s="3">
        <f>hyperlink("https://spiral.technion.ac.il/results/MTAwMDAwNA==/42/GOResultsCOMPONENT","link")</f>
        <v/>
      </c>
      <c r="W43" t="inlineStr">
        <is>
          <t>['GO:0031982:vesicle (qval9.25E-15)', 'GO:0044421:extracellular region part (qval8.21E-14)', 'GO:0005924:cell-substrate adherens junction (qval1.49E-12)', 'GO:0030055:cell-substrate junction (qval1.35E-12)', 'GO:0070161:anchoring junction (qval1.08E-12)', 'GO:0005912:adherens junction (qval1.61E-12)', 'GO:0044433:cytoplasmic vesicle part (qval1.92E-12)', 'GO:0005925:focal adhesion (qval2.41E-12)', 'GO:0070062:extracellular exosome (qval5.22E-12)', 'GO:0062023:collagen-containing extracellular matrix (qval1.07E-11)', 'GO:1903561:extracellular vesicle (qval1.14E-11)', 'GO:0043230:extracellular organelle (qval1.08E-11)', 'GO:0005886:plasma membrane (qval1.65E-11)', 'GO:0030054:cell junction (qval3.66E-10)', 'GO:0031012:extracellular matrix (qval7.29E-10)', 'GO:0005615:extracellular space (qval2.37E-9)', 'GO:0031410:cytoplasmic vesicle (qval2.97E-9)', 'GO:0097708:intracellular vesicle (qval3.5E-9)', 'GO:0016020:membrane (qval3.6E-9)', 'GO:0009986:cell surface (qval2.45E-8)', 'GO:0012506:vesicle membrane (qval3.3E-8)', 'GO:0030659:cytoplasmic vesicle membrane (qval3.5E-8)', 'GO:0044459:plasma membrane part (qval2.06E-7)', 'GO:0005576:extracellular region (qval7.76E-7)', 'GO:0005604:basement membrane (qval3.6E-6)', 'GO:0030667:secretory granule membrane (qval4.85E-6)', 'GO:0009897:external side of plasma membrane (qval1.41E-5)', 'GO:0044444:cytoplasmic part (qval2.69E-5)', 'GO:0098805:whole membrane (qval3.09E-5)', 'GO:0005768:endosome (qval6.06E-5)', 'GO:0044425:membrane part (qval7.75E-5)', 'GO:0098552:side of membrane (qval8.66E-5)', 'GO:0031974:membrane-enclosed lumen (qval1.12E-4)', 'GO:0070013:intracellular organelle lumen (qval1.09E-4)', 'GO:0043233:organelle lumen (qval1.06E-4)', 'GO:0035579:specific granule membrane (qval1.34E-4)', 'GO:0043235:receptor complex (qval1.44E-4)', 'GO:0031090:organelle membrane (qval3.83E-4)', 'GO:0098588:bounding membrane of organelle (qval7E-4)', 'GO:0098857:membrane microdomain (qval7.8E-4)', 'GO:0045121:membrane raft (qval7.61E-4)', 'GO:0098589:membrane region (qval1.2E-3)', 'GO:0044432:endoplasmic reticulum part (qval1.21E-3)', 'GO:0005769:early endosome (qval5.16E-3)', 'GO:0031983:vesicle lumen (qval5.94E-3)', 'GO:0044420:extracellular matrix component (qval6.24E-3)', 'GO:0035577:azurophil granule membrane (qval8.05E-3)', 'GO:0034774:secretory granule lumen (qval9.53E-3)', 'GO:0043202:lysosomal lumen (qval1.1E-2)', 'GO:0030136:clathrin-coated vesicle (qval1.08E-2)', 'GO:0005581:collagen trimer (qval1.33E-2)', 'GO:0031226:intrinsic component of plasma membrane (qval1.4E-2)', 'GO:0060205:cytoplasmic vesicle lumen (qval1.39E-2)', 'GO:0030135:coated vesicle (qval1.43E-2)', 'GO:0044440:endosomal part (qval1.73E-2)', 'GO:0055038:recycling endosome membrane (qval2.15E-2)', 'GO:0008305:integrin complex (qval2.53E-2)', 'GO:0005856:cytoskeleton (qval2.56E-2)', 'GO:0016324:apical plasma membrane (qval2.67E-2)', 'GO:0005614:interstitial matrix (qval2.68E-2)', 'GO:0044437:vacuolar part (qval3.16E-2)']</t>
        </is>
      </c>
      <c r="X43" t="inlineStr">
        <is>
          <t>[{0, 1, 2, 3, 5, 25, 26, 27, 28, 29, 30}, {16, 17, 20, 14}]</t>
        </is>
      </c>
    </row>
    <row r="44">
      <c r="A44" s="1" t="n">
        <v>43</v>
      </c>
      <c r="B44" t="n">
        <v>32863</v>
      </c>
      <c r="C44" t="n">
        <v>31</v>
      </c>
      <c r="D44" t="n">
        <v>558</v>
      </c>
      <c r="E44" t="n">
        <v>18</v>
      </c>
      <c r="F44" t="n">
        <v>930</v>
      </c>
      <c r="G44" t="n">
        <v>41</v>
      </c>
      <c r="H44" s="2" t="n">
        <v>-663.9562410410444</v>
      </c>
      <c r="I44" t="n">
        <v>0.5934402468583629</v>
      </c>
      <c r="J44" t="inlineStr">
        <is>
          <t>ENSG00000003436,ENSG00000003756,ENSG00000005001,ENSG00000005302,ENSG00000005884,ENSG00000005893,ENSG00000006210,ENSG00000006327,ENSG00000006756,ENSG00000007866,ENSG00000008513,ENSG00000009830,ENSG00000010017,ENSG00000010404,ENSG00000010803,ENSG00000011114,ENSG00000013563,ENSG00000015153,ENSG00000018189,ENSG00000023909,ENSG00000024422,ENSG00000033327,ENSG00000034677,ENSG00000035862,ENSG00000038382,ENSG00000039319,ENSG00000039523,ENSG00000049192,ENSG00000050820,ENSG00000051108,ENSG00000052795,ENSG00000057294,ENSG00000057704,ENSG00000058668,ENSG00000064195,ENSG00000065809,ENSG00000066084,ENSG00000067057,ENSG00000067082,ENSG00000067208,ENSG00000067955,ENSG00000069329,ENSG00000070540,ENSG00000070961,ENSG00000071537,ENSG00000071553,ENSG00000072364,ENSG00000072778,ENSG00000073921,ENSG00000075420,ENSG00000075945,ENSG00000076043,ENSG00000076513,ENSG00000076770,ENSG00000077044,ENSG00000077147,ENSG00000077380,ENSG00000077942,ENSG00000078124,ENSG00000080503,ENSG00000080845,ENSG00000081479,ENSG00000084112,ENSG00000085063,ENSG00000085276,ENSG00000085733,ENSG00000085788,ENSG00000086062,ENSG00000086544,ENSG00000087157,ENSG00000087245,ENSG00000087253,ENSG00000087274,ENSG00000087460,ENSG00000088387,ENSG00000089057,ENSG00000089159,ENSG00000091136,ENSG00000091317,ENSG00000091482,ENSG00000095739,ENSG00000095787,ENSG00000099246,ENSG00000099282,ENSG00000099331,ENSG00000099864,ENSG00000099917,ENSG00000100139,ENSG00000100242,ENSG00000100299,ENSG00000100345,ENSG00000100906,ENSG00000101096,ENSG00000101152,ENSG00000101158,ENSG00000101160,ENSG00000101199,ENSG00000101335,ENSG00000101474,ENSG00000101558,ENSG00000101782,ENSG00000101825,ENSG00000101846,ENSG00000101940,ENSG00000102034,ENSG00000102038,ENSG00000102243,ENSG00000102316,ENSG00000102401,ENSG00000102547,ENSG00000102871,ENSG00000103335,ENSG00000104388,ENSG00000104419,ENSG00000104611,ENSG00000104763,ENSG00000104881,ENSG00000105223,ENSG00000105355,ENSG00000105357,ENSG00000105887,ENSG00000106080,ENSG00000106397,ENSG00000106404,ENSG00000106868,ENSG00000107104,ENSG00000107485,ENSG00000107863,ENSG00000107882,ENSG00000108039,ENSG00000108433,ENSG00000108510,ENSG00000109079,ENSG00000109323,ENSG00000110002,ENSG00000110237,ENSG00000110330,ENSG00000110492,ENSG00000110723,ENSG00000110841,ENSG00000110880,ENSG00000111057,ENSG00000111145,ENSG00000111348,ENSG00000111412,ENSG00000111676,ENSG00000111790,ENSG00000111859,ENSG00000111885,ENSG00000111897,ENSG00000111912,ENSG00000112406,ENSG00000112851,ENSG00000112977,ENSG00000113068,ENSG00000113196,ENSG00000113645,ENSG00000113716,ENSG00000113811,ENSG00000113916,ENSG00000114019,ENSG00000115306,ENSG00000115310,ENSG00000115414,ENSG00000115461,ENSG00000115561,ENSG00000115641,ENSG00000115935,ENSG00000115977,ENSG00000116016,ENSG00000116017,ENSG00000116285,ENSG00000116574,ENSG00000116667,ENSG00000116717,ENSG00000116729,ENSG00000116786,ENSG00000116871,ENSG00000116977,ENSG00000116991,ENSG00000117020,ENSG00000117528,ENSG00000117859,ENSG00000118257,ENSG00000118680,ENSG00000119231,ENSG00000119242,ENSG00000119655,ENSG00000119682,ENSG00000119801,ENSG00000119979,ENSG00000120149,ENSG00000120675,ENSG00000120963,ENSG00000122218,ENSG00000122786,ENSG00000123146,ENSG00000123159,ENSG00000123240,ENSG00000123342,ENSG00000123353,ENSG00000123562,ENSG00000123728,ENSG00000124145,ENSG00000124357,ENSG00000124782,ENSG00000124783,ENSG00000124786,ENSG00000124831,ENSG00000124942,ENSG00000125170,ENSG00000125266,ENSG00000125534,ENSG00000125637,ENSG00000125734,ENSG00000125848,ENSG00000125872,ENSG00000125898,ENSG00000126016,ENSG00000126070,ENSG00000126804,ENSG00000126821,ENSG00000127483,ENSG00000128016,ENSG00000128591,ENSG00000129003,ENSG00000129083,ENSG00000129116,ENSG00000129128,ENSG00000129353,ENSG00000129625,ENSG00000130309,ENSG00000130396,ENSG00000130779,ENSG00000130827,ENSG00000131370,ENSG00000131435,ENSG00000131584,ENSG00000132329,ENSG00000132334,ENSG00000132470,ENSG00000132510,ENSG00000132669,ENSG00000132746,ENSG00000133106,ENSG00000133131,ENSG00000133612,ENSG00000134013,ENSG00000134138,ENSG00000134291,ENSG00000134317,ENSG00000134369,ENSG00000134590,ENSG00000134686,ENSG00000134755,ENSG00000134970,ENSG00000135046,ENSG00000135074,ENSG00000135111,ENSG00000135299,ENSG00000135317,ENSG00000135480,ENSG00000135535,ENSG00000135655,ENSG00000135677,ENSG00000135926,ENSG00000136068,ENSG00000136167,ENSG00000136478,ENSG00000136770,ENSG00000136830,ENSG00000136848,ENSG00000137076,ENSG00000137203,ENSG00000137474,ENSG00000137507,ENSG00000137563,ENSG00000137575,ENSG00000137710,ENSG00000137817,ENSG00000137962,ENSG00000138119,ENSG00000138386,ENSG00000138434,ENSG00000138448,ENSG00000138674,ENSG00000138760,ENSG00000139055,ENSG00000139644,ENSG00000139714,ENSG00000139793,ENSG00000139880,ENSG00000140455,ENSG00000140497,ENSG00000140526,ENSG00000140575,ENSG00000140836,ENSG00000140931,ENSG00000140950,ENSG00000141002,ENSG00000141068,ENSG00000141279,ENSG00000141449,ENSG00000141644,ENSG00000142798,ENSG00000143153,ENSG00000143162,ENSG00000143164,ENSG00000143198,ENSG00000143217,ENSG00000143367,ENSG00000143382,ENSG00000143669,ENSG00000143797,ENSG00000143995,ENSG00000144746,ENSG00000145012,ENSG00000145495,ENSG00000145685,ENSG00000146072,ENSG00000146373,ENSG00000146592,ENSG00000146648,ENSG00000147010,ENSG00000147144,ENSG00000147408,ENSG00000147454,ENSG00000147526,ENSG00000148180,ENSG00000148358,ENSG00000148426,ENSG00000148444,ENSG00000149541,ENSG00000150093,ENSG00000150593,ENSG00000150867,ENSG00000150991,ENSG00000151233,ENSG00000151468,ENSG00000151693,ENSG00000151694,ENSG00000151726,ENSG00000152217,ENSG00000152229,ENSG00000152700,ENSG00000153113,ENSG00000153214,ENSG00000153250,ENSG00000153317,ENSG00000153815,ENSG00000153914,ENSG00000154370,ENSG00000154447,ENSG00000154781,ENSG00000155363,ENSG00000156113,ENSG00000156466,ENSG00000157107,ENSG00000157227,ENSG00000157625,ENSG00000157800,ENSG00000157837,ENSG00000158270,ENSG00000158710,ENSG00000159176,ENSG00000159658,ENSG00000160094,ENSG00000160932,ENSG00000160948,ENSG00000161642,ENSG00000162545,ENSG00000162576,ENSG00000162772,ENSG00000162849,ENSG00000162878,ENSG00000162909,ENSG00000162923,ENSG00000163191,ENSG00000163399,ENSG00000163466,ENSG00000163527,ENSG00000163545,ENSG00000163638,ENSG00000164171,ENSG00000164292,ENSG00000164402,ENSG00000164733,ENSG00000164741,ENSG00000164938,ENSG00000165102,ENSG00000165525,ENSG00000165699,ENSG00000165757,ENSG00000165959,ENSG00000166025,ENSG00000166272,ENSG00000166387,ENSG00000166557,ENSG00000166900,ENSG00000166908,ENSG00000166949,ENSG00000167110,ENSG00000167123,ENSG00000167601,ENSG00000167657,ENSG00000167755,ENSG00000167766,ENSG00000167767,ENSG00000167996,ENSG00000168077,ENSG00000168172,ENSG00000168216,ENSG00000168283,ENSG00000168461,ENSG00000168528,ENSG00000168675,ENSG00000168710,ENSG00000169019,ENSG00000169122,ENSG00000169129,ENSG00000169155,ENSG00000169242,ENSG00000169733,ENSG00000169895,ENSG00000169905,ENSG00000170242,ENSG00000170421,ENSG00000170581,ENSG00000170677,ENSG00000170689,ENSG00000170776,ENSG00000170915,ENSG00000171055,ENSG00000171295,ENSG00000171456,ENSG00000171621,ENSG00000172081,ENSG00000172965,ENSG00000173559,ENSG00000173575,ENSG00000173801,ENSG00000173852,ENSG00000174165,ENSG00000174498,ENSG00000174640,ENSG00000175318,ENSG00000175662,ENSG00000175793,ENSG00000176092,ENSG00000176720,ENSG00000176788,ENSG00000176845,ENSG00000177556,ENSG00000177697,ENSG00000177989,ENSG00000178951,ENSG00000179195,ENSG00000179222,ENSG00000179348,ENSG00000179820,ENSG00000179832,ENSG00000180398,ENSG00000180891,ENSG00000181788,ENSG00000181904,ENSG00000182095,ENSG00000182118,ENSG00000182158,ENSG00000182534,ENSG00000182606,ENSG00000182670,ENSG00000182718,ENSG00000182827,ENSG00000182985,ENSG00000183255,ENSG00000183696,ENSG00000183722,ENSG00000183779,ENSG00000183876,ENSG00000184226,ENSG00000184292,ENSG00000184371,ENSG00000184432,ENSG00000185101,ENSG00000185222,ENSG00000185650,ENSG00000186166,ENSG00000186350,ENSG00000187079,ENSG00000187601,ENSG00000188176,ENSG00000188483,ENSG00000188643,ENSG00000188895,ENSG00000189143,ENSG00000189171,ENSG00000196141,ENSG00000196154,ENSG00000196352,ENSG00000196547,ENSG00000196549,ENSG00000196776,ENSG00000197122,ENSG00000197217,ENSG00000197321,ENSG00000197324,ENSG00000197448,ENSG00000197746,ENSG00000197879,ENSG00000197965,ENSG00000198336,ENSG00000198369,ENSG00000198625,ENSG00000198663,ENSG00000198691,ENSG00000198743,ENSG00000198833,ENSG00000198873,ENSG00000198892,ENSG00000200834,ENSG00000201649,ENSG00000204217,ENSG00000204262,ENSG00000204580,ENSG00000205336,ENSG00000213190,ENSG00000213398,ENSG00000213462,ENSG00000213625,ENSG00000213639,ENSG00000213722,ENSG00000213853,ENSG00000213930,ENSG00000214049,ENSG00000214193,ENSG00000214530,ENSG00000217128,ENSG00000221978,ENSG00000223573,ENSG00000223861,ENSG00000226742,ENSG00000227500,ENSG00000239305,ENSG00000240849,ENSG00000241772,ENSG00000241973,ENSG00000244754,ENSG00000245532,ENSG00000246705,ENSG00000259865,ENSG00000260032,ENSG00000260428,ENSG00000261326,ENSG00000267519,ENSG00000270804,ENSG00000271614,ENSG00000276517,ENSG00000280152</t>
        </is>
      </c>
      <c r="K44" t="inlineStr">
        <is>
          <t>[(0, 14), (0, 16), (1, 6), (1, 8), (1, 9), (1, 10), (1, 11), (1, 12), (1, 14), (1, 15), (1, 16), (1, 17), (1, 18), (1, 20), (25, 14), (25, 16), (26, 6), (26, 8), (26, 9), (26, 10), (26, 11), (26, 12), (26, 14), (26, 15), (26, 16), (26, 17), (26, 18), (26, 20), (27, 16), (28, 6), (28, 8), (28, 9), (28, 10), (28, 11), (28, 12), (28, 14), (28, 15), (28, 16), (28, 17), (28, 18), (28, 20)]</t>
        </is>
      </c>
      <c r="L44" t="n">
        <v>3337</v>
      </c>
      <c r="M44" t="n">
        <v>0.75</v>
      </c>
      <c r="N44" t="n">
        <v>0.95</v>
      </c>
      <c r="O44" t="n">
        <v>3</v>
      </c>
      <c r="P44" t="n">
        <v>10000</v>
      </c>
      <c r="Q44" t="inlineStr">
        <is>
          <t>11/06/2023, 22:19:03</t>
        </is>
      </c>
      <c r="R44" s="3">
        <f>hyperlink("https://spiral.technion.ac.il/results/MTAwMDAwNA==/43/GOResultsPROCESS","link")</f>
        <v/>
      </c>
      <c r="S44" t="inlineStr">
        <is>
          <t>['GO:0016192:vesicle-mediated transport (qval2.94E-10)', 'GO:0050793:regulation of developmental process (qval5.29E-9)', 'GO:0048518:positive regulation of biological process (qval1.16E-8)', 'GO:0030334:regulation of cell migration (qval1.85E-8)', 'GO:0051270:regulation of cellular component movement (qval3.73E-8)', 'GO:0040012:regulation of locomotion (qval3.44E-8)', 'GO:2000145:regulation of cell motility (qval6.32E-8)', 'GO:0045321:leukocyte activation (qval8.67E-8)', 'GO:0001775:cell activation (qval2.01E-7)', 'GO:0048523:negative regulation of cellular process (qval2.79E-7)', 'GO:0045595:regulation of cell differentiation (qval2.54E-7)', 'GO:0048522:positive regulation of cellular process (qval8.33E-7)', 'GO:0030155:regulation of cell adhesion (qval9.22E-7)', 'GO:0030335:positive regulation of cell migration (qval2.14E-6)', 'GO:0048519:negative regulation of biological process (qval2.68E-6)', 'GO:0040017:positive regulation of locomotion (qval3.28E-6)', 'GO:0032879:regulation of localization (qval3.34E-6)', 'GO:0002366:leukocyte activation involved in immune response (qval4.66E-6)', 'GO:0051272:positive regulation of cellular component movement (qval4.69E-6)', 'GO:2000147:positive regulation of cell motility (qval4.95E-6)', 'GO:0002263:cell activation involved in immune response (qval5.07E-6)', 'GO:0045785:positive regulation of cell adhesion (qval6.08E-6)', 'GO:0007155:cell adhesion (qval6.17E-6)', 'GO:0022610:biological adhesion (qval7.06E-6)', 'GO:0010810:regulation of cell-substrate adhesion (qval7.2E-6)', 'GO:0002252:immune effector process (qval9.22E-6)', 'GO:0043299:leukocyte degranulation (qval9.31E-6)', 'GO:0043312:neutrophil degranulation (qval1.04E-5)', 'GO:0016477:cell migration (qval1.09E-5)', 'GO:0051239:regulation of multicellular organismal process (qval1.16E-5)', 'GO:0002283:neutrophil activation involved in immune response (qval1.14E-5)', 'GO:0048870:cell motility (qval1.4E-5)', 'GO:0042119:neutrophil activation (qval1.77E-5)', 'GO:0002275:myeloid cell activation involved in immune response (qval1.87E-5)', 'GO:0036230:granulocyte activation (qval1.89E-5)', 'GO:0006928:movement of cell or subcellular component (qval2.29E-5)', 'GO:0002274:myeloid leukocyte activation (qval2.9E-5)', 'GO:0051093:negative regulation of developmental process (qval3.3E-5)', 'GO:0030029:actin filament-based process (qval3.92E-5)', 'GO:0045055:regulated exocytosis (qval3.92E-5)', 'GO:0051128:regulation of cellular component organization (qval4.94E-5)', 'GO:0050794:regulation of cellular process (qval5.73E-5)', 'GO:0050789:regulation of biological process (qval5.94E-5)', 'GO:0040011:locomotion (qval9.66E-5)', 'GO:2000026:regulation of multicellular organismal development (qval1.31E-4)', 'GO:0032502:developmental process (qval1.35E-4)', 'GO:0032940:secretion by cell (qval1.36E-4)', 'GO:0032970:regulation of actin filament-based process (qval1.35E-4)', 'GO:0009966:regulation of signal transduction (qval1.52E-4)', 'GO:0042127:regulation of cell proliferation (qval1.5E-4)', 'GO:0010941:regulation of cell death (qval1.5E-4)', 'GO:0022603:regulation of anatomical structure morphogenesis (qval1.8E-4)', 'GO:0002376:immune system process (qval1.76E-4)', 'GO:0009968:negative regulation of signal transduction (qval1.82E-4)', 'GO:0010632:regulation of epithelial cell migration (qval1.88E-4)', 'GO:0010811:positive regulation of cell-substrate adhesion (qval1.94E-4)', 'GO:0006887:exocytosis (qval2.77E-4)', 'GO:0048856:anatomical structure development (qval2.94E-4)', 'GO:0051179:localization (qval3.06E-4)', 'GO:0034976:response to endoplasmic reticulum stress (qval3.46E-4)', 'GO:0033036:macromolecule localization (qval4.08E-4)', 'GO:0051234:establishment of localization (qval4.19E-4)', 'GO:0006810:transport (qval4.14E-4)', 'GO:0051130:positive regulation of cellular component organization (qval4.21E-4)', 'GO:0008104:protein localization (qval4.35E-4)', 'GO:0023051:regulation of signaling (qval4.62E-4)', 'GO:0045596:negative regulation of cell differentiation (qval4.72E-4)', 'GO:0048869:cellular developmental process (qval5.37E-4)', 'GO:0051094:positive regulation of developmental process (qval5.34E-4)', 'GO:0001525:angiogenesis (qval5.49E-4)', 'GO:0007229:integrin-mediated signaling pathway (qval5.7E-4)', 'GO:1902531:regulation of intracellular signal transduction (qval6.97E-4)', 'GO:0048585:negative regulation of response to stimulus (qval9.43E-4)', 'GO:0048646:anatomical structure formation involved in morphogenesis (qval1E-3)', 'GO:0046903:secretion (qval1.22E-3)', 'GO:0046907:intracellular transport (qval1.21E-3)', 'GO:0051336:regulation of hydrolase activity (qval1.29E-3)', 'GO:0050790:regulation of catalytic activity (qval1.35E-3)', 'GO:0048513:animal organ development (qval1.34E-3)', 'GO:0010648:negative regulation of cell communication (qval1.35E-3)', 'GO:0023057:negative regulation of signaling (qval1.4E-3)', 'GO:0072659:protein localization to plasma membrane (qval1.39E-3)', 'GO:0045597:positive regulation of cell differentiation (qval1.38E-3)', 'GO:0030036:actin cytoskeleton organization (qval1.42E-3)', 'GO:0065009:regulation of molecular function (qval1.44E-3)', 'GO:0051641:cellular localization (qval1.61E-3)', 'GO:0043067:regulation of programmed cell death (qval1.63E-3)', 'GO:0045184:establishment of protein localization (qval1.65E-3)', 'GO:0065007:biological regulation (qval1.68E-3)', 'GO:0001952:regulation of cell-matrix adhesion (qval1.71E-3)', 'GO:0016043:cellular component organization (qval1.7E-3)', 'GO:0034109:homotypic cell-cell adhesion (qval1.97E-3)', 'GO:0048583:regulation of response to stimulus (qval1.99E-3)', 'GO:0071840:cellular component organization or biogenesis (qval2.01E-3)', 'GO:0010646:regulation of cell communication (qval2.02E-3)', 'GO:0043085:positive regulation of catalytic activity (qval2.19E-3)', 'GO:1903829:positive regulation of cellular protein localization (qval2.59E-3)', 'GO:1903827:regulation of cellular protein localization (qval2.7E-3)', 'GO:0030198:extracellular matrix organization (qval2.69E-3)', 'GO:0031324:negative regulation of cellular metabolic process (qval2.67E-3)', 'GO:0044093:positive regulation of molecular function (qval2.65E-3)', 'GO:0051056:regulation of small GTPase mediated signal transduction (qval2.78E-3)', 'GO:0050896:response to stimulus (qval2.77E-3)', 'GO:0098609:cell-cell adhesion (qval2.89E-3)', 'GO:0051345:positive regulation of hydrolase activity (qval2.92E-3)', 'GO:0042981:regulation of apoptotic process (qval3.28E-3)', 'GO:0032956:regulation of actin cytoskeleton organization (qval3.44E-3)', 'GO:0015031:protein transport (qval3.87E-3)', 'GO:0042886:amide transport (qval3.94E-3)', 'GO:0036498:IRE1-mediated unfolded protein response (qval3.95E-3)', 'GO:0051716:cellular response to stimulus (qval4.1E-3)', 'GO:0060548:negative regulation of cell death (qval4.16E-3)', 'GO:0003365:establishment of cell polarity involved in ameboidal cell migration (qval4.26E-3)', 'GO:0007162:negative regulation of cell adhesion (qval4.3E-3)', 'GO:0048333:mesodermal cell differentiation (qval4.36E-3)', 'GO:0022604:regulation of cell morphogenesis (qval4.35E-3)', 'GO:0007165:signal transduction (qval4.32E-3)', 'GO:0009890:negative regulation of biosynthetic process (qval4.33E-3)', 'GO:0001954:positive regulation of cell-matrix adhesion (qval4.29E-3)', 'GO:1900024:regulation of substrate adhesion-dependent cell spreading (qval4.26E-3)', 'GO:0060341:regulation of cellular localization (qval4.87E-3)', 'GO:0034330:cell junction organization (qval5.02E-3)', 'GO:0051241:negative regulation of multicellular organismal process (qval5.09E-3)', 'GO:1902532:negative regulation of intracellular signal transduction (qval5.21E-3)', 'GO:1990778:protein localization to cell periphery (qval5.19E-3)', 'GO:0009611:response to wounding (qval5.33E-3)', 'GO:0010812:negative regulation of cell-substrate adhesion (qval5.5E-3)', 'GO:0030968:endoplasmic reticulum unfolded protein response (qval5.54E-3)', 'GO:0015833:peptide transport (qval5.56E-3)', 'GO:0043062:extracellular structure organization (qval5.82E-3)', 'GO:0007044:cell-substrate junction assembly (qval6.22E-3)', 'GO:1903391:regulation of adherens junction organization (qval6.17E-3)', 'GO:0031327:negative regulation of cellular biosynthetic process (qval7.07E-3)', 'GO:0051172:negative regulation of nitrogen compound metabolic process (qval7.09E-3)', 'GO:0007010:cytoskeleton organization (qval7.17E-3)', 'GO:0051649:establishment of localization in cell (qval8.45E-3)', 'GO:0010594:regulation of endothelial cell migration (qval9.63E-3)', 'GO:0045892:negative regulation of transcription, DNA-templated (qval9.94E-3)', 'GO:0035556:intracellular signal transduction (qval9.89E-3)', 'GO:1903507:negative regulation of nucleic acid-templated transcription (qval1E-2)', 'GO:1902679:negative regulation of RNA biosynthetic process (qval9.98E-3)', 'GO:0014911:positive regulation of smooth muscle cell migration (qval1.04E-2)', 'GO:0110053:regulation of actin filament organization (qval1.04E-2)', 'GO:0044087:regulation of cellular component biogenesis (qval1.03E-2)', 'GO:0043069:negative regulation of programmed cell death (qval1.04E-2)', 'GO:1902903:regulation of supramolecular fiber organization (qval1.04E-2)', 'GO:0051246:regulation of protein metabolic process (qval1.08E-2)', 'GO:0046578:regulation of Ras protein signal transduction (qval1.1E-2)', 'GO:0010717:regulation of epithelial to mesenchymal transition (qval1.19E-2)', 'GO:0042221:response to chemical (qval1.21E-2)', 'GO:0043066:negative regulation of apoptotic process (qval1.21E-2)', 'GO:0032268:regulation of cellular protein metabolic process (qval1.21E-2)', 'GO:0002064:epithelial cell development (qval1.24E-2)', 'GO:0031589:cell-substrate adhesion (qval1.27E-2)', 'GO:2000113:negative regulation of cellular macromolecule biosynthetic process (qval1.28E-2)', 'GO:0006950:response to stress (qval1.36E-2)', 'GO:0071496:cellular response to external stimulus (qval1.35E-2)', 'GO:0006888:ER to Golgi vesicle-mediated transport (qval1.42E-2)', 'GO:0010033:response to organic substance (qval1.42E-2)', 'GO:0071702:organic substance transport (qval1.47E-2)', 'GO:0010558:negative regulation of macromolecule biosynthetic process (qval1.5E-2)', 'GO:0031333:negative regulation of protein complex assembly (qval1.5E-2)', 'GO:0030098:lymphocyte differentiation (qval1.51E-2)', 'GO:0061036:positive regulation of cartilage development (qval1.55E-2)', 'GO:0035329:hippo signaling (qval1.54E-2)', 'GO:0030154:cell differentiation (qval1.58E-2)', 'GO:0014745:negative regulation of muscle adaptation (qval1.64E-2)', 'GO:0034329:cell junction assembly (qval1.65E-2)', 'GO:0010634:positive regulation of epithelial cell migration (qval1.69E-2)', 'GO:0045861:negative regulation of proteolysis (qval1.7E-2)', 'GO:2000146:negative regulation of cell motility (qval1.76E-2)', 'GO:0071364:cellular response to epidermal growth factor stimulus (qval1.76E-2)', 'GO:0009892:negative regulation of metabolic process (qval1.85E-2)', 'GO:0071383:cellular response to steroid hormone stimulus (qval1.99E-2)', 'GO:0030162:regulation of proteolysis (qval2.03E-2)', 'GO:0007160:cell-matrix adhesion (qval2.07E-2)', 'GO:0030837:negative regulation of actin filament polymerization (qval2.13E-2)', 'GO:0035024:negative regulation of Rho protein signal transduction (qval2.17E-2)', 'GO:0090066:regulation of anatomical structure size (qval2.2E-2)', 'GO:0009967:positive regulation of signal transduction (qval2.28E-2)', 'GO:0006886:intracellular protein transport (qval2.27E-2)', 'GO:2000392:regulation of lamellipodium morphogenesis (qval2.31E-2)', 'GO:0071801:regulation of podosome assembly (qval2.3E-2)', 'GO:0048584:positive regulation of response to stimulus (qval2.44E-2)', 'GO:0043254:regulation of protein complex assembly (qval2.43E-2)', 'GO:1903243:negative regulation of cardiac muscle hypertrophy in response to stress (qval2.47E-2)', 'GO:0010616:negative regulation of cardiac muscle adaptation (qval2.45E-2)', 'GO:0034113:heterotypic cell-cell adhesion (qval2.5E-2)', 'GO:1905475:regulation of protein localization to membrane (qval2.5E-2)', 'GO:0032880:regulation of protein localization (qval2.53E-2)', 'GO:0007015:actin filament organization (qval2.54E-2)', 'GO:0042177:negative regulation of protein catabolic process (qval2.54E-2)', 'GO:0034332:adherens junction organization (qval2.55E-2)', 'GO:0061024:membrane organization (qval2.56E-2)', 'GO:0071705:nitrogen compound transport (qval2.57E-2)', 'GO:1903392:negative regulation of adherens junction organization (qval2.56E-2)', 'GO:0098751:bone cell development (qval2.55E-2)', 'GO:0060284:regulation of cell development (qval2.61E-2)', 'GO:0051240:positive regulation of multicellular organismal process (qval2.66E-2)', 'GO:0043087:regulation of GTPase activity (qval2.7E-2)', 'GO:0023056:positive regulation of signaling (qval2.77E-2)', 'GO:0070849:response to epidermal growth factor (qval2.82E-2)', 'GO:0043547:positive regulation of GTPase activity (qval2.84E-2)', 'GO:0007034:vacuolar transport (qval2.98E-2)', 'GO:0090257:regulation of muscle system process (qval2.96E-2)', 'GO:0051146:striated muscle cell differentiation (qval3.2E-2)', 'GO:0046580:negative regulation of Ras protein signal transduction (qval3.18E-2)', 'GO:0008284:positive regulation of cell proliferation (qval3.2E-2)', 'GO:0040007:growth (qval3.21E-2)', 'GO:0070527:platelet aggregation (qval3.24E-2)', 'GO:0002521:leukocyte differentiation (qval3.44E-2)', 'GO:0035023:regulation of Rho protein signal transduction (qval3.52E-2)', 'GO:0052547:regulation of peptidase activity (qval3.59E-2)', 'GO:0040013:negative regulation of locomotion (qval3.64E-2)', 'GO:0010647:positive regulation of cell communication (qval3.64E-2)', 'GO:1903076:regulation of protein localization to plasma membrane (qval3.64E-2)', 'GO:1901888:regulation of cell junction assembly (qval3.62E-2)', 'GO:0048193:Golgi vesicle transport (qval3.9E-2)', 'GO:2000116:regulation of cysteine-type endopeptidase activity (qval3.98E-2)', 'GO:0090109:regulation of cell-substrate junction assembly (qval4.07E-2)', 'GO:0051893:regulation of focal adhesion assembly (qval4.05E-2)', 'GO:1902172:regulation of keratinocyte apoptotic process (qval4.04E-2)', 'GO:0086073:bundle of His cell-Purkinje myocyte adhesion involved in cell communication (qval4.02E-2)', 'GO:0003012:muscle system process (qval4.11E-2)', 'GO:0045746:negative regulation of Notch signaling pathway (qval4.25E-2)', 'GO:0051253:negative regulation of RNA metabolic process (qval4.25E-2)', 'GO:0007173:epidermal growth factor receptor signaling pathway (qval4.39E-2)', 'GO:0072665:protein localization to vacuole (qval4.4E-2)', 'GO:0033554:cellular response to stress (qval4.38E-2)', 'GO:0033627:cell adhesion mediated by integrin (qval4.38E-2)', 'GO:0090287:regulation of cellular response to growth factor stimulus (qval4.47E-2)', 'GO:0009893:positive regulation of metabolic process (qval4.77E-2)', 'GO:0010605:negative regulation of macromolecule metabolic process (qval4.75E-2)', 'GO:0019222:regulation of metabolic process (qval4.82E-2)', 'GO:0051155:positive regulation of striated muscle cell differentiation (qval4.83E-2)', 'GO:0006936:muscle contraction (qval4.91E-2)', 'GO:1900025:negative regulation of substrate adhesion-dependent cell spreading (qval4.99E-2)', 'GO:0051271:negative regulation of cellular component movement (qval5.04E-2)', 'GO:0031323:regulation of cellular metabolic process (qval5.06E-2)', 'GO:0043542:endothelial cell migration (qval5.2E-2)', 'GO:0006897:endocytosis (qval5.24E-2)', 'GO:0016197:endosomal transport (qval5.25E-2)', 'GO:0070848:response to growth factor (qval5.34E-2)', 'GO:0030336:negative regulation of cell migration (qval5.46E-2)', 'GO:0045682:regulation of epidermis development (qval5.46E-2)', 'GO:0080090:regulation of primary metabolic process (qval5.67E-2)', 'GO:0046649:lymphocyte activation (qval5.65E-2)', 'GO:0051248:negative regulation of protein metabolic process (qval5.72E-2)', 'GO:0009653:anatomical structure morphogenesis (qval5.79E-2)', 'GO:0051247:positive regulation of protein metabolic process (qval5.82E-2)', 'GO:0048589:developmental growth (qval5.82E-2)', 'GO:0009628:response to abiotic stimulus (qval5.91E-2)']</t>
        </is>
      </c>
      <c r="T44" s="3">
        <f>hyperlink("https://spiral.technion.ac.il/results/MTAwMDAwNA==/43/GOResultsFUNCTION","link")</f>
        <v/>
      </c>
      <c r="U44" t="inlineStr">
        <is>
          <t>['GO:0050839:cell adhesion molecule binding (qval1.13E-13)', 'GO:0045296:cadherin binding (qval6.09E-12)', 'GO:0005178:integrin binding (qval3.91E-5)', 'GO:0019899:enzyme binding (qval1.62E-4)', 'GO:0005515:protein binding (qval5.31E-4)', 'GO:0098631:cell adhesion mediator activity (qval5.25E-4)', 'GO:0003779:actin binding (qval1.16E-3)', 'GO:0008092:cytoskeletal protein binding (qval2.48E-3)', 'GO:0098632:cell-cell adhesion mediator activity (qval6.08E-3)', 'GO:0051015:actin filament binding (qval6.05E-3)', 'GO:0044877:protein-containing complex binding (qval1.5E-2)', 'GO:0035591:signaling adaptor activity (qval2.05E-2)', 'GO:0008484:sulfuric ester hydrolase activity (qval2.57E-2)', 'GO:0060090:molecular adaptor activity (qval3.17E-2)', 'GO:0001968:fibronectin binding (qval3.23E-2)', 'GO:0031267:small GTPase binding (qval3.53E-2)', 'GO:0042030:ATPase inhibitor activity (qval3.34E-2)', 'GO:0060589:nucleoside-triphosphatase regulator activity (qval3.76E-2)', 'GO:0051020:GTPase binding (qval3.57E-2)', 'GO:0005102:signaling receptor binding (qval4.35E-2)', 'GO:0060590:ATPase regulator activity (qval6.03E-2)', 'GO:0005078:MAP-kinase scaffold activity (qval5.77E-2)', 'GO:0086080:protein binding involved in heterotypic cell-cell adhesion (qval5.52E-2)', 'GO:0086083:cell adhesive protein binding involved in bundle of His cell-Purkinje myocyte communication (qval5.77E-2)', 'GO:0005488:binding (qval5.62E-2)', 'GO:0071889:14-3-3 protein binding (qval5.45E-2)', 'GO:0019900:kinase binding (qval5.49E-2)', 'GO:1902936:phosphatidylinositol bisphosphate binding (qval7.03E-2)', 'GO:0004065:arylsulfatase activity (qval9.02E-2)', 'GO:0031994:insulin-like growth factor I binding (qval8.71E-2)', 'GO:0044548:S100 protein binding (qval8.43E-2)', 'GO:0019904:protein domain specific binding (qval8.56E-2)', 'GO:1901981:phosphatidylinositol phosphate binding (qval8.83E-2)', 'GO:0002020:protease binding (qval9.39E-2)', 'GO:0001618:virus receptor activity (qval9.65E-2)', 'GO:0104005:hijacked molecular function (qval9.38E-2)', 'GO:0003712:transcription coregulator activity (qval1.01E-1)', 'GO:0030234:enzyme regulator activity (qval1.03E-1)']</t>
        </is>
      </c>
      <c r="V44" s="3">
        <f>hyperlink("https://spiral.technion.ac.il/results/MTAwMDAwNA==/43/GOResultsCOMPONENT","link")</f>
        <v/>
      </c>
      <c r="W44" t="inlineStr">
        <is>
          <t>['GO:0070161:anchoring junction (qval5.85E-19)', 'GO:0005912:adherens junction (qval3.98E-19)', 'GO:0030054:cell junction (qval3.42E-19)', 'GO:0030055:cell-substrate junction (qval1.82E-17)', 'GO:0005924:cell-substrate adherens junction (qval6.26E-17)', 'GO:0005925:focal adhesion (qval2.21E-16)', 'GO:0031982:vesicle (qval1.74E-11)', 'GO:0044444:cytoplasmic part (qval2.27E-11)', 'GO:0016020:membrane (qval1.36E-10)', 'GO:0070062:extracellular exosome (qval3.43E-10)', 'GO:0044433:cytoplasmic vesicle part (qval4.87E-10)', 'GO:1903561:extracellular vesicle (qval7.77E-10)', 'GO:0043230:extracellular organelle (qval7.43E-10)', 'GO:0044421:extracellular region part (qval2.66E-7)', 'GO:0098857:membrane microdomain (qval9.95E-7)', 'GO:0045121:membrane raft (qval9.33E-7)', 'GO:0098589:membrane region (qval1.86E-6)', 'GO:0044432:endoplasmic reticulum part (qval2.55E-6)', 'GO:0098588:bounding membrane of organelle (qval3.18E-6)', 'GO:0044424:intracellular part (qval4.84E-6)', 'GO:0031090:organelle membrane (qval4.71E-6)', 'GO:0031410:cytoplasmic vesicle (qval9.37E-6)', 'GO:0097708:intracellular vesicle (qval1.09E-5)', 'GO:0010008:endosome membrane (qval1.96E-5)', 'GO:0098590:plasma membrane region (qval2.4E-5)', 'GO:0098805:whole membrane (qval2.47E-5)', 'GO:0005829:cytosol (qval3.03E-5)', 'GO:0005856:cytoskeleton (qval3.08E-5)', 'GO:0044440:endosomal part (qval3.3E-5)', 'GO:0032587:ruffle membrane (qval3.82E-5)', 'GO:0002102:podosome (qval4.19E-5)', 'GO:0031256:leading edge membrane (qval6.04E-5)', 'GO:0000139:Golgi membrane (qval6.19E-5)', 'GO:0044425:membrane part (qval9.06E-5)', 'GO:0005886:plasma membrane (qval8.83E-5)', 'GO:0012506:vesicle membrane (qval1.12E-4)', 'GO:0043227:membrane-bounded organelle (qval1.26E-4)', 'GO:0044422:organelle part (qval1.26E-4)', 'GO:0001726:ruffle (qval2E-4)', 'GO:0030659:cytoplasmic vesicle membrane (qval2.45E-4)', 'GO:0044431:Golgi apparatus part (qval3.73E-4)', 'GO:0044449:contractile fiber part (qval4.14E-4)', 'GO:0044437:vacuolar part (qval4.75E-4)', 'GO:0031253:cell projection membrane (qval4.68E-4)', 'GO:0005911:cell-cell junction (qval4.58E-4)', 'GO:0030667:secretory granule membrane (qval4.62E-4)', 'GO:0005775:vacuolar lumen (qval5.36E-4)', 'GO:0043202:lysosomal lumen (qval5.41E-4)', 'GO:0044446:intracellular organelle part (qval6.08E-4)', 'GO:0030027:lamellipodium (qval6.4E-4)', 'GO:0030426:growth cone (qval6.43E-4)', 'GO:0030427:site of polarized growth (qval1.04E-3)', 'GO:0005789:endoplasmic reticulum membrane (qval1.23E-3)', 'GO:0005901:caveola (qval1.5E-3)', 'GO:0043226:organelle (qval1.57E-3)', 'GO:0043034:costamere (qval1.75E-3)', 'GO:0044291:cell-cell contact zone (qval2.13E-3)', 'GO:0005773:vacuole (qval2.16E-3)', 'GO:0005884:actin filament (qval2.6E-3)', 'GO:0015629:actin cytoskeleton (qval3.17E-3)', 'GO:0031012:extracellular matrix (qval3.62E-3)', 'GO:0044464:cell part (qval3.66E-3)', 'GO:0005764:lysosome (qval4.99E-3)', 'GO:0000323:lytic vacuole (qval4.91E-3)', 'GO:0062023:collagen-containing extracellular matrix (qval5.32E-3)', 'GO:0098852:lytic vacuole membrane (qval6.99E-3)', 'GO:0005765:lysosomal membrane (qval6.89E-3)', 'GO:0030126:COPI vesicle coat (qval7.99E-3)', 'GO:0043229:intracellular organelle (qval8.38E-3)', 'GO:0016328:lateral plasma membrane (qval9.04E-3)', 'GO:0033116:endoplasmic reticulum-Golgi intermediate compartment membrane (qval8.91E-3)', 'GO:0044459:plasma membrane part (qval1.03E-2)', 'GO:0005774:vacuolar membrane (qval1.2E-2)', 'GO:0001725:stress fiber (qval1.24E-2)', 'GO:0097517:contractile actin filament bundle (qval1.22E-2)', 'GO:0009925:basal plasma membrane (qval1.29E-2)', 'GO:0044853:plasma membrane raft (qval1.32E-2)', 'GO:0005768:endosome (qval1.37E-2)', 'GO:0030864:cortical actin cytoskeleton (qval1.42E-2)', 'GO:0005783:endoplasmic reticulum (qval1.45E-2)', 'GO:0055038:recycling endosome membrane (qval1.46E-2)', 'GO:0030117:membrane coat (qval1.57E-2)', 'GO:0042470:melanosome (qval1.59E-2)', 'GO:0048770:pigment granule (qval1.57E-2)', 'GO:0030120:vesicle coat (qval1.71E-2)', 'GO:0035577:azurophil granule membrane (qval1.7E-2)', 'GO:0032432:actin filament bundle (qval1.85E-2)']</t>
        </is>
      </c>
      <c r="X44" t="inlineStr">
        <is>
          <t>[{0, 1, 25, 26, 27, 28}, {6, 8, 9, 10, 11, 12, 14, 15, 16, 17, 18, 20}]</t>
        </is>
      </c>
    </row>
    <row r="45">
      <c r="A45" s="1" t="n">
        <v>44</v>
      </c>
      <c r="B45" t="n">
        <v>32863</v>
      </c>
      <c r="C45" t="n">
        <v>31</v>
      </c>
      <c r="D45" t="n">
        <v>474</v>
      </c>
      <c r="E45" t="n">
        <v>15</v>
      </c>
      <c r="F45" t="n">
        <v>930</v>
      </c>
      <c r="G45" t="n">
        <v>38</v>
      </c>
      <c r="H45" s="2" t="n">
        <v>-749.3190013127062</v>
      </c>
      <c r="I45" t="n">
        <v>0.5942941995071691</v>
      </c>
      <c r="J45" t="inlineStr">
        <is>
          <t>ENSG00000002330,ENSG00000005893,ENSG00000008517,ENSG00000010404,ENSG00000011422,ENSG00000013364,ENSG00000013588,ENSG00000018189,ENSG00000019549,ENSG00000023191,ENSG00000023572,ENSG00000023909,ENSG00000025708,ENSG00000026025,ENSG00000035862,ENSG00000039560,ENSG00000040487,ENSG00000041982,ENSG00000049245,ENSG00000051128,ENSG00000051523,ENSG00000058085,ENSG00000059728,ENSG00000061676,ENSG00000062725,ENSG00000064225,ENSG00000067057,ENSG00000067182,ENSG00000068903,ENSG00000069020,ENSG00000069974,ENSG00000070081,ENSG00000070190,ENSG00000071282,ENSG00000071553,ENSG00000071859,ENSG00000072422,ENSG00000072778,ENSG00000072786,ENSG00000074416,ENSG00000075420,ENSG00000075426,ENSG00000076356,ENSG00000077147,ENSG00000077942,ENSG00000079332,ENSG00000079385,ENSG00000082438,ENSG00000084112,ENSG00000085063,ENSG00000085662,ENSG00000085733,ENSG00000086062,ENSG00000086598,ENSG00000087074,ENSG00000087086,ENSG00000087245,ENSG00000087303,ENSG00000091436,ENSG00000095585,ENSG00000095739,ENSG00000095752,ENSG00000096968,ENSG00000099250,ENSG00000099869,ENSG00000099910,ENSG00000099960,ENSG00000100221,ENSG00000100234,ENSG00000100258,ENSG00000100284,ENSG00000100429,ENSG00000100593,ENSG00000100906,ENSG00000101096,ENSG00000101197,ENSG00000101282,ENSG00000101335,ENSG00000101346,ENSG00000101439,ENSG00000101665,ENSG00000101680,ENSG00000101825,ENSG00000101846,ENSG00000101940,ENSG00000102316,ENSG00000102393,ENSG00000102468,ENSG00000102755,ENSG00000102805,ENSG00000102871,ENSG00000103042,ENSG00000103064,ENSG00000103196,ENSG00000103855,ENSG00000104388,ENSG00000104415,ENSG00000104783,ENSG00000105223,ENSG00000105329,ENSG00000105499,ENSG00000105854,ENSG00000105887,ENSG00000106034,ENSG00000106052,ENSG00000106080,ENSG00000106211,ENSG00000106366,ENSG00000106397,ENSG00000107819,ENSG00000108691,ENSG00000108819,ENSG00000108861,ENSG00000109079,ENSG00000109320,ENSG00000110047,ENSG00000110108,ENSG00000110195,ENSG00000110237,ENSG00000110422,ENSG00000110429,ENSG00000110723,ENSG00000111321,ENSG00000111676,ENSG00000111859,ENSG00000111897,ENSG00000111913,ENSG00000112078,ENSG00000112182,ENSG00000112186,ENSG00000112473,ENSG00000112576,ENSG00000112763,ENSG00000112773,ENSG00000112851,ENSG00000112977,ENSG00000113648,ENSG00000114166,ENSG00000114354,ENSG00000114529,ENSG00000114541,ENSG00000115310,ENSG00000115414,ENSG00000115561,ENSG00000115594,ENSG00000115935,ENSG00000116473,ENSG00000116871,ENSG00000116977,ENSG00000117226,ENSG00000117298,ENSG00000117758,ENSG00000117984,ENSG00000118004,ENSG00000118257,ENSG00000118508,ENSG00000118946,ENSG00000119242,ENSG00000119535,ENSG00000119655,ENSG00000122642,ENSG00000122786,ENSG00000123159,ENSG00000123572,ENSG00000123933,ENSG00000124209,ENSG00000124762,ENSG00000124783,ENSG00000125872,ENSG00000126709,ENSG00000126804,ENSG00000127526,ENSG00000127666,ENSG00000128268,ENSG00000128283,ENSG00000128285,ENSG00000128591,ENSG00000128918,ENSG00000129116,ENSG00000129474,ENSG00000129925,ENSG00000130363,ENSG00000130635,ENSG00000130779,ENSG00000131116,ENSG00000131435,ENSG00000131584,ENSG00000131724,ENSG00000131943,ENSG00000131966,ENSG00000132205,ENSG00000132334,ENSG00000132635,ENSG00000133106,ENSG00000133131,ENSG00000133216,ENSG00000133466,ENSG00000134013,ENSG00000134046,ENSG00000134318,ENSG00000134352,ENSG00000134910,ENSG00000135002,ENSG00000135046,ENSG00000135047,ENSG00000135404,ENSG00000135535,ENSG00000135631,ENSG00000135677,ENSG00000137269,ENSG00000137507,ENSG00000137802,ENSG00000137868,ENSG00000137869,ENSG00000138029,ENSG00000138119,ENSG00000138131,ENSG00000138434,ENSG00000138448,ENSG00000138674,ENSG00000138835,ENSG00000139211,ENSG00000139329,ENSG00000139793,ENSG00000139974,ENSG00000140526,ENSG00000140564,ENSG00000140682,ENSG00000140931,ENSG00000140937,ENSG00000140941,ENSG00000141002,ENSG00000141068,ENSG00000141696,ENSG00000141867,ENSG00000141933,ENSG00000142208,ENSG00000142227,ENSG00000143198,ENSG00000143344,ENSG00000143753,ENSG00000143850,ENSG00000144455,ENSG00000144648,ENSG00000144824,ENSG00000145632,ENSG00000145708,ENSG00000145721,ENSG00000145743,ENSG00000145817,ENSG00000146013,ENSG00000146072,ENSG00000146373,ENSG00000146477,ENSG00000146648,ENSG00000147041,ENSG00000147872,ENSG00000148120,ENSG00000148180,ENSG00000148204,ENSG00000148344,ENSG00000148358,ENSG00000148516,ENSG00000149591,ENSG00000150593,ENSG00000150938,ENSG00000150991,ENSG00000151116,ENSG00000152700,ENSG00000153071,ENSG00000153113,ENSG00000153250,ENSG00000153707,ENSG00000153823,ENSG00000153827,ENSG00000154265,ENSG00000154734,ENSG00000155363,ENSG00000156113,ENSG00000156804,ENSG00000156860,ENSG00000157227,ENSG00000157916,ENSG00000158092,ENSG00000158286,ENSG00000159176,ENSG00000159307,ENSG00000159348,ENSG00000160325,ENSG00000160789,ENSG00000161011,ENSG00000161013,ENSG00000161677,ENSG00000161896,ENSG00000162066,ENSG00000162231,ENSG00000162645,ENSG00000162817,ENSG00000162849,ENSG00000162909,ENSG00000163075,ENSG00000163220,ENSG00000163481,ENSG00000163513,ENSG00000163638,ENSG00000163687,ENSG00000163993,ENSG00000164023,ENSG00000164081,ENSG00000164116,ENSG00000164125,ENSG00000164733,ENSG00000164889,ENSG00000164932,ENSG00000165030,ENSG00000165102,ENSG00000165156,ENSG00000165410,ENSG00000165458,ENSG00000165655,ENSG00000165794,ENSG00000165795,ENSG00000166016,ENSG00000166173,ENSG00000166275,ENSG00000166311,ENSG00000166394,ENSG00000166401,ENSG00000166454,ENSG00000166592,ENSG00000166794,ENSG00000166949,ENSG00000167106,ENSG00000167110,ENSG00000167528,ENSG00000167595,ENSG00000167601,ENSG00000167617,ENSG00000167874,ENSG00000168140,ENSG00000168283,ENSG00000168374,ENSG00000168487,ENSG00000168734,ENSG00000168961,ENSG00000169247,ENSG00000169255,ENSG00000169905,ENSG00000170017,ENSG00000171016,ENSG00000171206,ENSG00000171223,ENSG00000171456,ENSG00000171867,ENSG00000171992,ENSG00000172380,ENSG00000172594,ENSG00000173039,ENSG00000173442,ENSG00000173511,ENSG00000173918,ENSG00000174307,ENSG00000174807,ENSG00000175115,ENSG00000175315,ENSG00000175348,ENSG00000175416,ENSG00000175662,ENSG00000175866,ENSG00000176170,ENSG00000176658,ENSG00000176973,ENSG00000177469,ENSG00000178104,ENSG00000178719,ENSG00000178904,ENSG00000178922,ENSG00000179222,ENSG00000180806,ENSG00000180979,ENSG00000181019,ENSG00000182158,ENSG00000182578,ENSG00000182606,ENSG00000182636,ENSG00000182670,ENSG00000182749,ENSG00000182782,ENSG00000182871,ENSG00000183283,ENSG00000183696,ENSG00000184454,ENSG00000185043,ENSG00000185222,ENSG00000185614,ENSG00000185624,ENSG00000185760,ENSG00000185896,ENSG00000185909,ENSG00000186654,ENSG00000187134,ENSG00000187531,ENSG00000187792,ENSG00000188505,ENSG00000188636,ENSG00000188994,ENSG00000189129,ENSG00000196549,ENSG00000196605,ENSG00000196872,ENSG00000196914,ENSG00000196954,ENSG00000196975,ENSG00000197272,ENSG00000197324,ENSG00000197448,ENSG00000197702,ENSG00000197712,ENSG00000197746,ENSG00000197747,ENSG00000197956,ENSG00000198646,ENSG00000198663,ENSG00000198833,ENSG00000203857,ENSG00000203859,ENSG00000204070,ENSG00000204128,ENSG00000204217,ENSG00000204227,ENSG00000204262,ENSG00000204386,ENSG00000204421,ENSG00000204580,ENSG00000205730,ENSG00000211592,ENSG00000213614,ENSG00000213694,ENSG00000213977,ENSG00000214046,ENSG00000214049,ENSG00000214655,ENSG00000221869,ENSG00000221963,ENSG00000222009,ENSG00000224331,ENSG00000226005,ENSG00000227544,ENSG00000228794,ENSG00000231925,ENSG00000237149,ENSG00000241772,ENSG00000242086,ENSG00000242498,ENSG00000243035,ENSG00000243137,ENSG00000248323,ENSG00000250069,ENSG00000250072,ENSG00000255394,ENSG00000257702,ENSG00000257704,ENSG00000258839,ENSG00000260244,ENSG00000260577,ENSG00000265107,ENSG00000265480,ENSG00000266258,ENSG00000267280,ENSG00000273066,ENSG00000273328,ENSG00000279591,ENSG00000279814,ENSG00000285258</t>
        </is>
      </c>
      <c r="K45" t="inlineStr">
        <is>
          <t>[(0, 12), (0, 18), (0, 20), (0, 23), (1, 12), (1, 18), (1, 20), (1, 23), (2, 20), (3, 18), (3, 20), (3, 23), (5, 18), (5, 20), (5, 23), (25, 12), (25, 18), (25, 20), (25, 23), (26, 12), (26, 18), (26, 20), (26, 23), (27, 12), (27, 18), (27, 20), (27, 23), (28, 12), (28, 18), (28, 20), (28, 23), (29, 18), (29, 20), (29, 23), (30, 12), (30, 18), (30, 20), (30, 23)]</t>
        </is>
      </c>
      <c r="L45" t="n">
        <v>1128</v>
      </c>
      <c r="M45" t="n">
        <v>1</v>
      </c>
      <c r="N45" t="n">
        <v>0.95</v>
      </c>
      <c r="O45" t="n">
        <v>3</v>
      </c>
      <c r="P45" t="n">
        <v>10000</v>
      </c>
      <c r="Q45" t="inlineStr">
        <is>
          <t>11/06/2023, 22:19:33</t>
        </is>
      </c>
      <c r="R45" s="3">
        <f>hyperlink("https://spiral.technion.ac.il/results/MTAwMDAwNA==/44/GOResultsPROCESS","link")</f>
        <v/>
      </c>
      <c r="S45" t="inlineStr">
        <is>
          <t>['GO:0034097:response to cytokine (qval1.11E-6)', 'GO:0010033:response to organic substance (qval5.69E-7)', 'GO:0048583:regulation of response to stimulus (qval1.58E-6)', 'GO:0042221:response to chemical (qval1.46E-6)', 'GO:0042127:regulation of cell proliferation (qval1.35E-6)', 'GO:0032502:developmental process (qval1.34E-6)', 'GO:0023051:regulation of signaling (qval1.27E-6)', 'GO:0009966:regulation of signal transduction (qval1.5E-6)', 'GO:0016192:vesicle-mediated transport (qval1.76E-6)', 'GO:0051270:regulation of cellular component movement (qval1.63E-6)', 'GO:0010646:regulation of cell communication (qval1.58E-6)', 'GO:0050896:response to stimulus (qval1.75E-6)', 'GO:0030198:extracellular matrix organization (qval1.83E-6)', 'GO:0043062:extracellular structure organization (qval1.78E-6)', 'GO:0048518:positive regulation of biological process (qval2.58E-6)', 'GO:0009719:response to endogenous stimulus (qval3.57E-6)', 'GO:0071310:cellular response to organic substance (qval3.5E-6)', 'GO:0002376:immune system process (qval3.32E-6)', 'GO:0030334:regulation of cell migration (qval3.34E-6)', 'GO:0007165:signal transduction (qval3.45E-6)', 'GO:0051272:positive regulation of cellular component movement (qval3.41E-6)', 'GO:2000145:regulation of cell motility (qval3.29E-6)', 'GO:0007166:cell surface receptor signaling pathway (qval3.49E-6)', 'GO:0030155:regulation of cell adhesion (qval3.6E-6)', 'GO:0045055:regulated exocytosis (qval3.55E-6)', 'GO:2000147:positive regulation of cell motility (qval3.66E-6)', 'GO:0030335:positive regulation of cell migration (qval4.18E-6)', 'GO:0050793:regulation of developmental process (qval4.16E-6)', 'GO:0040012:regulation of locomotion (qval4.53E-6)', 'GO:0051716:cellular response to stimulus (qval7.46E-6)', 'GO:0001817:regulation of cytokine production (qval7.6E-6)', 'GO:0051239:regulation of multicellular organismal process (qval9.3E-6)', 'GO:0048523:negative regulation of cellular process (qval1.04E-5)', 'GO:0070887:cellular response to chemical stimulus (qval1.12E-5)', 'GO:0040017:positive regulation of locomotion (qval1.14E-5)', 'GO:0008284:positive regulation of cell proliferation (qval1.16E-5)', 'GO:0065009:regulation of molecular function (qval1.27E-5)', 'GO:0007155:cell adhesion (qval1.49E-5)', 'GO:0023056:positive regulation of signaling (qval1.55E-5)', 'GO:0071345:cellular response to cytokine stimulus (qval1.56E-5)', 'GO:0022610:biological adhesion (qval1.61E-5)', 'GO:0048522:positive regulation of cellular process (qval1.86E-5)', 'GO:0006887:exocytosis (qval1.87E-5)', 'GO:0010647:positive regulation of cell communication (qval2.42E-5)', 'GO:0010648:negative regulation of cell communication (qval2.42E-5)', 'GO:0048585:negative regulation of response to stimulus (qval2.45E-5)', 'GO:0023057:negative regulation of signaling (qval2.46E-5)', 'GO:0002274:myeloid leukocyte activation (qval2.51E-5)', 'GO:0048584:positive regulation of response to stimulus (qval2.78E-5)', 'GO:0070848:response to growth factor (qval2.8E-5)', 'GO:0032268:regulation of cellular protein metabolic process (qval3.56E-5)', 'GO:0032879:regulation of localization (qval3.53E-5)', 'GO:0045595:regulation of cell differentiation (qval3.8E-5)', 'GO:0032940:secretion by cell (qval3.97E-5)', 'GO:0045597:positive regulation of cell differentiation (qval4.3E-5)', 'GO:0051248:negative regulation of protein metabolic process (qval4.39E-5)', 'GO:0002283:neutrophil activation involved in immune response (qval4.72E-5)', 'GO:0009967:positive regulation of signal transduction (qval4.86E-5)', 'GO:0044092:negative regulation of molecular function (qval5.08E-5)', 'GO:0043086:negative regulation of catalytic activity (qval5.3E-5)', 'GO:0045321:leukocyte activation (qval5.6E-5)', 'GO:0002275:myeloid cell activation involved in immune response (qval5.79E-5)', 'GO:0048519:negative regulation of biological process (qval5.7E-5)', 'GO:0042119:neutrophil activation (qval6.42E-5)', 'GO:0032101:regulation of response to external stimulus (qval6.62E-5)', 'GO:0036230:granulocyte activation (qval6.91E-5)', 'GO:0022603:regulation of anatomical structure morphogenesis (qval8.8E-5)', 'GO:0051246:regulation of protein metabolic process (qval9.9E-5)', 'GO:0050790:regulation of catalytic activity (qval9.84E-5)', 'GO:0019221:cytokine-mediated signaling pathway (qval9.98E-5)', 'GO:0043312:neutrophil degranulation (qval1.06E-4)', 'GO:0040011:locomotion (qval1.1E-4)', 'GO:0034612:response to tumor necrosis factor (qval1.38E-4)', 'GO:0009968:negative regulation of signal transduction (qval1.89E-4)', 'GO:0051249:regulation of lymphocyte activation (qval2E-4)', 'GO:0042981:regulation of apoptotic process (qval2.01E-4)', 'GO:0051094:positive regulation of developmental process (qval2.12E-4)', 'GO:0043299:leukocyte degranulation (qval2.15E-4)', 'GO:0001932:regulation of protein phosphorylation (qval2.14E-4)', 'GO:0044093:positive regulation of molecular function (qval2.12E-4)', 'GO:0001775:cell activation (qval2.16E-4)', 'GO:0032269:negative regulation of cellular protein metabolic process (qval2.16E-4)', 'GO:0007162:negative regulation of cell adhesion (qval2.18E-4)', 'GO:0007167:enzyme linked receptor protein signaling pathway (qval2.37E-4)', 'GO:0071495:cellular response to endogenous stimulus (qval2.34E-4)', 'GO:0051241:negative regulation of multicellular organismal process (qval2.32E-4)', 'GO:0006950:response to stress (qval2.35E-4)', 'GO:0043067:regulation of programmed cell death (qval2.49E-4)', 'GO:0046903:secretion (qval2.66E-4)', 'GO:0032270:positive regulation of cellular protein metabolic process (qval3.07E-4)', 'GO:0051240:positive regulation of multicellular organismal process (qval3.05E-4)', 'GO:0048856:anatomical structure development (qval3.21E-4)', 'GO:0052547:regulation of peptidase activity (qval3.22E-4)', 'GO:0051247:positive regulation of protein metabolic process (qval3.63E-4)', 'GO:0048010:vascular endothelial growth factor receptor signaling pathway (qval3.6E-4)', 'GO:0010941:regulation of cell death (qval4.08E-4)', 'GO:0071363:cellular response to growth factor stimulus (qval4.82E-4)', 'GO:0001525:angiogenesis (qval4.84E-4)', 'GO:1903827:regulation of cellular protein localization (qval5.56E-4)', 'GO:0002366:leukocyte activation involved in immune response (qval5.74E-4)', 'GO:0001933:negative regulation of protein phosphorylation (qval6E-4)', 'GO:0002263:cell activation involved in immune response (qval6.64E-4)', 'GO:0050865:regulation of cell activation (qval7.1E-4)', 'GO:0016477:cell migration (qval7.21E-4)', 'GO:0052548:regulation of endopeptidase activity (qval8.09E-4)', 'GO:0042325:regulation of phosphorylation (qval8.73E-4)', 'GO:0048646:anatomical structure formation involved in morphogenesis (qval8.66E-4)', 'GO:0006954:inflammatory response (qval9.63E-4)', 'GO:0048869:cellular developmental process (qval9.71E-4)', 'GO:0032963:collagen metabolic process (qval9.87E-4)', 'GO:0042326:negative regulation of phosphorylation (qval1.07E-3)', 'GO:0043068:positive regulation of programmed cell death (qval1.16E-3)', 'GO:0009653:anatomical structure morphogenesis (qval1.18E-3)', 'GO:0031399:regulation of protein modification process (qval1.18E-3)', 'GO:0031400:negative regulation of protein modification process (qval1.2E-3)', 'GO:0002694:regulation of leukocyte activation (qval1.22E-3)', 'GO:0071356:cellular response to tumor necrosis factor (qval1.23E-3)', 'GO:1901700:response to oxygen-containing compound (qval1.37E-3)', 'GO:0050863:regulation of T cell activation (qval1.41E-3)', 'GO:0009611:response to wounding (qval1.46E-3)', 'GO:0002252:immune effector process (qval1.46E-3)', 'GO:2000026:regulation of multicellular organismal development (qval1.73E-3)', 'GO:0010717:regulation of epithelial to mesenchymal transition (qval2.06E-3)', 'GO:0010942:positive regulation of cell death (qval2.14E-3)', 'GO:0051174:regulation of phosphorus metabolic process (qval2.21E-3)', 'GO:0019220:regulation of phosphate metabolic process (qval2.19E-3)', 'GO:0006469:negative regulation of protein kinase activity (qval2.21E-3)', 'GO:0033673:negative regulation of kinase activity (qval2.21E-3)', 'GO:0043065:positive regulation of apoptotic process (qval2.22E-3)', 'GO:0001818:negative regulation of cytokine production (qval2.25E-3)', 'GO:0010718:positive regulation of epithelial to mesenchymal transition (qval2.24E-3)', 'GO:0009725:response to hormone (qval2.24E-3)', 'GO:0033993:response to lipid (qval2.24E-3)', 'GO:0045937:positive regulation of phosphate metabolic process (qval2.32E-3)', 'GO:0010562:positive regulation of phosphorus metabolic process (qval2.31E-3)', 'GO:0080134:regulation of response to stress (qval2.37E-3)', 'GO:1902531:regulation of intracellular signal transduction (qval2.41E-3)', 'GO:1902533:positive regulation of intracellular signal transduction (qval2.52E-3)', 'GO:0008285:negative regulation of cell proliferation (qval2.62E-3)', 'GO:0051348:negative regulation of transferase activity (qval2.62E-3)', 'GO:2001267:regulation of cysteine-type endopeptidase activity involved in apoptotic signaling pathway (qval2.81E-3)', 'GO:0044057:regulation of system process (qval2.83E-3)', 'GO:0090066:regulation of anatomical structure size (qval2.82E-3)', 'GO:0045936:negative regulation of phosphate metabolic process (qval2.81E-3)', 'GO:0010563:negative regulation of phosphorus metabolic process (qval2.89E-3)', 'GO:1905475:regulation of protein localization to membrane (qval2.98E-3)', 'GO:0030199:collagen fibril organization (qval3.13E-3)', 'GO:0071634:regulation of transforming growth factor beta production (qval3.11E-3)', 'GO:0035924:cellular response to vascular endothelial growth factor stimulus (qval3.25E-3)', 'GO:0050794:regulation of cellular process (qval3.4E-3)', 'GO:0030162:regulation of proteolysis (qval3.4E-3)', 'GO:0048870:cell motility (qval3.43E-3)', 'GO:0042493:response to drug (qval3.81E-3)', 'GO:0022407:regulation of cell-cell adhesion (qval3.93E-3)', 'GO:0002682:regulation of immune system process (qval4.08E-3)', 'GO:0045785:positive regulation of cell adhesion (qval4.05E-3)', 'GO:0001568:blood vessel development (qval4.03E-3)', 'GO:0014070:response to organic cyclic compound (qval4.06E-3)', 'GO:0009612:response to mechanical stimulus (qval4.12E-3)', 'GO:0051251:positive regulation of lymphocyte activation (qval4.38E-3)', 'GO:0043408:regulation of MAPK cascade (qval4.36E-3)', 'GO:0016043:cellular component organization (qval4.34E-3)', 'GO:0017015:regulation of transforming growth factor beta receptor signaling pathway (qval4.34E-3)', 'GO:2001269:positive regulation of cysteine-type endopeptidase activity involved in apoptotic signaling pathway (qval4.46E-3)', 'GO:0071840:cellular component organization or biogenesis (qval4.62E-3)', 'GO:0045859:regulation of protein kinase activity (qval4.72E-3)', 'GO:1903844:regulation of cellular response to transforming growth factor beta stimulus (qval5E-3)', 'GO:0022617:extracellular matrix disassembly (qval5.07E-3)', 'GO:0008219:cell death (qval5.11E-3)', 'GO:0002576:platelet degranulation (qval6.46E-3)', 'GO:0065007:biological regulation (qval6.59E-3)', 'GO:0051099:positive regulation of binding (qval6.63E-3)', 'GO:1903076:regulation of protein localization to plasma membrane (qval8.07E-3)', 'GO:0051130:positive regulation of cellular component organization (qval8.08E-3)', 'GO:0030307:positive regulation of cell growth (qval8.04E-3)', 'GO:0051128:regulation of cellular component organization (qval8.18E-3)', 'GO:0051093:negative regulation of developmental process (qval8.25E-3)', 'GO:0051338:regulation of transferase activity (qval8.29E-3)', 'GO:1904375:regulation of protein localization to cell periphery (qval8.66E-3)', 'GO:0043085:positive regulation of catalytic activity (qval8.95E-3)', 'GO:0050789:regulation of biological process (qval9.26E-3)', 'GO:0007169:transmembrane receptor protein tyrosine kinase signaling pathway (qval9.39E-3)', 'GO:1903037:regulation of leukocyte cell-cell adhesion (qval9.38E-3)', 'GO:1901654:response to ketone (qval9.76E-3)', 'GO:0031401:positive regulation of protein modification process (qval9.86E-3)', 'GO:0060548:negative regulation of cell death (qval1.01E-2)', 'GO:0003179:heart valve morphogenesis (qval1.1E-2)', 'GO:0050867:positive regulation of cell activation (qval1.17E-2)', 'GO:0048514:blood vessel morphogenesis (qval1.22E-2)', 'GO:0043069:negative regulation of programmed cell death (qval1.22E-2)', 'GO:0022408:negative regulation of cell-cell adhesion (qval1.27E-2)', 'GO:1903224:regulation of endodermal cell differentiation (qval1.26E-2)', 'GO:0097435:supramolecular fiber organization (qval1.26E-2)', 'GO:0050727:regulation of inflammatory response (qval1.27E-2)', 'GO:0043549:regulation of kinase activity (qval1.26E-2)', 'GO:0030512:negative regulation of transforming growth factor beta receptor signaling pathway (qval1.3E-2)', 'GO:0042327:positive regulation of phosphorylation (qval1.31E-2)', 'GO:0048513:animal organ development (qval1.33E-2)', 'GO:0009605:response to external stimulus (qval1.4E-2)', 'GO:0006928:movement of cell or subcellular component (qval1.4E-2)', 'GO:2000379:positive regulation of reactive oxygen species metabolic process (qval1.39E-2)', 'GO:0051092:positive regulation of NF-kappaB transcription factor activity (qval1.4E-2)', 'GO:0022604:regulation of cell morphogenesis (qval1.42E-2)', 'GO:0042177:negative regulation of protein catabolic process (qval1.44E-2)', 'GO:0016486:peptide hormone processing (qval1.46E-2)', 'GO:0009987:cellular process (qval1.46E-2)', 'GO:0060341:regulation of cellular localization (qval1.45E-2)', 'GO:0071496:cellular response to external stimulus (qval1.46E-2)', 'GO:1903845:negative regulation of cellular response to transforming growth factor beta stimulus (qval1.48E-2)', 'GO:0000902:cell morphogenesis (qval1.48E-2)', 'GO:0043066:negative regulation of apoptotic process (qval1.48E-2)', 'GO:0071900:regulation of protein serine/threonine kinase activity (qval1.51E-2)', 'GO:0045862:positive regulation of proteolysis (qval1.68E-2)', 'GO:0010951:negative regulation of endopeptidase activity (qval1.72E-2)', 'GO:0009628:response to abiotic stimulus (qval1.76E-2)', 'GO:1901741:positive regulation of myoblast fusion (qval1.77E-2)', 'GO:0070663:regulation of leukocyte proliferation (qval1.8E-2)', 'GO:2001233:regulation of apoptotic signaling pathway (qval1.8E-2)', 'GO:1901701:cellular response to oxygen-containing compound (qval1.85E-2)', 'GO:0002696:positive regulation of leukocyte activation (qval1.87E-2)', 'GO:0090092:regulation of transmembrane receptor protein serine/threonine kinase signaling pathway (qval1.88E-2)', 'GO:0071901:negative regulation of protein serine/threonine kinase activity (qval1.92E-2)', 'GO:0070555:response to interleukin-1 (qval2.01E-2)', 'GO:0048844:artery morphogenesis (qval2.04E-2)', 'GO:0003148:outflow tract septum morphogenesis (qval2.06E-2)', 'GO:1901166:neural crest cell migration involved in autonomic nervous system development (qval2.11E-2)', 'GO:0060312:regulation of blood vessel remodeling (qval2.1E-2)', 'GO:0070141:response to UV-A (qval2.3E-2)', 'GO:0051090:regulation of DNA-binding transcription factor activity (qval2.36E-2)', 'GO:0050670:regulation of lymphocyte proliferation (qval2.35E-2)', 'GO:0051336:regulation of hydrolase activity (qval2.35E-2)', 'GO:1903829:positive regulation of cellular protein localization (qval2.39E-2)', 'GO:0032944:regulation of mononuclear cell proliferation (qval2.46E-2)', 'GO:0003013:circulatory system process (qval2.45E-2)', 'GO:0104004:cellular response to environmental stimulus (qval2.52E-2)', 'GO:0071214:cellular response to abiotic stimulus (qval2.51E-2)', 'GO:0002684:positive regulation of immune system process (qval2.52E-2)', 'GO:0010466:negative regulation of peptidase activity (qval2.55E-2)', 'GO:0030574:collagen catabolic process (qval2.76E-2)', 'GO:0010831:positive regulation of myotube differentiation (qval2.87E-2)', 'GO:1901184:regulation of ERBB signaling pathway (qval2.87E-2)', 'GO:1901888:regulation of cell junction assembly (qval2.85E-2)', 'GO:0001101:response to acid chemical (qval2.87E-2)', 'GO:0035729:cellular response to hepatocyte growth factor stimulus (qval2.87E-2)', 'GO:1901739:regulation of myoblast fusion (qval2.86E-2)', 'GO:0012501:programmed cell death (qval2.87E-2)', 'GO:0010810:regulation of cell-substrate adhesion (qval2.87E-2)', 'GO:0032880:regulation of protein localization (qval2.92E-2)', 'GO:0070665:positive regulation of leukocyte proliferation (qval2.98E-2)', 'GO:2001237:negative regulation of extrinsic apoptotic signaling pathway (qval3E-2)', 'GO:0090257:regulation of muscle system process (qval3.03E-2)', 'GO:0007568:aging (qval3.12E-2)', 'GO:0097190:apoptotic signaling pathway (qval3.12E-2)', 'GO:0010604:positive regulation of macromolecule metabolic process (qval3.14E-2)', 'GO:1903038:negative regulation of leukocyte cell-cell adhesion (qval3.13E-2)', 'GO:0008104:protein localization (qval3.14E-2)', 'GO:0003334:keratinocyte development (qval3.18E-2)', 'GO:0071316:cellular response to nicotine (qval3.17E-2)', 'GO:0071260:cellular response to mechanical stimulus (qval3.17E-2)', 'GO:0071346:cellular response to interferon-gamma (qval3.16E-2)', 'GO:0061036:positive regulation of cartilage development (qval3.17E-2)', 'GO:1904037:positive regulation of epithelial cell apoptotic process (qval3.16E-2)', 'GO:0001934:positive regulation of protein phosphorylation (qval3.17E-2)', 'GO:0070372:regulation of ERK1 and ERK2 cascade (qval3.19E-2)', 'GO:0051179:localization (qval3.32E-2)', 'GO:2000377:regulation of reactive oxygen species metabolic process (qval3.35E-2)', 'GO:0061041:regulation of wound healing (qval3.59E-2)', 'GO:0003018:vascular process in circulatory system (qval3.58E-2)', 'GO:0033590:response to cobalamin (qval3.67E-2)', 'GO:0031347:regulation of defense response (qval3.67E-2)', 'GO:0048661:positive regulation of smooth muscle cell proliferation (qval3.67E-2)', 'GO:0048146:positive regulation of fibroblast proliferation (qval3.65E-2)', 'GO:0043123:positive regulation of I-kappaB kinase/NF-kappaB signaling (qval3.66E-2)', 'GO:2001236:regulation of extrinsic apoptotic signaling pathway (qval3.96E-2)', 'GO:0033036:macromolecule localization (qval3.99E-2)', 'GO:0045599:negative regulation of fat cell differentiation (qval4.09E-2)', 'GO:0061045:negative regulation of wound healing (qval4.08E-2)', 'GO:0048660:regulation of smooth muscle cell proliferation (qval4.08E-2)', 'GO:0007507:heart development (qval4.18E-2)', 'GO:0035728:response to hepatocyte growth factor (qval4.19E-2)', 'GO:0071354:cellular response to interleukin-6 (qval4.17E-2)', 'GO:1901136:carbohydrate derivative catabolic process (qval4.2E-2)', 'GO:0090109:regulation of cell-substrate junction assembly (qval4.43E-2)', 'GO:0051893:regulation of focal adhesion assembly (qval4.41E-2)', 'GO:0001893:maternal placenta development (qval4.5E-2)', 'GO:1902284:neuron projection extension involved in neuron projection guidance (qval4.48E-2)', 'GO:0048846:axon extension involved in axon guidance (qval4.47E-2)', 'GO:0051098:regulation of binding (qval4.47E-2)', 'GO:0050868:negative regulation of T cell activation (qval4.49E-2)', 'GO:0051172:negative regulation of nitrogen compound metabolic process (qval4.65E-2)', 'GO:0050856:regulation of T cell receptor signaling pathway (qval4.71E-2)', 'GO:0032989:cellular component morphogenesis (qval4.7E-2)', 'GO:0009893:positive regulation of metabolic process (qval4.7E-2)', 'GO:0006687:glycosphingolipid metabolic process (qval4.71E-2)', 'GO:0050671:positive regulation of lymphocyte proliferation (qval4.74E-2)', 'GO:0032103:positive regulation of response to external stimulus (qval4.77E-2)', 'GO:0035690:cellular response to drug (qval4.96E-2)', 'GO:1902905:positive regulation of supramolecular fiber organization (qval4.95E-2)', 'GO:0008347:glial cell migration (qval4.94E-2)', 'GO:0032816:positive regulation of natural killer cell activation (qval4.92E-2)', 'GO:0009895:negative regulation of catabolic process (qval4.93E-2)', 'GO:0043122:regulation of I-kappaB kinase/NF-kappaB signaling (qval4.91E-2)']</t>
        </is>
      </c>
      <c r="T45" s="3">
        <f>hyperlink("https://spiral.technion.ac.il/results/MTAwMDAwNA==/44/GOResultsFUNCTION","link")</f>
        <v/>
      </c>
      <c r="U45" t="inlineStr">
        <is>
          <t>['GO:0005515:protein binding (qval1.7E-6)', 'GO:0019838:growth factor binding (qval1.52E-3)', 'GO:0050839:cell adhesion molecule binding (qval1.86E-3)', 'GO:0019899:enzyme binding (qval4.43E-3)', 'GO:0005488:binding (qval4.01E-3)', 'GO:0008092:cytoskeletal protein binding (qval4.67E-3)', 'GO:0005102:signaling receptor binding (qval4.22E-3)', 'GO:0004857:enzyme inhibitor activity (qval4.06E-3)', 'GO:0019955:cytokine binding (qval7.21E-3)', 'GO:0005518:collagen binding (qval8.11E-3)', 'GO:0019199:transmembrane receptor protein kinase activity (qval9.66E-3)', 'GO:0045296:cadherin binding (qval1.26E-2)', 'GO:0061134:peptidase regulator activity (qval1.62E-2)', 'GO:0030291:protein serine/threonine kinase inhibitor activity (qval2.57E-2)', 'GO:0005201:extracellular matrix structural constituent (qval2.64E-2)', 'GO:0004714:transmembrane receptor protein tyrosine kinase activity (qval3.11E-2)', 'GO:0002020:protease binding (qval2.99E-2)', 'GO:0004866:endopeptidase inhibitor activity (qval3.55E-2)', 'GO:0005160:transforming growth factor beta receptor binding (qval3.76E-2)', 'GO:0004860:protein kinase inhibitor activity (qval4.49E-2)', 'GO:0030414:peptidase inhibitor activity (qval4.65E-2)', 'GO:0042802:identical protein binding (qval4.75E-2)', 'GO:0061135:endopeptidase regulator activity (qval5.93E-2)', 'GO:0019210:kinase inhibitor activity (qval5.77E-2)', 'GO:0004128:cytochrome-b5 reductase activity, acting on NAD(P)H (qval5.74E-2)', 'GO:0048306:calcium-dependent protein binding (qval5.9E-2)', 'GO:0003779:actin binding (qval6.03E-2)', 'GO:0044877:protein-containing complex binding (qval6.07E-2)', 'GO:0015174:basic amino acid transmembrane transporter activity (qval7.29E-2)', 'GO:0016653:oxidoreductase activity, acting on NAD(P)H, heme protein as acceptor (qval8.21E-2)', 'GO:0005021:vascular endothelial growth factor-activated receptor activity (qval7.95E-2)', 'GO:0102294:cholesterol dehydrogenase activity (qval9.3E-2)', 'GO:0009032:thymidine phosphorylase activity (qval9.02E-2)', 'GO:0017022:myosin binding (qval9.05E-2)', 'GO:0030234:enzyme regulator activity (qval9.54E-2)', 'GO:0004672:protein kinase activity (qval9.6E-2)', 'GO:0016301:kinase activity (qval1.03E-1)', 'GO:0071889:14-3-3 protein binding (qval1.09E-1)', 'GO:0019900:kinase binding (qval1.09E-1)', 'GO:0016860:intramolecular oxidoreductase activity (qval1.09E-1)']</t>
        </is>
      </c>
      <c r="V45" s="3">
        <f>hyperlink("https://spiral.technion.ac.il/results/MTAwMDAwNA==/44/GOResultsCOMPONENT","link")</f>
        <v/>
      </c>
      <c r="W45" t="inlineStr">
        <is>
          <t>['GO:0044421:extracellular region part (qval3.76E-11)', 'GO:0031982:vesicle (qval1.93E-11)', 'GO:0070062:extracellular exosome (qval3.35E-9)', 'GO:0031012:extracellular matrix (qval3.75E-9)', 'GO:0062023:collagen-containing extracellular matrix (qval3.21E-9)', 'GO:1903561:extracellular vesicle (qval4.05E-9)', 'GO:0043230:extracellular organelle (qval3.59E-9)', 'GO:0016020:membrane (qval8.34E-9)', 'GO:0005886:plasma membrane (qval9.89E-8)', 'GO:0030054:cell junction (qval1.51E-6)', 'GO:0031410:cytoplasmic vesicle (qval1.89E-6)', 'GO:0044433:cytoplasmic vesicle part (qval1.76E-6)', 'GO:0097708:intracellular vesicle (qval1.93E-6)', 'GO:0005615:extracellular space (qval2.9E-6)', 'GO:0070161:anchoring junction (qval4.44E-6)', 'GO:0005912:adherens junction (qval7.22E-6)', 'GO:0044444:cytoplasmic part (qval1.08E-5)', 'GO:0030055:cell-substrate junction (qval1.47E-5)', 'GO:0005925:focal adhesion (qval3.78E-5)', 'GO:0005924:cell-substrate adherens junction (qval4E-5)', 'GO:0043202:lysosomal lumen (qval1.37E-4)', 'GO:0005576:extracellular region (qval1.38E-4)', 'GO:0005764:lysosome (qval1.83E-4)', 'GO:0000323:lytic vacuole (qval1.75E-4)', 'GO:0030027:lamellipodium (qval3.37E-4)', 'GO:0044437:vacuolar part (qval3.96E-4)', 'GO:0031974:membrane-enclosed lumen (qval3.99E-4)', 'GO:0070013:intracellular organelle lumen (qval3.85E-4)', 'GO:0043233:organelle lumen (qval3.72E-4)', 'GO:0005783:endoplasmic reticulum (qval3.6E-4)', 'GO:0005773:vacuole (qval3.83E-4)', 'GO:0005768:endosome (qval4.94E-4)', 'GO:0005767:secondary lysosome (qval6.94E-4)', 'GO:0042995:cell projection (qval7.56E-4)', 'GO:0009897:external side of plasma membrane (qval8.16E-4)', 'GO:0012506:vesicle membrane (qval8.21E-4)', 'GO:0031983:vesicle lumen (qval8.63E-4)', 'GO:0005775:vacuolar lumen (qval9.7E-4)', 'GO:0005604:basement membrane (qval1.04E-3)', 'GO:0120025:plasma membrane bounded cell projection (qval1.12E-3)', 'GO:0034774:secretory granule lumen (qval1.34E-3)', 'GO:0044459:plasma membrane part (qval1.45E-3)', 'GO:0030139:endocytic vesicle (qval1.59E-3)', 'GO:0060205:cytoplasmic vesicle lumen (qval2.19E-3)', 'GO:0005581:collagen trimer (qval2.77E-3)', 'GO:0044754:autolysosome (qval3.35E-3)', 'GO:0098805:whole membrane (qval4.1E-3)', 'GO:0030659:cytoplasmic vesicle membrane (qval4.13E-3)', 'GO:0005774:vacuolar membrane (qval5.28E-3)', 'GO:0045335:phagocytic vesicle (qval5.44E-3)', 'GO:0044420:extracellular matrix component (qval5.99E-3)', 'GO:0098857:membrane microdomain (qval6.89E-3)', 'GO:0045121:membrane raft (qval6.76E-3)', 'GO:0044425:membrane part (qval7.62E-3)', 'GO:0098852:lytic vacuole membrane (qval8.09E-3)', 'GO:0005765:lysosomal membrane (qval7.95E-3)', 'GO:0043235:receptor complex (qval8.2E-3)', 'GO:0043025:neuronal cell body (qval8.13E-3)', 'GO:0044432:endoplasmic reticulum part (qval8.01E-3)', 'GO:0098589:membrane region (qval8.99E-3)', 'GO:0005829:cytosol (qval1.06E-2)', 'GO:0070971:endoplasmic reticulum exit site (qval1.18E-2)', 'GO:0001726:ruffle (qval1.3E-2)', 'GO:0030135:coated vesicle (qval1.31E-2)', 'GO:0005856:cytoskeleton (qval1.4E-2)', 'GO:0098552:side of membrane (qval1.48E-2)', 'GO:0031904:endosome lumen (qval1.59E-2)', 'GO:0030667:secretory granule membrane (qval1.6E-2)', 'GO:0035579:specific granule membrane (qval1.7E-2)', 'GO:0098588:bounding membrane of organelle (qval2.54E-2)', 'GO:0005737:cytoplasm (qval2.53E-2)', 'GO:0031090:organelle membrane (qval2.66E-2)']</t>
        </is>
      </c>
      <c r="X45" t="inlineStr">
        <is>
          <t>[{0, 1, 2, 3, 5, 25, 26, 27, 28, 29, 30}, {18, 12, 20, 23}]</t>
        </is>
      </c>
    </row>
    <row r="46">
      <c r="A46" s="1" t="n">
        <v>45</v>
      </c>
      <c r="B46" t="n">
        <v>32863</v>
      </c>
      <c r="C46" t="n">
        <v>31</v>
      </c>
      <c r="D46" t="n">
        <v>410</v>
      </c>
      <c r="E46" t="n">
        <v>14</v>
      </c>
      <c r="F46" t="n">
        <v>930</v>
      </c>
      <c r="G46" t="n">
        <v>36</v>
      </c>
      <c r="H46" s="2" t="n">
        <v>-600.4881196905624</v>
      </c>
      <c r="I46" t="n">
        <v>0.5983516452371672</v>
      </c>
      <c r="J46" t="inlineStr">
        <is>
          <t>ENSG00000004399,ENSG00000005001,ENSG00000005238,ENSG00000005884,ENSG00000006652,ENSG00000007866,ENSG00000008513,ENSG00000010404,ENSG00000010803,ENSG00000011422,ENSG00000013588,ENSG00000014914,ENSG00000018189,ENSG00000018280,ENSG00000019549,ENSG00000019582,ENSG00000027075,ENSG00000031081,ENSG00000034510,ENSG00000035862,ENSG00000038382,ENSG00000039523,ENSG00000049449,ENSG00000049759,ENSG00000050405,ENSG00000050820,ENSG00000052795,ENSG00000057294,ENSG00000058085,ENSG00000062716,ENSG00000062725,ENSG00000064932,ENSG00000067057,ENSG00000067082,ENSG00000067955,ENSG00000069011,ENSG00000072110,ENSG00000072786,ENSG00000075420,ENSG00000075426,ENSG00000075945,ENSG00000077150,ENSG00000077942,ENSG00000080371,ENSG00000082074,ENSG00000086062,ENSG00000087074,ENSG00000087245,ENSG00000088256,ENSG00000090020,ENSG00000091879,ENSG00000095015,ENSG00000099282,ENSG00000099331,ENSG00000099860,ENSG00000099917,ENSG00000100258,ENSG00000100345,ENSG00000100906,ENSG00000100985,ENSG00000101670,ENSG00000101825,ENSG00000102034,ENSG00000102243,ENSG00000102265,ENSG00000102471,ENSG00000103196,ENSG00000104368,ENSG00000104388,ENSG00000105223,ENSG00000105329,ENSG00000105357,ENSG00000105438,ENSG00000105464,ENSG00000106211,ENSG00000107738,ENSG00000107819,ENSG00000107863,ENSG00000108551,ENSG00000108691,ENSG00000108861,ENSG00000109099,ENSG00000109846,ENSG00000110047,ENSG00000110422,ENSG00000110880,ENSG00000110925,ENSG00000111057,ENSG00000111145,ENSG00000111348,ENSG00000111540,ENSG00000111912,ENSG00000113070,ENSG00000113504,ENSG00000113648,ENSG00000114315,ENSG00000115221,ENSG00000115310,ENSG00000115738,ENSG00000115756,ENSG00000115935,ENSG00000115963,ENSG00000116017,ENSG00000116871,ENSG00000116977,ENSG00000117308,ENSG00000118257,ENSG00000118503,ENSG00000118946,ENSG00000119242,ENSG00000119280,ENSG00000119681,ENSG00000119946,ENSG00000120899,ENSG00000120963,ENSG00000121966,ENSG00000122592,ENSG00000122786,ENSG00000123146,ENSG00000123240,ENSG00000123342,ENSG00000124145,ENSG00000124216,ENSG00000124357,ENSG00000124466,ENSG00000124762,ENSG00000125347,ENSG00000125398,ENSG00000125637,ENSG00000125740,ENSG00000125848,ENSG00000125872,ENSG00000128283,ENSG00000128285,ENSG00000128591,ENSG00000128917,ENSG00000129116,ENSG00000129636,ENSG00000130222,ENSG00000130311,ENSG00000130590,ENSG00000130635,ENSG00000130779,ENSG00000131236,ENSG00000131435,ENSG00000131724,ENSG00000132185,ENSG00000132334,ENSG00000132613,ENSG00000132669,ENSG00000133106,ENSG00000133216,ENSG00000133466,ENSG00000133816,ENSG00000134013,ENSG00000134046,ENSG00000134108,ENSG00000134369,ENSG00000134531,ENSG00000134574,ENSG00000134668,ENSG00000135002,ENSG00000135046,ENSG00000135074,ENSG00000135269,ENSG00000135480,ENSG00000135677,ENSG00000136167,ENSG00000136295,ENSG00000136830,ENSG00000137076,ENSG00000137331,ENSG00000137710,ENSG00000137801,ENSG00000137842,ENSG00000138166,ENSG00000138448,ENSG00000138795,ENSG00000139629,ENSG00000139644,ENSG00000139645,ENSG00000139793,ENSG00000140564,ENSG00000140830,ENSG00000140848,ENSG00000140873,ENSG00000141582,ENSG00000141867,ENSG00000142634,ENSG00000142669,ENSG00000142675,ENSG00000142910,ENSG00000143248,ENSG00000143367,ENSG00000143382,ENSG00000143641,ENSG00000143669,ENSG00000143850,ENSG00000144118,ENSG00000144655,ENSG00000144746,ENSG00000144824,ENSG00000145016,ENSG00000145632,ENSG00000145685,ENSG00000146072,ENSG00000146112,ENSG00000146648,ENSG00000147144,ENSG00000147883,ENSG00000148120,ENSG00000148180,ENSG00000150540,ENSG00000150687,ENSG00000150938,ENSG00000151474,ENSG00000151693,ENSG00000151929,ENSG00000152217,ENSG00000152229,ENSG00000153029,ENSG00000153046,ENSG00000153113,ENSG00000153317,ENSG00000153707,ENSG00000153815,ENSG00000154330,ENSG00000156113,ENSG00000156873,ENSG00000157227,ENSG00000158874,ENSG00000159176,ENSG00000159216,ENSG00000159251,ENSG00000159625,ENSG00000160094,ENSG00000160613,ENSG00000160789,ENSG00000161011,ENSG00000161091,ENSG00000161202,ENSG00000161638,ENSG00000161642,ENSG00000162368,ENSG00000162458,ENSG00000162576,ENSG00000162734,ENSG00000162772,ENSG00000162783,ENSG00000162909,ENSG00000163191,ENSG00000163466,ENSG00000163513,ENSG00000163545,ENSG00000163638,ENSG00000163792,ENSG00000163874,ENSG00000163975,ENSG00000164116,ENSG00000164171,ENSG00000164292,ENSG00000164402,ENSG00000164733,ENSG00000164853,ENSG00000165102,ENSG00000165655,ENSG00000165801,ENSG00000166016,ENSG00000166025,ENSG00000166920,ENSG00000166949,ENSG00000167034,ENSG00000167123,ENSG00000167244,ENSG00000167460,ENSG00000167601,ENSG00000167755,ENSG00000167874,ENSG00000168528,ENSG00000168710,ENSG00000169594,ENSG00000170421,ENSG00000171223,ENSG00000171246,ENSG00000171617,ENSG00000172016,ENSG00000172602,ENSG00000173110,ENSG00000173156,ENSG00000173801,ENSG00000174640,ENSG00000175318,ENSG00000175416,ENSG00000175662,ENSG00000175793,ENSG00000175866,ENSG00000175938,ENSG00000176092,ENSG00000176597,ENSG00000176692,ENSG00000176907,ENSG00000177697,ENSG00000178567,ENSG00000179674,ENSG00000179776,ENSG00000179820,ENSG00000181019,ENSG00000181649,ENSG00000182158,ENSG00000182168,ENSG00000182544,ENSG00000182742,ENSG00000182896,ENSG00000182985,ENSG00000183255,ENSG00000183696,ENSG00000184205,ENSG00000184232,ENSG00000184292,ENSG00000184371,ENSG00000184414,ENSG00000184557,ENSG00000184634,ENSG00000185022,ENSG00000185129,ENSG00000185359,ENSG00000185551,ENSG00000185624,ENSG00000185650,ENSG00000186594,ENSG00000186834,ENSG00000187688,ENSG00000187800,ENSG00000188483,ENSG00000188643,ENSG00000196154,ENSG00000196739,ENSG00000196776,ENSG00000197019,ENSG00000197046,ENSG00000197122,ENSG00000197142,ENSG00000197324,ENSG00000197406,ENSG00000197702,ENSG00000197956,ENSG00000198517,ENSG00000198604,ENSG00000198668,ENSG00000198796,ENSG00000198833,ENSG00000198959,ENSG00000199751,ENSG00000199934,ENSG00000200795,ENSG00000201524,ENSG00000202515,ENSG00000203783,ENSG00000204103,ENSG00000204256,ENSG00000204262,ENSG00000204386,ENSG00000204388,ENSG00000205085,ENSG00000205730,ENSG00000205763,ENSG00000213190,ENSG00000213625,ENSG00000214049,ENSG00000214255,ENSG00000214655,ENSG00000222009,ENSG00000222041,ENSG00000223617,ENSG00000228474,ENSG00000233461,ENSG00000236830,ENSG00000239305,ENSG00000249072,ENSG00000250742,ENSG00000253058,ENSG00000255823,ENSG00000261220,ENSG00000266258,ENSG00000267239,ENSG00000267519,ENSG00000268352,ENSG00000269028,ENSG00000269958,ENSG00000271440,ENSG00000272476,ENSG00000272933,ENSG00000273328,ENSG00000276023,ENSG00000276213,ENSG00000276931,ENSG00000278546,ENSG00000278920,ENSG00000279662,ENSG00000279762,ENSG00000279789,ENSG00000279927,ENSG00000280160,ENSG00000280407,ENSG00000280429,ENSG00000281183,ENSG00000283073,ENSG00000283635,ENSG00000284640,ENSG00000285632</t>
        </is>
      </c>
      <c r="K46" t="inlineStr">
        <is>
          <t>[(0, 13), (0, 15), (0, 17), (0, 19), (1, 13), (1, 15), (1, 17), (1, 19), (2, 19), (3, 15), (3, 17), (3, 19), (25, 13), (25, 15), (25, 17), (25, 19), (26, 13), (26, 15), (26, 17), (26, 19), (27, 13), (27, 15), (27, 17), (27, 19), (28, 13), (28, 15), (28, 17), (28, 19), (29, 13), (29, 15), (29, 17), (29, 19), (30, 13), (30, 15), (30, 17), (30, 19)]</t>
        </is>
      </c>
      <c r="L46" t="n">
        <v>1110</v>
      </c>
      <c r="M46" t="n">
        <v>1</v>
      </c>
      <c r="N46" t="n">
        <v>0.95</v>
      </c>
      <c r="O46" t="n">
        <v>3</v>
      </c>
      <c r="P46" t="n">
        <v>10000</v>
      </c>
      <c r="Q46" t="inlineStr">
        <is>
          <t>11/06/2023, 22:20:44</t>
        </is>
      </c>
      <c r="R46" s="3">
        <f>hyperlink("https://spiral.technion.ac.il/results/MTAwMDAwNA==/45/GOResultsPROCESS","link")</f>
        <v/>
      </c>
      <c r="S46" t="inlineStr">
        <is>
          <t>['GO:0030155:regulation of cell adhesion (qval9.83E-15)', 'GO:0050793:regulation of developmental process (qval6.56E-15)', 'GO:0030334:regulation of cell migration (qval1.7E-14)', 'GO:0051270:regulation of cellular component movement (qval3.87E-14)', 'GO:2000145:regulation of cell motility (qval5.74E-14)', 'GO:0048518:positive regulation of biological process (qval4.2E-13)', 'GO:0040012:regulation of locomotion (qval4.01E-13)', 'GO:0051093:negative regulation of developmental process (qval1.3E-11)', 'GO:0048522:positive regulation of cellular process (qval1.17E-11)', 'GO:0032502:developmental process (qval1.06E-11)', 'GO:0048523:negative regulation of cellular process (qval1.47E-11)', 'GO:0045595:regulation of cell differentiation (qval2.05E-11)', 'GO:0016477:cell migration (qval3.36E-11)', 'GO:0006928:movement of cell or subcellular component (qval3.16E-11)', 'GO:0043062:extracellular structure organization (qval3.42E-11)', 'GO:0022603:regulation of anatomical structure morphogenesis (qval4E-11)', 'GO:0032879:regulation of localization (qval5.84E-11)', 'GO:0030198:extracellular matrix organization (qval1.53E-10)', 'GO:0030335:positive regulation of cell migration (qval1.73E-10)', 'GO:0048870:cell motility (qval1.77E-10)', 'GO:0043067:regulation of programmed cell death (qval1.85E-10)', 'GO:0010632:regulation of epithelial cell migration (qval2.64E-10)', 'GO:0042981:regulation of apoptotic process (qval3.05E-10)', 'GO:0007162:negative regulation of cell adhesion (qval3.05E-10)', 'GO:0048869:cellular developmental process (qval4.29E-10)', 'GO:0040011:locomotion (qval4.51E-10)', 'GO:2000147:positive regulation of cell motility (qval4.44E-10)', 'GO:0048856:anatomical structure development (qval6.05E-10)', 'GO:0051239:regulation of multicellular organismal process (qval6.77E-10)', 'GO:0051272:positive regulation of cellular component movement (qval1.2E-9)', 'GO:0051241:negative regulation of multicellular organismal process (qval1.29E-9)', 'GO:0007155:cell adhesion (qval1.77E-9)', 'GO:0051128:regulation of cellular component organization (qval1.97E-9)', 'GO:0040017:positive regulation of locomotion (qval1.98E-9)', 'GO:0022610:biological adhesion (qval1.95E-9)', 'GO:0048519:negative regulation of biological process (qval1.92E-9)', 'GO:0010941:regulation of cell death (qval1.91E-9)', 'GO:0048646:anatomical structure formation involved in morphogenesis (qval2.54E-9)', 'GO:0043069:negative regulation of programmed cell death (qval2.98E-9)', 'GO:0043066:negative regulation of apoptotic process (qval4.56E-9)', 'GO:0051094:positive regulation of developmental process (qval5.57E-9)', 'GO:0001775:cell activation (qval1.05E-8)', 'GO:0010810:regulation of cell-substrate adhesion (qval1.2E-8)', 'GO:0045785:positive regulation of cell adhesion (qval1.26E-8)', 'GO:0060548:negative regulation of cell death (qval2.49E-8)', 'GO:0048583:regulation of response to stimulus (qval4.33E-8)', 'GO:0045597:positive regulation of cell differentiation (qval6.68E-8)', 'GO:2000026:regulation of multicellular organismal development (qval6.68E-8)', 'GO:0010634:positive regulation of epithelial cell migration (qval8.51E-8)', 'GO:0042127:regulation of cell proliferation (qval1.22E-7)', 'GO:0051130:positive regulation of cellular component organization (qval1.41E-7)', 'GO:0022604:regulation of cell morphogenesis (qval1.77E-7)', 'GO:0050794:regulation of cellular process (qval4.65E-7)', 'GO:0065009:regulation of molecular function (qval4.89E-7)', 'GO:0045321:leukocyte activation (qval4.85E-7)', 'GO:0009653:anatomical structure morphogenesis (qval5.41E-7)', 'GO:0050789:regulation of biological process (qval8.44E-7)', 'GO:0030154:cell differentiation (qval8.93E-7)', 'GO:0048513:animal organ development (qval8.86E-7)', 'GO:0009893:positive regulation of metabolic process (qval8.81E-7)', 'GO:0045596:negative regulation of cell differentiation (qval1.16E-6)', 'GO:0051240:positive regulation of multicellular organismal process (qval1.38E-6)', 'GO:0097435:supramolecular fiber organization (qval1.46E-6)', 'GO:0010604:positive regulation of macromolecule metabolic process (qval2.08E-6)', 'GO:0001525:angiogenesis (qval2.31E-6)', 'GO:0048585:negative regulation of response to stimulus (qval3.06E-6)', 'GO:0098609:cell-cell adhesion (qval3.31E-6)', 'GO:0007165:signal transduction (qval4.23E-6)', 'GO:0008219:cell death (qval4.43E-6)', 'GO:0007015:actin filament organization (qval4.58E-6)', 'GO:0050790:regulation of catalytic activity (qval4.76E-6)', 'GO:0008360:regulation of cell shape (qval5.78E-6)', 'GO:0065007:biological regulation (qval5.79E-6)', 'GO:0031325:positive regulation of cellular metabolic process (qval6.62E-6)', 'GO:0080134:regulation of response to stress (qval6.93E-6)', 'GO:0010628:positive regulation of gene expression (qval7.71E-6)', 'GO:0009612:response to mechanical stimulus (qval8.13E-6)', 'GO:0007166:cell surface receptor signaling pathway (qval9.86E-6)', 'GO:0009966:regulation of signal transduction (qval1.1E-5)', 'GO:0010033:response to organic substance (qval1.1E-5)', 'GO:1901888:regulation of cell junction assembly (qval1.12E-5)', 'GO:0002376:immune system process (qval1.34E-5)', 'GO:0032970:regulation of actin filament-based process (qval1.82E-5)', 'GO:0001952:regulation of cell-matrix adhesion (qval1.99E-5)', 'GO:0010594:regulation of endothelial cell migration (qval2.44E-5)', 'GO:0042221:response to chemical (qval2.94E-5)', 'GO:0051172:negative regulation of nitrogen compound metabolic process (qval2.99E-5)', 'GO:0031324:negative regulation of cellular metabolic process (qval2.99E-5)', 'GO:0007167:enzyme linked receptor protein signaling pathway (qval3.1E-5)', 'GO:0010648:negative regulation of cell communication (qval3.2E-5)', 'GO:0061041:regulation of wound healing (qval3.27E-5)', 'GO:0023057:negative regulation of signaling (qval3.3E-5)', 'GO:0002521:leukocyte differentiation (qval3.35E-5)', 'GO:0010812:negative regulation of cell-substrate adhesion (qval3.34E-5)', 'GO:0016043:cellular component organization (qval3.54E-5)', 'GO:0051248:negative regulation of protein metabolic process (qval3.6E-5)', 'GO:0044092:negative regulation of molecular function (qval4.27E-5)', 'GO:0007044:cell-substrate junction assembly (qval4.35E-5)', 'GO:0007229:integrin-mediated signaling pathway (qval4.36E-5)', 'GO:0009968:negative regulation of signal transduction (qval4.46E-5)', 'GO:0051173:positive regulation of nitrogen compound metabolic process (qval5.12E-5)', 'GO:0051246:regulation of protein metabolic process (qval5.76E-5)', 'GO:0010633:negative regulation of epithelial cell migration (qval5.81E-5)', 'GO:0071840:cellular component organization or biogenesis (qval5.9E-5)', 'GO:0045859:regulation of protein kinase activity (qval6.52E-5)', 'GO:0043086:negative regulation of catalytic activity (qval6.74E-5)', 'GO:1903034:regulation of response to wounding (qval6.85E-5)', 'GO:0044087:regulation of cellular component biogenesis (qval7.26E-5)', 'GO:0001932:regulation of protein phosphorylation (qval7.51E-5)', 'GO:0051249:regulation of lymphocyte activation (qval7.63E-5)', 'GO:0032268:regulation of cellular protein metabolic process (qval7.85E-5)', 'GO:0008285:negative regulation of cell proliferation (qval8.97E-5)', 'GO:0008284:positive regulation of cell proliferation (qval9.25E-5)', 'GO:0048584:positive regulation of response to stimulus (qval9.56E-5)', 'GO:0034330:cell junction organization (qval9.53E-5)', 'GO:0050678:regulation of epithelial cell proliferation (qval9.48E-5)', 'GO:0022407:regulation of cell-cell adhesion (qval9.78E-5)', 'GO:0009888:tissue development (qval1.04E-4)', 'GO:1902531:regulation of intracellular signal transduction (qval1.22E-4)', 'GO:0012501:programmed cell death (qval1.37E-4)', 'GO:0032501:multicellular organismal process (qval1.49E-4)', 'GO:0023051:regulation of signaling (qval1.49E-4)', 'GO:0010646:regulation of cell communication (qval1.6E-4)', 'GO:0010605:negative regulation of macromolecule metabolic process (qval1.7E-4)', 'GO:0032956:regulation of actin cytoskeleton organization (qval1.69E-4)', 'GO:0006915:apoptotic process (qval1.78E-4)', 'GO:0071900:regulation of protein serine/threonine kinase activity (qval1.8E-4)', 'GO:0043549:regulation of kinase activity (qval1.86E-4)', 'GO:0048729:tissue morphogenesis (qval2.13E-4)', 'GO:0032963:collagen metabolic process (qval2.13E-4)', 'GO:0022617:extracellular matrix disassembly (qval2.11E-4)', 'GO:0002683:negative regulation of immune system process (qval2.1E-4)', 'GO:1903391:regulation of adherens junction organization (qval2.19E-4)', 'GO:0007507:heart development (qval2.24E-4)', 'GO:0044093:positive regulation of molecular function (qval2.23E-4)', 'GO:0051174:regulation of phosphorus metabolic process (qval2.21E-4)', 'GO:0019220:regulation of phosphate metabolic process (qval2.2E-4)', 'GO:0009628:response to abiotic stimulus (qval2.42E-4)', 'GO:0009892:negative regulation of metabolic process (qval2.65E-4)', 'GO:0032270:positive regulation of cellular protein metabolic process (qval2.99E-4)', 'GO:0002682:regulation of immune system process (qval3.11E-4)', 'GO:1903392:negative regulation of adherens junction organization (qval3.17E-4)', 'GO:2000146:negative regulation of cell motility (qval3.34E-4)', 'GO:0010596:negative regulation of endothelial cell migration (qval3.61E-4)', 'GO:0002263:cell activation involved in immune response (qval3.92E-4)', 'GO:0051338:regulation of transferase activity (qval4.19E-4)', 'GO:1902532:negative regulation of intracellular signal transduction (qval4.18E-4)', 'GO:0051271:negative regulation of cellular component movement (qval4.21E-4)', 'GO:0035556:intracellular signal transduction (qval4.2E-4)', 'GO:0071363:cellular response to growth factor stimulus (qval4.18E-4)', 'GO:0002694:regulation of leukocyte activation (qval4.22E-4)', 'GO:0042325:regulation of phosphorylation (qval4.36E-4)', 'GO:1902105:regulation of leukocyte differentiation (qval4.4E-4)', 'GO:0045604:regulation of epidermal cell differentiation (qval4.54E-4)', 'GO:0048661:positive regulation of smooth muscle cell proliferation (qval4.69E-4)', 'GO:0050865:regulation of cell activation (qval5.15E-4)', 'GO:0090109:regulation of cell-substrate junction assembly (qval5.14E-4)', 'GO:0051893:regulation of focal adhesion assembly (qval5.11E-4)', 'GO:0043068:positive regulation of programmed cell death (qval5.12E-4)', 'GO:0032269:negative regulation of cellular protein metabolic process (qval5.17E-4)', 'GO:0070848:response to growth factor (qval5.2E-4)', 'GO:0051247:positive regulation of protein metabolic process (qval5.31E-4)', 'GO:0031323:regulation of cellular metabolic process (qval5.4E-4)', 'GO:0071310:cellular response to organic substance (qval5.37E-4)', 'GO:0022408:negative regulation of cell-cell adhesion (qval5.69E-4)', 'GO:0045937:positive regulation of phosphate metabolic process (qval6.04E-4)', 'GO:0010562:positive regulation of phosphorus metabolic process (qval6E-4)', 'GO:0051017:actin filament bundle assembly (qval6.11E-4)', 'GO:0043491:protein kinase B signaling (qval6.17E-4)', 'GO:0030336:negative regulation of cell migration (qval6.21E-4)', 'GO:0048771:tissue remodeling (qval6.24E-4)', 'GO:0046649:lymphocyte activation (qval6.5E-4)', 'GO:2001233:regulation of apoptotic signaling pathway (qval6.52E-4)', 'GO:0050680:negative regulation of epithelial cell proliferation (qval6.49E-4)', 'GO:0048660:regulation of smooth muscle cell proliferation (qval6.46E-4)', 'GO:0051493:regulation of cytoskeleton organization (qval6.71E-4)', 'GO:0001837:epithelial to mesenchymal transition (qval6.9E-4)', 'GO:0051050:positive regulation of transport (qval7.1E-4)', 'GO:0080090:regulation of primary metabolic process (qval7.48E-4)', 'GO:0030856:regulation of epithelial cell differentiation (qval7.52E-4)', 'GO:0002366:leukocyte activation involved in immune response (qval7.86E-4)', 'GO:0032101:regulation of response to external stimulus (qval8.29E-4)', 'GO:0034097:response to cytokine (qval8.51E-4)', 'GO:0034329:cell junction assembly (qval8.56E-4)', 'GO:0045765:regulation of angiogenesis (qval8.54E-4)', 'GO:0061572:actin filament bundle organization (qval8.9E-4)', 'GO:0009719:response to endogenous stimulus (qval9.1E-4)', 'GO:0060284:regulation of cell development (qval9.12E-4)', 'GO:1902107:positive regulation of leukocyte differentiation (qval9.28E-4)', 'GO:0002684:positive regulation of immune system process (qval9.49E-4)', 'GO:2001243:negative regulation of intrinsic apoptotic signaling pathway (qval9.57E-4)', 'GO:0050896:response to stimulus (qval9.64E-4)', 'GO:0043065:positive regulation of apoptotic process (qval1.01E-3)', 'GO:0001666:response to hypoxia (qval1.01E-3)', 'GO:0050863:regulation of T cell activation (qval1.04E-3)', 'GO:0051250:negative regulation of lymphocyte activation (qval1.06E-3)', 'GO:0070887:cellular response to chemical stimulus (qval1.08E-3)', 'GO:0031399:regulation of protein modification process (qval1.08E-3)', 'GO:1901342:regulation of vasculature development (qval1.09E-3)', 'GO:0019222:regulation of metabolic process (qval1.15E-3)', 'GO:0045055:regulated exocytosis (qval1.18E-3)', 'GO:0010595:positive regulation of endothelial cell migration (qval1.29E-3)', 'GO:0061138:morphogenesis of a branching epithelium (qval1.31E-3)', 'GO:0030574:collagen catabolic process (qval1.33E-3)', 'GO:0043085:positive regulation of catalytic activity (qval1.45E-3)', 'GO:1901797:negative regulation of signal transduction by p53 class mediator (qval1.47E-3)', 'GO:0060255:regulation of macromolecule metabolic process (qval1.47E-3)', 'GO:0070482:response to oxygen levels (qval1.48E-3)', 'GO:0051129:negative regulation of cellular component organization (qval1.51E-3)', 'GO:0051251:positive regulation of lymphocyte activation (qval1.56E-3)', 'GO:0009967:positive regulation of signal transduction (qval1.55E-3)', 'GO:0002252:immune effector process (qval1.61E-3)', 'GO:0033043:regulation of organelle organization (qval1.62E-3)', 'GO:0051895:negative regulation of focal adhesion assembly (qval1.64E-3)', 'GO:0035239:tube morphogenesis (qval1.66E-3)', 'GO:0045944:positive regulation of transcription by RNA polymerase II (qval1.71E-3)', 'GO:0010942:positive regulation of cell death (qval1.71E-3)', 'GO:0051171:regulation of nitrogen compound metabolic process (qval1.7E-3)', 'GO:1902903:regulation of supramolecular fiber organization (qval1.72E-3)', 'GO:0036293:response to decreased oxygen levels (qval1.71E-3)', 'GO:0040013:negative regulation of locomotion (qval1.73E-3)', 'GO:2001234:negative regulation of apoptotic signaling pathway (qval1.72E-3)', 'GO:0051049:regulation of transport (qval1.78E-3)', 'GO:1903706:regulation of hemopoiesis (qval1.83E-3)', 'GO:0016192:vesicle-mediated transport (qval1.89E-3)', 'GO:0009611:response to wounding (qval1.92E-3)', 'GO:0030029:actin filament-based process (qval1.99E-3)', 'GO:0033673:negative regulation of kinase activity (qval2E-3)', 'GO:0051348:negative regulation of transferase activity (qval2.13E-3)', 'GO:0001763:morphogenesis of a branching structure (qval2.16E-3)', 'GO:0045619:regulation of lymphocyte differentiation (qval2.31E-3)', 'GO:0002696:positive regulation of leukocyte activation (qval2.33E-3)', 'GO:0006469:negative regulation of protein kinase activity (qval2.33E-3)', 'GO:1903708:positive regulation of hemopoiesis (qval2.33E-3)', 'GO:0034113:heterotypic cell-cell adhesion (qval2.45E-3)', 'GO:0048010:vascular endothelial growth factor receptor signaling pathway (qval2.44E-3)', 'GO:1902806:regulation of cell cycle G1/S phase transition (qval2.46E-3)', 'GO:0010647:positive regulation of cell communication (qval2.47E-3)', 'GO:2000113:negative regulation of cellular macromolecule biosynthetic process (qval2.48E-3)', 'GO:0010811:positive regulation of cell-substrate adhesion (qval2.56E-3)', 'GO:0023056:positive regulation of signaling (qval2.82E-3)', 'GO:1903037:regulation of leukocyte cell-cell adhesion (qval2.86E-3)', 'GO:0002274:myeloid leukocyte activation (qval2.88E-3)', 'GO:0045621:positive regulation of lymphocyte differentiation (qval2.9E-3)', 'GO:0010558:negative regulation of macromolecule biosynthetic process (qval2.89E-3)', 'GO:0003179:heart valve morphogenesis (qval2.91E-3)', 'GO:0050868:negative regulation of T cell activation (qval2.93E-3)', 'GO:0006909:phagocytosis (qval2.98E-3)', 'GO:1903707:negative regulation of hemopoiesis (qval3.13E-3)', 'GO:1903670:regulation of sprouting angiogenesis (qval3.13E-3)', 'GO:0045682:regulation of epidermis development (qval3.12E-3)', 'GO:0048762:mesenchymal cell differentiation (qval3.11E-3)', 'GO:0001568:blood vessel development (qval3.12E-3)', 'GO:0050866:negative regulation of cell activation (qval3.18E-3)', 'GO:0007169:transmembrane receptor protein tyrosine kinase signaling pathway (qval3.18E-3)', 'GO:2000045:regulation of G1/S transition of mitotic cell cycle (qval3.21E-3)', 'GO:0010718:positive regulation of epithelial to mesenchymal transition (qval3.23E-3)', 'GO:0034605:cellular response to heat (qval3.21E-3)', 'GO:1903055:positive regulation of extracellular matrix organization (qval3.22E-3)', 'GO:0001953:negative regulation of cell-matrix adhesion (qval3.25E-3)', 'GO:0030098:lymphocyte differentiation (qval3.38E-3)', 'GO:2001242:regulation of intrinsic apoptotic signaling pathway (qval3.37E-3)', 'GO:0050867:positive regulation of cell activation (qval3.35E-3)', 'GO:0044089:positive regulation of cellular component biogenesis (qval3.35E-3)', 'GO:0007173:epidermal growth factor receptor signaling pathway (qval3.61E-3)', 'GO:0071801:regulation of podosome assembly (qval3.6E-3)', 'GO:0002009:morphogenesis of an epithelium (qval3.63E-3)', 'GO:0001933:negative regulation of protein phosphorylation (qval3.74E-3)', 'GO:0042110:T cell activation (qval3.76E-3)', 'GO:0010557:positive regulation of macromolecule biosynthetic process (qval3.78E-3)', 'GO:0051716:cellular response to stimulus (qval3.79E-3)', 'GO:1903827:regulation of cellular protein localization (qval3.84E-3)', 'GO:0022409:positive regulation of cell-cell adhesion (qval3.85E-3)', 'GO:0043254:regulation of protein complex assembly (qval3.92E-3)', 'GO:0031327:negative regulation of cellular biosynthetic process (qval4.05E-3)', 'GO:0009605:response to external stimulus (qval4.17E-3)', 'GO:1903508:positive regulation of nucleic acid-templated transcription (qval4.19E-3)', 'GO:0045893:positive regulation of transcription, DNA-templated (qval4.18E-3)', 'GO:1902680:positive regulation of RNA biosynthetic process (qval4.24E-3)', 'GO:0045746:negative regulation of Notch signaling pathway (qval4.32E-3)', 'GO:0110053:regulation of actin filament organization (qval4.33E-3)', 'GO:0002695:negative regulation of leukocyte activation (qval4.39E-3)', 'GO:0007163:establishment or maintenance of cell polarity (qval4.37E-3)', 'GO:0008283:cell proliferation (qval4.43E-3)', 'GO:0001934:positive regulation of protein phosphorylation (qval4.51E-3)', 'GO:0042327:positive regulation of phosphorylation (qval4.52E-3)', 'GO:0022414:reproductive process (qval4.62E-3)', 'GO:0009987:cellular process (qval4.62E-3)', 'GO:0010954:positive regulation of protein processing (qval4.72E-3)', 'GO:0002064:epithelial cell development (qval4.9E-3)', 'GO:0048754:branching morphogenesis of an epithelial tube (qval4.89E-3)', 'GO:0042326:negative regulation of phosphorylation (qval4.87E-3)', 'GO:1903224:regulation of endodermal cell differentiation (qval5.03E-3)', 'GO:1901203:positive regulation of extracellular matrix assembly (qval5.01E-3)', 'GO:0032940:secretion by cell (qval5.02E-3)', 'GO:0030099:myeloid cell differentiation (qval5.08E-3)', 'GO:0030048:actin filament-based movement (qval5.47E-3)', 'GO:0030162:regulation of proteolysis (qval5.52E-3)', 'GO:1904018:positive regulation of vasculature development (qval5.61E-3)', 'GO:1901889:negative regulation of cell junction assembly (qval5.71E-3)', 'GO:0009890:negative regulation of biosynthetic process (qval5.76E-3)', 'GO:0045892:negative regulation of transcription, DNA-templated (qval5.79E-3)', 'GO:1903507:negative regulation of nucleic acid-templated transcription (qval5.89E-3)', 'GO:1902679:negative regulation of RNA biosynthetic process (qval5.87E-3)', 'GO:0031400:negative regulation of protein modification process (qval5.96E-3)', 'GO:1900024:regulation of substrate adhesion-dependent cell spreading (qval6.06E-3)', 'GO:0006887:exocytosis (qval6.49E-3)', 'GO:0000079:regulation of cyclin-dependent protein serine/threonine kinase activity (qval6.49E-3)', 'GO:1901184:regulation of ERBB signaling pathway (qval6.47E-3)', 'GO:0009891:positive regulation of biosynthetic process (qval6.55E-3)', 'GO:0009887:animal organ morphogenesis (qval6.57E-3)', 'GO:0045766:positive regulation of angiogenesis (qval6.61E-3)', 'GO:1903038:negative regulation of leukocyte cell-cell adhesion (qval6.71E-3)', 'GO:1903319:positive regulation of protein maturation (qval6.77E-3)', 'GO:0034620:cellular response to unfolded protein (qval6.75E-3)', 'GO:0010468:regulation of gene expression (qval6.76E-3)', 'GO:0045581:negative regulation of T cell differentiation (qval7.28E-3)', 'GO:0045936:negative regulation of phosphate metabolic process (qval7.41E-3)', 'GO:0051253:negative regulation of RNA metabolic process (qval7.49E-3)', 'GO:0010563:negative regulation of phosphorus metabolic process (qval7.59E-3)', 'GO:0031328:positive regulation of cellular biosynthetic process (qval7.58E-3)', 'GO:0050870:positive regulation of T cell activation (qval7.68E-3)', 'GO:0031401:positive regulation of protein modification process (qval7.73E-3)', 'GO:0051254:positive regulation of RNA metabolic process (qval7.95E-3)', 'GO:0043535:regulation of blood vessel endothelial cell migration (qval7.95E-3)', 'GO:0035987:endodermal cell differentiation (qval8.01E-3)', 'GO:0070663:regulation of leukocyte proliferation (qval8.05E-3)', 'GO:0043312:neutrophil degranulation (qval8.15E-3)', 'GO:0104004:cellular response to environmental stimulus (qval8.13E-3)', 'GO:0071214:cellular response to abiotic stimulus (qval8.11E-3)', 'GO:0045616:regulation of keratinocyte differentiation (qval8.1E-3)', 'GO:0043518:negative regulation of DNA damage response, signal transduction by p53 class mediator (qval8.31E-3)', 'GO:0070141:response to UV-A (qval8.29E-3)', 'GO:1900025:negative regulation of substrate adhesion-dependent cell spreading (qval8.26E-3)', 'GO:1904029:regulation of cyclin-dependent protein kinase activity (qval8.37E-3)', 'GO:0002275:myeloid cell activation involved in immune response (qval8.37E-3)', 'GO:0009725:response to hormone (qval8.5E-3)', 'GO:0002283:neutrophil activation involved in immune response (qval8.76E-3)', 'GO:0071260:cellular response to mechanical stimulus (qval8.8E-3)', 'GO:0007179:transforming growth factor beta receptor signaling pathway (qval8.95E-3)', 'GO:0001937:negative regulation of endothelial cell proliferation (qval9.08E-3)', 'GO:0045736:negative regulation of cyclin-dependent protein serine/threonine kinase activity (qval9.29E-3)', 'GO:1902533:positive regulation of intracellular signal transduction (qval9.31E-3)', 'GO:0051336:regulation of hydrolase activity (qval9.98E-3)', 'GO:0045862:positive regulation of proteolysis (qval1E-2)', 'GO:0043537:negative regulation of blood vessel endothelial cell migration (qval1.03E-2)', 'GO:0030036:actin cytoskeleton organization (qval1.03E-2)', 'GO:2001267:regulation of cysteine-type endopeptidase activity involved in apoptotic signaling pathway (qval1.06E-2)', 'GO:0045860:positive regulation of protein kinase activity (qval1.07E-2)', 'GO:1904030:negative regulation of cyclin-dependent protein kinase activity (qval1.09E-2)', 'GO:0042119:neutrophil activation (qval1.1E-2)', 'GO:0071496:cellular response to external stimulus (qval1.12E-2)', 'GO:0007010:cytoskeleton organization (qval1.16E-2)', 'GO:0036230:granulocyte activation (qval1.17E-2)', 'GO:0033674:positive regulation of kinase activity (qval1.19E-2)', 'GO:0031334:positive regulation of protein complex assembly (qval1.2E-2)', 'GO:0050900:leukocyte migration (qval1.2E-2)', 'GO:0042493:response to drug (qval1.19E-2)', 'GO:0045995:regulation of embryonic development (qval1.2E-2)', 'GO:0051051:negative regulation of transport (qval1.22E-2)', 'GO:0032944:regulation of mononuclear cell proliferation (qval1.22E-2)', 'GO:0043299:leukocyte degranulation (qval1.26E-2)', 'GO:0048041:focal adhesion assembly (qval1.26E-2)', 'GO:0001569:branching involved in blood vessel morphogenesis (qval1.26E-2)', 'GO:0007045:cell-substrate adherens junction assembly (qval1.25E-2)', 'GO:0071901:negative regulation of protein serine/threonine kinase activity (qval1.26E-2)', 'GO:0014070:response to organic cyclic compound (qval1.26E-2)', 'GO:0090049:regulation of cell migration involved in sprouting angiogenesis (qval1.26E-2)', 'GO:2000379:positive regulation of reactive oxygen species metabolic process (qval1.26E-2)', 'GO:1901700:response to oxygen-containing compound (qval1.29E-2)', 'GO:0052547:regulation of peptidase activity (qval1.31E-2)', 'GO:0003334:keratinocyte development (qval1.34E-2)', 'GO:0002573:myeloid leukocyte differentiation (qval1.36E-2)', 'GO:1902106:negative regulation of leukocyte differentiation (qval1.36E-2)', 'GO:0009408:response to heat (qval1.36E-2)', 'GO:0010720:positive regulation of cell development (qval1.38E-2)', 'GO:0051347:positive regulation of transferase activity (qval1.4E-2)', 'GO:0045620:negative regulation of lymphocyte differentiation (qval1.4E-2)', 'GO:0043516:regulation of DNA damage response, signal transduction by p53 class mediator (qval1.43E-2)', 'GO:0003180:aortic valve morphogenesis (qval1.43E-2)', 'GO:0010769:regulation of cell morphogenesis involved in differentiation (qval1.43E-2)', 'GO:2000241:regulation of reproductive process (qval1.47E-2)', 'GO:1903829:positive regulation of cellular protein localization (qval1.54E-2)', 'GO:0048598:embryonic morphogenesis (qval1.56E-2)', 'GO:0045934:negative regulation of nucleobase-containing compound metabolic process (qval1.56E-2)', 'GO:0010629:negative regulation of gene expression (qval1.56E-2)', 'GO:0042060:wound healing (qval1.56E-2)', 'GO:0003006:developmental process involved in reproduction (qval1.58E-2)', 'GO:1903036:positive regulation of response to wounding (qval1.61E-2)', 'GO:1903039:positive regulation of leukocyte cell-cell adhesion (qval1.64E-2)', 'GO:0035967:cellular response to topologically incorrect protein (qval1.64E-2)', 'GO:0001817:regulation of cytokine production (qval1.66E-2)', 'GO:0043405:regulation of MAP kinase activity (qval1.7E-2)', 'GO:0065008:regulation of biological quality (qval1.71E-2)', 'GO:0034109:homotypic cell-cell adhesion (qval1.71E-2)', 'GO:0051346:negative regulation of hydrolase activity (qval1.73E-2)', 'GO:1903921:regulation of protein processing in phagocytic vesicle (qval1.78E-2)', 'GO:1903923:positive regulation of protein processing in phagocytic vesicle (qval1.77E-2)', 'GO:0071604:transforming growth factor beta production (qval1.77E-2)', 'GO:0071866:negative regulation of apoptotic process in bone marrow (qval1.76E-2)', 'GO:0070555:response to interleukin-1 (qval1.77E-2)', 'GO:0042058:regulation of epidermal growth factor receptor signaling pathway (qval1.76E-2)', 'GO:0034332:adherens junction organization (qval1.76E-2)', 'GO:0002040:sprouting angiogenesis (qval1.86E-2)', 'GO:0010837:regulation of keratinocyte proliferation (qval1.85E-2)', 'GO:0035306:positive regulation of dephosphorylation (qval1.88E-2)', 'GO:2000377:regulation of reactive oxygen species metabolic process (qval1.91E-2)', 'GO:0035313:wound healing, spreading of epidermal cells (qval1.93E-2)', 'GO:0071803:positive regulation of podosome assembly (qval1.92E-2)', 'GO:0045655:regulation of monocyte differentiation (qval1.92E-2)', 'GO:0038127:ERBB signaling pathway (qval2.03E-2)', 'GO:0007264:small GTPase mediated signal transduction (qval2.15E-2)', 'GO:0010035:response to inorganic substance (qval2.17E-2)', 'GO:0045582:positive regulation of T cell differentiation (qval2.2E-2)', 'GO:0030260:entry into host cell (qval2.34E-2)', 'GO:0051806:entry into cell of other organism involved in symbiotic interaction (qval2.33E-2)', 'GO:0051828:entry into other organism involved in symbiotic interaction (qval2.33E-2)', 'GO:0044409:entry into host (qval2.32E-2)', 'GO:1902254:negative regulation of intrinsic apoptotic signaling pathway by p53 class mediator (qval2.34E-2)', 'GO:0070613:regulation of protein processing (qval2.38E-2)', 'GO:0060341:regulation of cellular localization (qval2.38E-2)', 'GO:0008593:regulation of Notch signaling pathway (qval2.48E-2)', 'GO:0010717:regulation of epithelial to mesenchymal transition (qval2.47E-2)', 'GO:0016525:negative regulation of angiogenesis (qval2.47E-2)', 'GO:2000514:regulation of CD4-positive, alpha-beta T cell activation (qval2.51E-2)', 'GO:1902904:negative regulation of supramolecular fiber organization (qval2.57E-2)', 'GO:0033993:response to lipid (qval2.59E-2)', 'GO:0045580:regulation of T cell differentiation (qval2.61E-2)', 'GO:0048731:system development (qval2.7E-2)', 'GO:0002604:regulation of dendritic cell antigen processing and presentation (qval2.7E-2)', 'GO:1901388:regulation of transforming growth factor beta activation (qval2.69E-2)', 'GO:0045657:positive regulation of monocyte differentiation (qval2.68E-2)', 'GO:0010749:regulation of nitric oxide mediated signal transduction (qval2.68E-2)', 'GO:0042307:positive regulation of protein import into nucleus (qval2.69E-2)', 'GO:0010470:regulation of gastrulation (qval2.68E-2)', 'GO:0071345:cellular response to cytokine stimulus (qval2.71E-2)', 'GO:0007266:Rho protein signal transduction (qval2.72E-2)', 'GO:1903317:regulation of protein maturation (qval2.72E-2)', 'GO:2000117:negative regulation of cysteine-type endopeptidase activity (qval2.71E-2)', 'GO:2000181:negative regulation of blood vessel morphogenesis (qval2.71E-2)', 'GO:2000114:regulation of establishment of cell polarity (qval2.73E-2)', 'GO:0045589:regulation of regulatory T cell differentiation (qval2.73E-2)', 'GO:0002761:regulation of myeloid leukocyte differentiation (qval2.74E-2)', 'GO:0051147:regulation of muscle cell differentiation (qval2.77E-2)', 'GO:0046903:secretion (qval2.8E-2)', 'GO:0010638:positive regulation of organelle organization (qval2.81E-2)', 'GO:0045637:regulation of myeloid cell differentiation (qval2.85E-2)', 'GO:0051098:regulation of binding (qval2.88E-2)', 'GO:0046634:regulation of alpha-beta T cell activation (qval2.89E-2)', 'GO:0031589:cell-substrate adhesion (qval2.89E-2)', 'GO:0001954:positive regulation of cell-matrix adhesion (qval2.93E-2)', 'GO:0030865:cortical cytoskeleton organization (qval2.92E-2)', 'GO:0048568:embryonic organ development (qval2.99E-2)', 'GO:0000302:response to reactive oxygen species (qval3.05E-2)', 'GO:0032231:regulation of actin filament bundle assembly (qval3.08E-2)', 'GO:1904035:regulation of epithelial cell apoptotic process (qval3.09E-2)', 'GO:2000810:regulation of bicellular tight junction assembly (qval3.2E-2)', 'GO:0061311:cell surface receptor signaling pathway involved in heart development (qval3.19E-2)', 'GO:0044319:wound healing, spreading of cells (qval3.19E-2)']</t>
        </is>
      </c>
      <c r="T46" s="3">
        <f>hyperlink("https://spiral.technion.ac.il/results/MTAwMDAwNA==/45/GOResultsFUNCTION","link")</f>
        <v/>
      </c>
      <c r="U46" t="inlineStr">
        <is>
          <t>['GO:0050839:cell adhesion molecule binding (qval6.07E-13)', 'GO:0005178:integrin binding (qval1.02E-7)', 'GO:0045296:cadherin binding (qval1.34E-7)', 'GO:0044877:protein-containing complex binding (qval2.16E-7)', 'GO:0005102:signaling receptor binding (qval1.71E-5)', 'GO:0019899:enzyme binding (qval4.83E-5)', 'GO:0003779:actin binding (qval4.77E-5)', 'GO:0098631:cell adhesion mediator activity (qval9.84E-5)', 'GO:0005515:protein binding (qval1.21E-4)', 'GO:0098632:cell-cell adhesion mediator activity (qval2.37E-4)', 'GO:0008092:cytoskeletal protein binding (qval4.18E-4)', 'GO:0019900:kinase binding (qval2.93E-3)', 'GO:0019901:protein kinase binding (qval4.41E-3)', 'GO:0005488:binding (qval1.03E-2)', 'GO:0098641:cadherin binding involved in cell-cell adhesion (qval9.6E-3)', 'GO:0070051:fibrinogen binding (qval2.78E-2)', 'GO:0001968:fibronectin binding (qval4.63E-2)', 'GO:0043236:laminin binding (qval5.32E-2)', 'GO:0030291:protein serine/threonine kinase inhibitor activity (qval8.63E-2)', 'GO:0001618:virus receptor activity (qval8.54E-2)', 'GO:0104005:hijacked molecular function (qval8.14E-2)', 'GO:0004860:protein kinase inhibitor activity (qval8.58E-2)', 'GO:0051015:actin filament binding (qval9.29E-2)', 'GO:0019210:kinase inhibitor activity (qval1.15E-1)', 'GO:0050840:extracellular matrix binding (qval1.29E-1)', 'GO:0004222:metalloendopeptidase activity (qval1.62E-1)']</t>
        </is>
      </c>
      <c r="V46" s="3">
        <f>hyperlink("https://spiral.technion.ac.il/results/MTAwMDAwNA==/45/GOResultsCOMPONENT","link")</f>
        <v/>
      </c>
      <c r="W46" t="inlineStr">
        <is>
          <t>['GO:0070161:anchoring junction (qval5.75E-21)', 'GO:0005912:adherens junction (qval5.77E-21)', 'GO:0005925:focal adhesion (qval3.13E-19)', 'GO:0005924:cell-substrate adherens junction (qval2.94E-19)', 'GO:0030055:cell-substrate junction (qval2.94E-19)', 'GO:0030054:cell junction (qval1.69E-18)', 'GO:0070062:extracellular exosome (qval7.52E-14)', 'GO:1903561:extracellular vesicle (qval1.77E-13)', 'GO:0043230:extracellular organelle (qval1.63E-13)', 'GO:0044421:extracellular region part (qval5.9E-13)', 'GO:0031982:vesicle (qval8.41E-11)', 'GO:0005856:cytoskeleton (qval9.59E-9)', 'GO:0005886:plasma membrane (qval2.54E-7)', 'GO:0001726:ruffle (qval8.3E-7)', 'GO:0032432:actin filament bundle (qval1.16E-6)', 'GO:0001725:stress fiber (qval4.78E-6)', 'GO:0097517:contractile actin filament bundle (qval4.5E-6)', 'GO:0016020:membrane (qval9.22E-6)', 'GO:0030027:lamellipodium (qval9.02E-6)', 'GO:0031012:extracellular matrix (qval1.4E-5)', 'GO:0042641:actomyosin (qval1.47E-5)', 'GO:0062023:collagen-containing extracellular matrix (qval2.14E-5)', 'GO:0009986:cell surface (qval3.36E-5)', 'GO:0044449:contractile fiber part (qval8.19E-5)', 'GO:0044433:cytoplasmic vesicle part (qval2.03E-4)', 'GO:0098552:side of membrane (qval4.02E-4)', 'GO:0005615:extracellular space (qval5.38E-4)', 'GO:0015629:actin cytoskeleton (qval5.39E-4)', 'GO:0044459:plasma membrane part (qval8.95E-4)', 'GO:0042995:cell projection (qval9.82E-4)', 'GO:0005884:actin filament (qval1.37E-3)', 'GO:0030018:Z disc (qval2.44E-3)', 'GO:0005737:cytoplasm (qval4.48E-3)', 'GO:0009897:external side of plasma membrane (qval5.18E-3)', 'GO:0030175:filopodium (qval5.39E-3)', 'GO:0005576:extracellular region (qval7.98E-3)', 'GO:0002102:podosome (qval9.12E-3)', 'GO:0031253:cell projection membrane (qval1.05E-2)', 'GO:0120025:plasma membrane bounded cell projection (qval1.31E-2)', 'GO:0043227:membrane-bounded organelle (qval1.39E-2)', 'GO:0008305:integrin complex (qval1.71E-2)', 'GO:0044444:cytoplasmic part (qval1.87E-2)', 'GO:0098590:plasma membrane region (qval1.97E-2)', 'GO:0030864:cortical actin cytoskeleton (qval1.99E-2)', 'GO:0044448:cell cortex part (qval1.99E-2)', 'GO:0034685:integrin alphav-beta6 complex (qval1.98E-2)', 'GO:0098636:protein complex involved in cell adhesion (qval2.4E-2)', 'GO:0099568:cytoplasmic region (qval2.38E-2)', 'GO:0032587:ruffle membrane (qval2.37E-2)', 'GO:0005938:cell cortex (qval2.77E-2)', 'GO:0005788:endoplasmic reticulum lumen (qval2.9E-2)', 'GO:0005583:fibrillar collagen trimer (qval2.88E-2)', 'GO:0043226:organelle (qval2.97E-2)', 'GO:0043232:intracellular non-membrane-bounded organelle (qval2.93E-2)', 'GO:1904813:ficolin-1-rich granule lumen (qval2.99E-2)', 'GO:0031410:cytoplasmic vesicle (qval3.06E-2)', 'GO:0043228:non-membrane-bounded organelle (qval3.09E-2)', 'GO:0097708:intracellular vesicle (qval3.26E-2)']</t>
        </is>
      </c>
      <c r="X46" t="inlineStr">
        <is>
          <t>[{0, 1, 2, 3, 25, 26, 27, 28, 29, 30}, {17, 19, 13, 15}]</t>
        </is>
      </c>
    </row>
    <row r="47">
      <c r="A47" s="1" t="n">
        <v>46</v>
      </c>
      <c r="B47" t="n">
        <v>32863</v>
      </c>
      <c r="C47" t="n">
        <v>31</v>
      </c>
      <c r="D47" t="n">
        <v>475</v>
      </c>
      <c r="E47" t="n">
        <v>13</v>
      </c>
      <c r="F47" t="n">
        <v>930</v>
      </c>
      <c r="G47" t="n">
        <v>29</v>
      </c>
      <c r="H47" s="2" t="n">
        <v>-747.8395914018354</v>
      </c>
      <c r="I47" t="n">
        <v>0.5992464550683714</v>
      </c>
      <c r="J47" t="inlineStr">
        <is>
          <t>ENSG00000005001,ENSG00000005893,ENSG00000006327,ENSG00000008513,ENSG00000009830,ENSG00000010017,ENSG00000010270,ENSG00000010404,ENSG00000013364,ENSG00000013561,ENSG00000015153,ENSG00000016864,ENSG00000018189,ENSG00000023191,ENSG00000023909,ENSG00000035862,ENSG00000038382,ENSG00000040487,ENSG00000041982,ENSG00000049239,ENSG00000049245,ENSG00000050820,ENSG00000051128,ENSG00000051523,ENSG00000052795,ENSG00000061676,ENSG00000064651,ENSG00000066084,ENSG00000067057,ENSG00000067082,ENSG00000067955,ENSG00000068724,ENSG00000068903,ENSG00000069329,ENSG00000069869,ENSG00000070081,ENSG00000070540,ENSG00000071205,ENSG00000071537,ENSG00000071553,ENSG00000072364,ENSG00000072778,ENSG00000073921,ENSG00000075420,ENSG00000075624,ENSG00000075790,ENSG00000075945,ENSG00000076770,ENSG00000076944,ENSG00000077147,ENSG00000077380,ENSG00000077942,ENSG00000078124,ENSG00000078902,ENSG00000079332,ENSG00000079974,ENSG00000080503,ENSG00000081479,ENSG00000083896,ENSG00000084112,ENSG00000085063,ENSG00000085733,ENSG00000086062,ENSG00000087088,ENSG00000087111,ENSG00000087152,ENSG00000087274,ENSG00000088387,ENSG00000091136,ENSG00000091317,ENSG00000092841,ENSG00000095739,ENSG00000097033,ENSG00000099246,ENSG00000099917,ENSG00000099960,ENSG00000100139,ENSG00000100221,ENSG00000100242,ENSG00000100258,ENSG00000100266,ENSG00000100441,ENSG00000100485,ENSG00000100599,ENSG00000100650,ENSG00000100813,ENSG00000100906,ENSG00000101152,ENSG00000101158,ENSG00000101182,ENSG00000101197,ENSG00000101198,ENSG00000101335,ENSG00000101558,ENSG00000101825,ENSG00000101846,ENSG00000101940,ENSG00000102054,ENSG00000102243,ENSG00000102316,ENSG00000102401,ENSG00000102471,ENSG00000102547,ENSG00000102805,ENSG00000102871,ENSG00000103249,ENSG00000103855,ENSG00000103978,ENSG00000104131,ENSG00000104388,ENSG00000104695,ENSG00000104783,ENSG00000105223,ENSG00000105355,ENSG00000105887,ENSG00000106868,ENSG00000107175,ENSG00000107223,ENSG00000107485,ENSG00000107862,ENSG00000108774,ENSG00000108819,ENSG00000109079,ENSG00000109323,ENSG00000110080,ENSG00000110237,ENSG00000110330,ENSG00000110492,ENSG00000110880,ENSG00000111057,ENSG00000111321,ENSG00000111348,ENSG00000111642,ENSG00000111676,ENSG00000111737,ENSG00000111790,ENSG00000111897,ENSG00000112078,ENSG00000112576,ENSG00000112851,ENSG00000113068,ENSG00000113645,ENSG00000113811,ENSG00000113916,ENSG00000113971,ENSG00000114354,ENSG00000114450,ENSG00000115221,ENSG00000115310,ENSG00000115935,ENSG00000115977,ENSG00000116406,ENSG00000116574,ENSG00000116786,ENSG00000116871,ENSG00000116903,ENSG00000116977,ENSG00000117020,ENSG00000117308,ENSG00000117362,ENSG00000118503,ENSG00000118680,ENSG00000119048,ENSG00000119242,ENSG00000119408,ENSG00000119655,ENSG00000119682,ENSG00000119801,ENSG00000119979,ENSG00000120675,ENSG00000122218,ENSG00000122786,ENSG00000123159,ENSG00000123240,ENSG00000123374,ENSG00000123562,ENSG00000123572,ENSG00000124172,ENSG00000124209,ENSG00000124357,ENSG00000125170,ENSG00000125304,ENSG00000125826,ENSG00000126070,ENSG00000126804,ENSG00000127125,ENSG00000127666,ENSG00000128534,ENSG00000128591,ENSG00000128641,ENSG00000129055,ENSG00000129083,ENSG00000129562,ENSG00000129625,ENSG00000130396,ENSG00000130429,ENSG00000130779,ENSG00000131037,ENSG00000131370,ENSG00000131435,ENSG00000131943,ENSG00000131981,ENSG00000132334,ENSG00000132746,ENSG00000133131,ENSG00000133466,ENSG00000133612,ENSG00000134108,ENSG00000134248,ENSG00000134291,ENSG00000135002,ENSG00000135046,ENSG00000135047,ENSG00000135269,ENSG00000135299,ENSG00000135404,ENSG00000135480,ENSG00000135535,ENSG00000135677,ENSG00000135720,ENSG00000135924,ENSG00000136048,ENSG00000136068,ENSG00000136478,ENSG00000136754,ENSG00000136986,ENSG00000137100,ENSG00000137507,ENSG00000137575,ENSG00000137710,ENSG00000137996,ENSG00000138119,ENSG00000138434,ENSG00000138448,ENSG00000138674,ENSG00000139055,ENSG00000139644,ENSG00000139793,ENSG00000140455,ENSG00000140497,ENSG00000140526,ENSG00000140836,ENSG00000140873,ENSG00000140931,ENSG00000140950,ENSG00000141068,ENSG00000142208,ENSG00000143162,ENSG00000143164,ENSG00000143198,ENSG00000143217,ENSG00000143222,ENSG00000143382,ENSG00000143753,ENSG00000143761,ENSG00000143797,ENSG00000143850,ENSG00000144228,ENSG00000144455,ENSG00000144824,ENSG00000145685,ENSG00000145730,ENSG00000145743,ENSG00000145817,ENSG00000146072,ENSG00000146373,ENSG00000146425,ENSG00000146648,ENSG00000147408,ENSG00000147454,ENSG00000147526,ENSG00000148344,ENSG00000148358,ENSG00000149262,ENSG00000149541,ENSG00000149591,ENSG00000149658,ENSG00000150593,ENSG00000150867,ENSG00000150991,ENSG00000151116,ENSG00000151208,ENSG00000151474,ENSG00000151726,ENSG00000152217,ENSG00000152229,ENSG00000152242,ENSG00000153113,ENSG00000153250,ENSG00000153317,ENSG00000153827,ENSG00000154370,ENSG00000154640,ENSG00000155324,ENSG00000155363,ENSG00000155366,ENSG00000156113,ENSG00000156642,ENSG00000156860,ENSG00000157020,ENSG00000157107,ENSG00000157191,ENSG00000157227,ENSG00000157625,ENSG00000158270,ENSG00000158710,ENSG00000158863,ENSG00000159176,ENSG00000159210,ENSG00000159720,ENSG00000160094,ENSG00000160213,ENSG00000160271,ENSG00000160310,ENSG00000160948,ENSG00000161013,ENSG00000161057,ENSG00000161526,ENSG00000161677,ENSG00000161714,ENSG00000162772,ENSG00000162849,ENSG00000162909,ENSG00000162923,ENSG00000163072,ENSG00000163191,ENSG00000163249,ENSG00000163466,ENSG00000163472,ENSG00000163481,ENSG00000163513,ENSG00000163527,ENSG00000163638,ENSG00000163701,ENSG00000164116,ENSG00000164125,ENSG00000164171,ENSG00000164292,ENSG00000164402,ENSG00000164609,ENSG00000164733,ENSG00000165102,ENSG00000165156,ENSG00000165410,ENSG00000165458,ENSG00000165507,ENSG00000165626,ENSG00000165757,ENSG00000166173,ENSG00000166387,ENSG00000166401,ENSG00000166454,ENSG00000166900,ENSG00000166949,ENSG00000167110,ENSG00000167193,ENSG00000167595,ENSG00000167601,ENSG00000167617,ENSG00000167657,ENSG00000167996,ENSG00000168077,ENSG00000168078,ENSG00000168172,ENSG00000168374,ENSG00000168461,ENSG00000169045,ENSG00000169129,ENSG00000169231,ENSG00000169550,ENSG00000169905,ENSG00000170242,ENSG00000170421,ENSG00000170581,ENSG00000170677,ENSG00000170689,ENSG00000171302,ENSG00000171456,ENSG00000171617,ENSG00000172216,ENSG00000172354,ENSG00000172965,ENSG00000173559,ENSG00000174640,ENSG00000175318,ENSG00000175793,ENSG00000176014,ENSG00000176658,ENSG00000176720,ENSG00000176788,ENSG00000177469,ENSG00000178719,ENSG00000178927,ENSG00000179222,ENSG00000179348,ENSG00000180964,ENSG00000181904,ENSG00000182158,ENSG00000182472,ENSG00000182578,ENSG00000182606,ENSG00000182718,ENSG00000182916,ENSG00000182985,ENSG00000183255,ENSG00000183696,ENSG00000184292,ENSG00000184840,ENSG00000185222,ENSG00000185359,ENSG00000185551,ENSG00000185624,ENSG00000185896,ENSG00000187531,ENSG00000188483,ENSG00000188994,ENSG00000189120,ENSG00000196141,ENSG00000196428,ENSG00000196547,ENSG00000196549,ENSG00000196588,ENSG00000196776,ENSG00000197102,ENSG00000197122,ENSG00000197321,ENSG00000197324,ENSG00000197343,ENSG00000197448,ENSG00000197702,ENSG00000197746,ENSG00000197747,ENSG00000197780,ENSG00000197956,ENSG00000197965,ENSG00000198646,ENSG00000198833,ENSG00000198858,ENSG00000200834,ENSG00000201649,ENSG00000204070,ENSG00000204217,ENSG00000204580,ENSG00000205336,ENSG00000205542,ENSG00000205730,ENSG00000205903,ENSG00000213190,ENSG00000213639,ENSG00000213722,ENSG00000213853,ENSG00000213977,ENSG00000214049,ENSG00000214530,ENSG00000214655,ENSG00000215717,ENSG00000218416,ENSG00000223573,ENSG00000224407,ENSG00000226479,ENSG00000235863,ENSG00000236830,ENSG00000241772,ENSG00000242732,ENSG00000243137,ENSG00000243927,ENSG00000246705,ENSG00000247287,ENSG00000260032,ENSG00000265107,ENSG00000266258,ENSG00000267280,ENSG00000267519,ENSG00000267534,ENSG00000278311</t>
        </is>
      </c>
      <c r="K47" t="inlineStr">
        <is>
          <t>[(1, 8), (1, 10), (1, 12), (1, 14), (1, 16), (1, 18), (3, 10), (3, 12), (3, 14), (3, 16), (3, 18), (25, 16), (26, 8), (26, 10), (26, 12), (26, 14), (26, 16), (26, 18), (27, 16), (28, 10), (28, 12), (28, 14), (28, 16), (28, 18), (30, 10), (30, 12), (30, 14), (30, 16), (30, 18)]</t>
        </is>
      </c>
      <c r="L47" t="n">
        <v>2128</v>
      </c>
      <c r="M47" t="n">
        <v>1</v>
      </c>
      <c r="N47" t="n">
        <v>0.95</v>
      </c>
      <c r="O47" t="n">
        <v>3</v>
      </c>
      <c r="P47" t="n">
        <v>10000</v>
      </c>
      <c r="Q47" t="inlineStr">
        <is>
          <t>11/06/2023, 22:21:12</t>
        </is>
      </c>
      <c r="R47" s="3">
        <f>hyperlink("https://spiral.technion.ac.il/results/MTAwMDAwNA==/46/GOResultsPROCESS","link")</f>
        <v/>
      </c>
      <c r="S47" t="inlineStr">
        <is>
          <t>['GO:0016192:vesicle-mediated transport (qval2.02E-17)', 'GO:0002376:immune system process (qval1.06E-9)', 'GO:0045321:leukocyte activation (qval3.82E-8)', 'GO:0001775:cell activation (qval4.44E-8)', 'GO:0048518:positive regulation of biological process (qval7.53E-8)', 'GO:0002252:immune effector process (qval1.16E-7)', 'GO:0002263:cell activation involved in immune response (qval3.81E-7)', 'GO:0002274:myeloid leukocyte activation (qval4.15E-7)', 'GO:0043312:neutrophil degranulation (qval4.17E-7)', 'GO:0002283:neutrophil activation involved in immune response (qval4.62E-7)', 'GO:0002366:leukocyte activation involved in immune response (qval6.71E-7)', 'GO:0042119:neutrophil activation (qval6.62E-7)', 'GO:0002275:myeloid cell activation involved in immune response (qval6.14E-7)', 'GO:0036230:granulocyte activation (qval6.49E-7)', 'GO:0043299:leukocyte degranulation (qval7.38E-7)', 'GO:0048522:positive regulation of cellular process (qval1.21E-6)', 'GO:0045055:regulated exocytosis (qval2.4E-6)', 'GO:0030155:regulation of cell adhesion (qval2.48E-6)', 'GO:0006887:exocytosis (qval2.66E-6)', 'GO:0045184:establishment of protein localization (qval3.52E-6)', 'GO:0032940:secretion by cell (qval3.91E-6)', 'GO:0008104:protein localization (qval6.14E-6)', 'GO:0048523:negative regulation of cellular process (qval8.03E-6)', 'GO:0050794:regulation of cellular process (qval8.22E-6)', 'GO:0046903:secretion (qval8.76E-6)', 'GO:0033036:macromolecule localization (qval8.98E-6)', 'GO:0048583:regulation of response to stimulus (qval9.82E-6)', 'GO:0051234:establishment of localization (qval1.07E-5)', 'GO:0050789:regulation of biological process (qval1.37E-5)', 'GO:0048584:positive regulation of response to stimulus (qval1.58E-5)', 'GO:0051179:localization (qval1.7E-5)', 'GO:0016043:cellular component organization (qval2.59E-5)', 'GO:0071840:cellular component organization or biogenesis (qval2.93E-5)', 'GO:0032879:regulation of localization (qval3.2E-5)', 'GO:0006810:transport (qval4.12E-5)', 'GO:0051641:cellular localization (qval4.84E-5)', 'GO:0051270:regulation of cellular component movement (qval4.9E-5)', 'GO:0046907:intracellular transport (qval4.92E-5)', 'GO:0040012:regulation of locomotion (qval4.99E-5)', 'GO:0048519:negative regulation of biological process (qval7.16E-5)', 'GO:0051603:proteolysis involved in cellular protein catabolic process (qval9.21E-5)', 'GO:0040017:positive regulation of locomotion (qval1.07E-4)', 'GO:0034976:response to endoplasmic reticulum stress (qval1.15E-4)', 'GO:0065007:biological regulation (qval1.18E-4)', 'GO:0030163:protein catabolic process (qval1.33E-4)', 'GO:0051272:positive regulation of cellular component movement (qval1.78E-4)', 'GO:0048193:Golgi vesicle transport (qval1.77E-4)', 'GO:0042127:regulation of cell proliferation (qval1.79E-4)', 'GO:0015031:protein transport (qval1.99E-4)', 'GO:2000147:positive regulation of cell motility (qval2.15E-4)', 'GO:0007162:negative regulation of cell adhesion (qval2.16E-4)', 'GO:0030335:positive regulation of cell migration (qval2.45E-4)', 'GO:0051128:regulation of cellular component organization (qval2.82E-4)', 'GO:0030334:regulation of cell migration (qval2.79E-4)', 'GO:2000145:regulation of cell motility (qval2.96E-4)', 'GO:0015833:peptide transport (qval3.18E-4)', 'GO:0045785:positive regulation of cell adhesion (qval3.19E-4)', 'GO:0042886:amide transport (qval3.22E-4)', 'GO:1902531:regulation of intracellular signal transduction (qval4.09E-4)', 'GO:0009966:regulation of signal transduction (qval4.09E-4)', 'GO:0050793:regulation of developmental process (qval7.23E-4)', 'GO:0006996:organelle organization (qval7.68E-4)', 'GO:0007015:actin filament organization (qval7.9E-4)', 'GO:0010941:regulation of cell death (qval9.4E-4)', 'GO:0023051:regulation of signaling (qval9.46E-4)', 'GO:0061024:membrane organization (qval1.04E-3)', 'GO:0048585:negative regulation of response to stimulus (qval1.09E-3)', 'GO:0009967:positive regulation of signal transduction (qval1.19E-3)', 'GO:0051649:establishment of localization in cell (qval1.2E-3)', 'GO:0006888:ER to Golgi vesicle-mediated transport (qval1.21E-3)', 'GO:0023056:positive regulation of signaling (qval1.19E-3)', 'GO:0036010:protein localization to endosome (qval1.19E-3)', 'GO:0002684:positive regulation of immune system process (qval1.28E-3)', 'GO:0010646:regulation of cell communication (qval1.36E-3)', 'GO:0090066:regulation of anatomical structure size (qval1.41E-3)', 'GO:0032535:regulation of cellular component size (qval1.63E-3)', 'GO:0010647:positive regulation of cell communication (qval1.76E-3)', 'GO:0016050:vesicle organization (qval1.74E-3)', 'GO:0060548:negative regulation of cell death (qval1.81E-3)', 'GO:0043069:negative regulation of programmed cell death (qval1.83E-3)', 'GO:0030029:actin filament-based process (qval2.15E-3)', 'GO:0043066:negative regulation of apoptotic process (qval2.38E-3)', 'GO:0051247:positive regulation of protein metabolic process (qval2.45E-3)', 'GO:0044419:interspecies interaction between organisms (qval2.47E-3)', 'GO:0080134:regulation of response to stress (qval2.58E-3)', 'GO:0043067:regulation of programmed cell death (qval2.84E-3)', 'GO:0006928:movement of cell or subcellular component (qval2.88E-3)', 'GO:0065009:regulation of molecular function (qval2.86E-3)', 'GO:0010498:proteasomal protein catabolic process (qval3.12E-3)', 'GO:0009968:negative regulation of signal transduction (qval3.39E-3)', 'GO:0071705:nitrogen compound transport (qval3.38E-3)', 'GO:0042981:regulation of apoptotic process (qval3.73E-3)', 'GO:0006511:ubiquitin-dependent protein catabolic process (qval3.81E-3)', 'GO:0051249:regulation of lymphocyte activation (qval3.89E-3)', 'GO:0051130:positive regulation of cellular component organization (qval4.01E-3)', 'GO:0050790:regulation of catalytic activity (qval4.07E-3)', 'GO:0019941:modification-dependent protein catabolic process (qval4.28E-3)', 'GO:0051246:regulation of protein metabolic process (qval4.26E-3)', 'GO:0009100:glycoprotein metabolic process (qval4.35E-3)', 'GO:0008361:regulation of cell size (qval4.67E-3)', 'GO:0051098:regulation of binding (qval4.71E-3)', 'GO:0002757:immune response-activating signal transduction (qval4.66E-3)', 'GO:0022407:regulation of cell-cell adhesion (qval4.69E-3)', 'GO:0051239:regulation of multicellular organismal process (qval4.73E-3)', 'GO:0042176:regulation of protein catabolic process (qval4.81E-3)', 'GO:0001765:membrane raft assembly (qval4.8E-3)', 'GO:0031347:regulation of defense response (qval4.98E-3)', 'GO:0072665:protein localization to vacuole (qval4.95E-3)', 'GO:0016477:cell migration (qval5.41E-3)', 'GO:0022603:regulation of anatomical structure morphogenesis (qval5.5E-3)', 'GO:0043632:modification-dependent macromolecule catabolic process (qval5.51E-3)', 'GO:0009057:macromolecule catabolic process (qval5.5E-3)', 'GO:0016197:endosomal transport (qval5.47E-3)', 'GO:0032956:regulation of actin cytoskeleton organization (qval5.97E-3)', 'GO:0002682:regulation of immune system process (qval6.47E-3)', 'GO:0032970:regulation of actin filament-based process (qval6.54E-3)', 'GO:0007165:signal transduction (qval6.78E-3)', 'GO:0048870:cell motility (qval7.08E-3)', 'GO:0007010:cytoskeleton organization (qval7.05E-3)', 'GO:1900024:regulation of substrate adhesion-dependent cell spreading (qval8.92E-3)', 'GO:0006897:endocytosis (qval8.94E-3)', 'GO:1903037:regulation of leukocyte cell-cell adhesion (qval8.91E-3)', 'GO:0006508:proteolysis (qval8.84E-3)', 'GO:2001233:regulation of apoptotic signaling pathway (qval9.13E-3)', 'GO:0050863:regulation of T cell activation (qval9.16E-3)', 'GO:0032268:regulation of cellular protein metabolic process (qval9.11E-3)', 'GO:0043123:positive regulation of I-kappaB kinase/NF-kappaB signaling (qval9.72E-3)', 'GO:0007034:vacuolar transport (qval9.66E-3)', 'GO:1902533:positive regulation of intracellular signal transduction (qval9.6E-3)', 'GO:0009894:regulation of catabolic process (qval1E-2)', 'GO:0044093:positive regulation of molecular function (qval1.01E-2)', 'GO:0045595:regulation of cell differentiation (qval1.04E-2)', 'GO:0009987:cellular process (qval1.14E-2)', 'GO:0002764:immune response-regulating signaling pathway (qval1.14E-2)', 'GO:0040011:locomotion (qval1.18E-2)', 'GO:0016032:viral process (qval1.18E-2)', 'GO:0044403:symbiont process (qval1.17E-2)', 'GO:0033043:regulation of organelle organization (qval1.21E-2)', 'GO:0070848:response to growth factor (qval1.24E-2)', 'GO:0009893:positive regulation of metabolic process (qval1.25E-2)', 'GO:0051250:negative regulation of lymphocyte activation (qval1.24E-2)', 'GO:0010632:regulation of epithelial cell migration (qval1.25E-2)', 'GO:0044087:regulation of cellular component biogenesis (qval1.35E-2)', 'GO:0030260:entry into host cell (qval1.36E-2)', 'GO:0051806:entry into cell of other organism involved in symbiotic interaction (qval1.35E-2)', 'GO:0051828:entry into other organism involved in symbiotic interaction (qval1.34E-2)', 'GO:0044409:entry into host (qval1.33E-2)', 'GO:0032270:positive regulation of cellular protein metabolic process (qval1.34E-2)', 'GO:0010648:negative regulation of cell communication (qval1.33E-2)', 'GO:0051099:positive regulation of binding (qval1.32E-2)', 'GO:0030855:epithelial cell differentiation (qval1.32E-2)', 'GO:0002253:activation of immune response (qval1.35E-2)', 'GO:0023057:negative regulation of signaling (qval1.35E-2)', 'GO:0034613:cellular protein localization (qval1.45E-2)', 'GO:0008285:negative regulation of cell proliferation (qval1.5E-2)', 'GO:1903392:negative regulation of adherens junction organization (qval1.51E-2)', 'GO:0016482:cytosolic transport (qval1.52E-2)', 'GO:0032101:regulation of response to external stimulus (qval1.65E-2)', 'GO:0043122:regulation of I-kappaB kinase/NF-kappaB signaling (qval1.66E-2)', 'GO:0022604:regulation of cell morphogenesis (qval1.67E-2)', 'GO:0070727:cellular macromolecule localization (qval1.67E-2)', 'GO:0010638:positive regulation of organelle organization (qval1.73E-2)', 'GO:1903527:positive regulation of membrane tubulation (qval1.74E-2)', 'GO:0006950:response to stress (qval1.74E-2)', 'GO:0051716:cellular response to stimulus (qval1.73E-2)', 'GO:1903038:negative regulation of leukocyte cell-cell adhesion (qval1.74E-2)', 'GO:0043161:proteasome-mediated ubiquitin-dependent protein catabolic process (qval1.75E-2)', 'GO:0006986:response to unfolded protein (qval1.79E-2)', 'GO:0071702:organic substance transport (qval1.84E-2)', 'GO:0002478:antigen processing and presentation of exogenous peptide antigen (qval2.03E-2)', 'GO:0022409:positive regulation of cell-cell adhesion (qval2.14E-2)', 'GO:2000026:regulation of multicellular organismal development (qval2.18E-2)', 'GO:0045621:positive regulation of lymphocyte differentiation (qval2.17E-2)', 'GO:0022408:negative regulation of cell-cell adhesion (qval2.32E-2)', 'GO:0006914:autophagy (qval2.32E-2)', 'GO:0061919:process utilizing autophagic mechanism (qval2.31E-2)', 'GO:0060627:regulation of vesicle-mediated transport (qval2.37E-2)', 'GO:0051251:positive regulation of lymphocyte activation (qval2.41E-2)', 'GO:0050868:negative regulation of T cell activation (qval2.45E-2)', 'GO:2001234:negative regulation of apoptotic signaling pathway (qval2.46E-2)', 'GO:0043254:regulation of protein complex assembly (qval2.5E-2)', 'GO:0046718:viral entry into host cell (qval2.5E-2)', 'GO:2001236:regulation of extrinsic apoptotic signaling pathway (qval2.49E-2)', 'GO:0033554:cellular response to stress (qval2.5E-2)', 'GO:0032989:cellular component morphogenesis (qval2.51E-2)', 'GO:0050896:response to stimulus (qval2.51E-2)', 'GO:0014911:positive regulation of smooth muscle cell migration (qval2.54E-2)', 'GO:0019884:antigen processing and presentation of exogenous antigen (qval2.6E-2)', 'GO:0009056:catabolic process (qval2.71E-2)', 'GO:0097435:supramolecular fiber organization (qval2.73E-2)', 'GO:0045732:positive regulation of protein catabolic process (qval2.88E-2)', 'GO:0050778:positive regulation of immune response (qval2.89E-2)', 'GO:0097494:regulation of vesicle size (qval2.88E-2)', 'GO:0031589:cell-substrate adhesion (qval2.88E-2)', 'GO:0006886:intracellular protein transport (qval2.93E-2)', 'GO:0002694:regulation of leukocyte activation (qval3.06E-2)', 'GO:0048608:reproductive structure development (qval3.1E-2)', 'GO:0003006:developmental process involved in reproduction (qval3.09E-2)', 'GO:0030036:actin cytoskeleton organization (qval3.11E-2)', 'GO:0008637:apoptotic mitochondrial changes (qval3.14E-2)', 'GO:0007249:I-kappaB kinase/NF-kappaB signaling (qval3.13E-2)', 'GO:0035966:response to topologically incorrect protein (qval3.23E-2)', 'GO:0019222:regulation of metabolic process (qval3.23E-2)', 'GO:0070663:regulation of leukocyte proliferation (qval3.25E-2)', 'GO:0048002:antigen processing and presentation of peptide antigen (qval3.31E-2)', 'GO:0050866:negative regulation of cell activation (qval3.42E-2)', 'GO:0031329:regulation of cellular catabolic process (qval3.45E-2)', 'GO:1903391:regulation of adherens junction organization (qval3.47E-2)', 'GO:0051704:multi-organism process (qval3.49E-2)', 'GO:0010634:positive regulation of epithelial cell migration (qval3.67E-2)', 'GO:0050865:regulation of cell activation (qval3.68E-2)', 'GO:0070085:glycosylation (qval3.67E-2)', 'GO:0010033:response to organic substance (qval3.9E-2)', 'GO:0019882:antigen processing and presentation (qval3.92E-2)', 'GO:0051900:regulation of mitochondrial depolarization (qval3.97E-2)', 'GO:0045737:positive regulation of cyclin-dependent protein serine/threonine kinase activity (qval4.05E-2)', 'GO:0010812:negative regulation of cell-substrate adhesion (qval4.13E-2)', 'GO:0006892:post-Golgi vesicle-mediated transport (qval4.25E-2)', 'GO:0002695:negative regulation of leukocyte activation (qval4.25E-2)', 'GO:0030100:regulation of endocytosis (qval4.27E-2)', 'GO:0031349:positive regulation of defense response (qval4.3E-2)', 'GO:1903525:regulation of membrane tubulation (qval4.29E-2)', 'GO:0031396:regulation of protein ubiquitination (qval4.33E-2)', 'GO:1901565:organonitrogen compound catabolic process (qval4.57E-2)', 'GO:0031647:regulation of protein stability (qval4.56E-2)', 'GO:1903362:regulation of cellular protein catabolic process (qval4.56E-2)', 'GO:0008219:cell death (qval4.62E-2)', 'GO:0044265:cellular macromolecule catabolic process (qval4.6E-2)', 'GO:1903829:positive regulation of cellular protein localization (qval4.59E-2)', 'GO:0010604:positive regulation of macromolecule metabolic process (qval4.65E-2)', 'GO:0071363:cellular response to growth factor stimulus (qval4.67E-2)', 'GO:0070433:negative regulation of nucleotide-binding oligomerization domain containing 2 signaling pathway (qval4.72E-2)', 'GO:0070425:negative regulation of nucleotide-binding oligomerization domain containing signaling pathway (qval4.7E-2)', 'GO:0071604:transforming growth factor beta production (qval4.68E-2)', 'GO:0097067:cellular response to thyroid hormone stimulus (qval4.74E-2)', 'GO:0045806:negative regulation of endocytosis (qval4.75E-2)', 'GO:0031323:regulation of cellular metabolic process (qval4.76E-2)', 'GO:0051493:regulation of cytoskeleton organization (qval4.77E-2)', 'GO:0051701:interaction with host (qval4.78E-2)', 'GO:0010810:regulation of cell-substrate adhesion (qval4.95E-2)', 'GO:0050727:regulation of inflammatory response (qval5.29E-2)', 'GO:0043413:macromolecule glycosylation (qval5.32E-2)', 'GO:0006486:protein glycosylation (qval5.29E-2)', 'GO:1903320:regulation of protein modification by small protein conjugation or removal (qval5.52E-2)', 'GO:1903039:positive regulation of leukocyte cell-cell adhesion (qval5.63E-2)', 'GO:0051056:regulation of small GTPase mediated signal transduction (qval5.65E-2)', 'GO:0030097:hemopoiesis (qval5.66E-2)', 'GO:0019886:antigen processing and presentation of exogenous peptide antigen via MHC class II (qval5.63E-2)', 'GO:0110053:regulation of actin filament organization (qval5.66E-2)', 'GO:0045056:transcytosis (qval5.71E-2)', 'GO:0035728:response to hepatocyte growth factor (qval5.68E-2)', 'GO:0051895:negative regulation of focal adhesion assembly (qval5.66E-2)', 'GO:0051049:regulation of transport (qval5.66E-2)', 'GO:0061951:establishment of protein localization to plasma membrane (qval5.84E-2)', 'GO:0001893:maternal placenta development (qval5.86E-2)']</t>
        </is>
      </c>
      <c r="T47" s="3">
        <f>hyperlink("https://spiral.technion.ac.il/results/MTAwMDAwNA==/46/GOResultsFUNCTION","link")</f>
        <v/>
      </c>
      <c r="U47" t="inlineStr">
        <is>
          <t>['GO:0050839:cell adhesion molecule binding (qval1.83E-9)', 'GO:0045296:cadherin binding (qval1.72E-8)', 'GO:0005515:protein binding (qval5.35E-6)', 'GO:0019899:enzyme binding (qval2.43E-5)', 'GO:0008092:cytoskeletal protein binding (qval2.32E-5)', 'GO:0003779:actin binding (qval4.07E-3)', 'GO:0042802:identical protein binding (qval4.18E-3)', 'GO:1902936:phosphatidylinositol bisphosphate binding (qval1.24E-2)', 'GO:0043130:ubiquitin binding (qval1.85E-2)', 'GO:0005488:binding (qval3.04E-2)', 'GO:0044877:protein-containing complex binding (qval3.92E-2)', 'GO:0005546:phosphatidylinositol-4,5-bisphosphate binding (qval5.66E-2)', 'GO:0005178:integrin binding (qval6.92E-2)', 'GO:0032182:ubiquitin-like protein binding (qval6.68E-2)', 'GO:0051020:GTPase binding (qval6.92E-2)', 'GO:0098631:cell adhesion mediator activity (qval1.51E-1)', 'GO:0044389:ubiquitin-like protein ligase binding (qval1.44E-1)', 'GO:0019904:protein domain specific binding (qval1.72E-1)', 'GO:0035258:steroid hormone receptor binding (qval1.85E-1)']</t>
        </is>
      </c>
      <c r="V47" s="3">
        <f>hyperlink("https://spiral.technion.ac.il/results/MTAwMDAwNA==/46/GOResultsCOMPONENT","link")</f>
        <v/>
      </c>
      <c r="W47" t="inlineStr">
        <is>
          <t>['GO:0044444:cytoplasmic part (qval2.39E-14)', 'GO:0031982:vesicle (qval1.28E-13)', 'GO:0044433:cytoplasmic vesicle part (qval2.61E-13)', 'GO:0070062:extracellular exosome (qval3.29E-13)', 'GO:1903561:extracellular vesicle (qval7.72E-13)', 'GO:0043230:extracellular organelle (qval6.68E-13)', 'GO:0016020:membrane (qval7.15E-12)', 'GO:0005829:cytosol (qval2.27E-10)', 'GO:0098588:bounding membrane of organelle (qval1.64E-9)', 'GO:0070161:anchoring junction (qval1.51E-9)', 'GO:0098805:whole membrane (qval1.39E-9)', 'GO:0044440:endosomal part (qval2.12E-9)', 'GO:0005912:adherens junction (qval1.98E-9)', 'GO:0044424:intracellular part (qval3.13E-9)', 'GO:0010008:endosome membrane (qval1.06E-8)', 'GO:0044437:vacuolar part (qval2.76E-8)', 'GO:0031090:organelle membrane (qval4.84E-8)', 'GO:0005774:vacuolar membrane (qval7.23E-8)', 'GO:0030055:cell-substrate junction (qval7.22E-8)', 'GO:0098852:lytic vacuole membrane (qval7.39E-8)', 'GO:0005765:lysosomal membrane (qval7.03E-8)', 'GO:0005925:focal adhesion (qval1.82E-7)', 'GO:0005924:cell-substrate adherens junction (qval2E-7)', 'GO:0030054:cell junction (qval1.92E-7)', 'GO:0044421:extracellular region part (qval2.06E-7)', 'GO:0031410:cytoplasmic vesicle (qval2.17E-7)', 'GO:0097708:intracellular vesicle (qval2.56E-7)', 'GO:0005856:cytoskeleton (qval6.72E-6)', 'GO:0012506:vesicle membrane (qval1.22E-5)', 'GO:0030659:cytoplasmic vesicle membrane (qval1.32E-5)', 'GO:0005768:endosome (qval1.3E-5)', 'GO:0044422:organelle part (qval2.06E-5)', 'GO:0005764:lysosome (qval2.1E-5)', 'GO:0000323:lytic vacuole (qval2.03E-5)', 'GO:0005737:cytoplasm (qval2.05E-5)', 'GO:0043227:membrane-bounded organelle (qval2.22E-5)', 'GO:0044446:intracellular organelle part (qval2.33E-5)', 'GO:0035577:azurophil granule membrane (qval2.52E-5)', 'GO:0000139:Golgi membrane (qval3E-5)', 'GO:0030667:secretory granule membrane (qval3.82E-5)', 'GO:0005773:vacuole (qval6.49E-5)', 'GO:0043226:organelle (qval9.38E-5)', 'GO:0042470:melanosome (qval3.06E-4)', 'GO:0048770:pigment granule (qval2.99E-4)', 'GO:0030027:lamellipodium (qval3.63E-4)', 'GO:0044425:membrane part (qval3.66E-4)', 'GO:0044431:Golgi apparatus part (qval3.88E-4)', 'GO:0044432:endoplasmic reticulum part (qval4.18E-4)', 'GO:0044464:cell part (qval5.66E-4)', 'GO:0098857:membrane microdomain (qval1.52E-3)', 'GO:0045121:membrane raft (qval1.49E-3)', 'GO:0031902:late endosome membrane (qval2.25E-3)', 'GO:0098589:membrane region (qval2.28E-3)', 'GO:0005789:endoplasmic reticulum membrane (qval3.22E-3)', 'GO:0005775:vacuolar lumen (qval4.84E-3)', 'GO:0005905:clathrin-coated pit (qval4.82E-3)', 'GO:0005886:plasma membrane (qval5.28E-3)', 'GO:0043229:intracellular organelle (qval5.57E-3)', 'GO:0055038:recycling endosome membrane (qval6.08E-3)', 'GO:0098590:plasma membrane region (qval6.25E-3)', 'GO:0032991:protein-containing complex (qval7.93E-3)', 'GO:0030117:membrane coat (qval7.8E-3)', 'GO:0030120:vesicle coat (qval9.73E-3)', 'GO:0000151:ubiquitin ligase complex (qval1.21E-2)', 'GO:0005770:late endosome (qval1.27E-2)', 'GO:0048471:perinuclear region of cytoplasm (qval1.37E-2)', 'GO:0002102:podosome (qval1.39E-2)', 'GO:0062023:collagen-containing extracellular matrix (qval1.93E-2)', 'GO:0031904:endosome lumen (qval1.96E-2)', 'GO:0005794:Golgi apparatus (qval1.99E-2)', 'GO:0005769:early endosome (qval1.96E-2)', 'GO:1990665:AnxA2-p11 complex (qval1.97E-2)', 'GO:0034685:integrin alphav-beta6 complex (qval1.94E-2)', 'GO:0043232:intracellular non-membrane-bounded organelle (qval1.98E-2)', 'GO:0043228:non-membrane-bounded organelle (qval2.2E-2)']</t>
        </is>
      </c>
      <c r="X47" t="inlineStr">
        <is>
          <t>[{1, 3, 25, 26, 27, 28, 30}, {16, 18, 8, 10, 12, 14}]</t>
        </is>
      </c>
    </row>
    <row r="48">
      <c r="A48" s="1" t="n">
        <v>47</v>
      </c>
      <c r="B48" t="n">
        <v>32863</v>
      </c>
      <c r="C48" t="n">
        <v>31</v>
      </c>
      <c r="D48" t="n">
        <v>460</v>
      </c>
      <c r="E48" t="n">
        <v>13</v>
      </c>
      <c r="F48" t="n">
        <v>930</v>
      </c>
      <c r="G48" t="n">
        <v>36</v>
      </c>
      <c r="H48" s="2" t="n">
        <v>-726.7769887652689</v>
      </c>
      <c r="I48" t="n">
        <v>0.6009252125773316</v>
      </c>
      <c r="J48" t="inlineStr">
        <is>
          <t>ENSG00000002330,ENSG00000005187,ENSG00000010017,ENSG00000010270,ENSG00000011198,ENSG00000011422,ENSG00000012061,ENSG00000013364,ENSG00000013561,ENSG00000016864,ENSG00000017427,ENSG00000023330,ENSG00000023902,ENSG00000023909,ENSG00000028528,ENSG00000035862,ENSG00000040487,ENSG00000041982,ENSG00000049245,ENSG00000050820,ENSG00000051128,ENSG00000051523,ENSG00000054277,ENSG00000054793,ENSG00000059728,ENSG00000060971,ENSG00000064763,ENSG00000066322,ENSG00000068615,ENSG00000068903,ENSG00000069020,ENSG00000069812,ENSG00000070081,ENSG00000070540,ENSG00000070778,ENSG00000072135,ENSG00000072422,ENSG00000073921,ENSG00000074319,ENSG00000074416,ENSG00000075391,ENSG00000075624,ENSG00000076770,ENSG00000077721,ENSG00000078902,ENSG00000079332,ENSG00000079385,ENSG00000082074,ENSG00000082397,ENSG00000082438,ENSG00000085063,ENSG00000085662,ENSG00000085733,ENSG00000085871,ENSG00000087088,ENSG00000087111,ENSG00000091436,ENSG00000092068,ENSG00000092203,ENSG00000092841,ENSG00000096088,ENSG00000099246,ENSG00000099250,ENSG00000099341,ENSG00000099385,ENSG00000099910,ENSG00000099960,ENSG00000099992,ENSG00000100030,ENSG00000100219,ENSG00000100221,ENSG00000100234,ENSG00000100258,ENSG00000100266,ENSG00000100284,ENSG00000100292,ENSG00000100483,ENSG00000100593,ENSG00000100599,ENSG00000100600,ENSG00000100650,ENSG00000100911,ENSG00000101152,ENSG00000101182,ENSG00000101197,ENSG00000101198,ENSG00000101421,ENSG00000101558,ENSG00000101846,ENSG00000102054,ENSG00000102218,ENSG00000102393,ENSG00000102580,ENSG00000102786,ENSG00000103066,ENSG00000103249,ENSG00000103266,ENSG00000103496,ENSG00000103855,ENSG00000103876,ENSG00000104131,ENSG00000104388,ENSG00000104783,ENSG00000104856,ENSG00000105173,ENSG00000105398,ENSG00000105404,ENSG00000105669,ENSG00000105887,ENSG00000106400,ENSG00000106617,ENSG00000106636,ENSG00000106868,ENSG00000107175,ENSG00000107223,ENSG00000107485,ENSG00000107954,ENSG00000108774,ENSG00000108786,ENSG00000108861,ENSG00000109320,ENSG00000110047,ENSG00000110080,ENSG00000110330,ENSG00000110675,ENSG00000111237,ENSG00000111321,ENSG00000111348,ENSG00000111676,ENSG00000111737,ENSG00000112033,ENSG00000112078,ENSG00000112182,ENSG00000112297,ENSG00000112559,ENSG00000112773,ENSG00000113068,ENSG00000113532,ENSG00000113712,ENSG00000114354,ENSG00000114450,ENSG00000115216,ENSG00000115221,ENSG00000115233,ENSG00000115310,ENSG00000115594,ENSG00000115641,ENSG00000115935,ENSG00000115977,ENSG00000116044,ENSG00000116406,ENSG00000116977,ENSG00000117362,ENSG00000117519,ENSG00000118503,ENSG00000118508,ENSG00000119408,ENSG00000119535,ENSG00000119630,ENSG00000119655,ENSG00000119979,ENSG00000119986,ENSG00000120217,ENSG00000121858,ENSG00000123159,ENSG00000123178,ENSG00000123374,ENSG00000124151,ENSG00000124172,ENSG00000124209,ENSG00000125753,ENSG00000126353,ENSG00000126709,ENSG00000127125,ENSG00000127314,ENSG00000128228,ENSG00000128285,ENSG00000129055,ENSG00000129625,ENSG00000129757,ENSG00000130147,ENSG00000130311,ENSG00000130382,ENSG00000130429,ENSG00000130829,ENSG00000130830,ENSG00000131037,ENSG00000131116,ENSG00000131943,ENSG00000131981,ENSG00000132329,ENSG00000132681,ENSG00000132746,ENSG00000133131,ENSG00000133639,ENSG00000134046,ENSG00000134108,ENSG00000134248,ENSG00000134375,ENSG00000134775,ENSG00000135002,ENSG00000135046,ENSG00000135047,ENSG00000135346,ENSG00000135404,ENSG00000135480,ENSG00000135636,ENSG00000135678,ENSG00000135924,ENSG00000135925,ENSG00000135932,ENSG00000136048,ENSG00000136478,ENSG00000136695,ENSG00000136930,ENSG00000136986,ENSG00000137270,ENSG00000137460,ENSG00000137842,ENSG00000137869,ENSG00000137996,ENSG00000138092,ENSG00000138166,ENSG00000138434,ENSG00000138449,ENSG00000140299,ENSG00000140459,ENSG00000140931,ENSG00000141642,ENSG00000142168,ENSG00000142208,ENSG00000142669,ENSG00000143198,ENSG00000143222,ENSG00000143543,ENSG00000143545,ENSG00000143753,ENSG00000143761,ENSG00000143774,ENSG00000143977,ENSG00000144455,ENSG00000144648,ENSG00000144824,ENSG00000145016,ENSG00000145050,ENSG00000145632,ENSG00000146232,ENSG00000146540,ENSG00000147533,ENSG00000147872,ENSG00000148120,ENSG00000148344,ENSG00000149262,ENSG00000149541,ENSG00000149591,ENSG00000149658,ENSG00000150991,ENSG00000151208,ENSG00000151468,ENSG00000151474,ENSG00000152082,ENSG00000152137,ENSG00000153071,ENSG00000153823,ENSG00000153827,ENSG00000153930,ENSG00000154370,ENSG00000154734,ENSG00000155366,ENSG00000156113,ENSG00000156639,ENSG00000156802,ENSG00000156860,ENSG00000157020,ENSG00000157827,ENSG00000158710,ENSG00000159216,ENSG00000159348,ENSG00000159720,ENSG00000160213,ENSG00000160271,ENSG00000160439,ENSG00000160789,ENSG00000160999,ENSG00000161011,ENSG00000161013,ENSG00000161057,ENSG00000161217,ENSG00000161526,ENSG00000161533,ENSG00000161677,ENSG00000161714,ENSG00000162066,ENSG00000162407,ENSG00000162772,ENSG00000162843,ENSG00000163072,ENSG00000163121,ENSG00000163374,ENSG00000163472,ENSG00000163481,ENSG00000163513,ENSG00000163636,ENSG00000163993,ENSG00000164125,ENSG00000164442,ENSG00000164744,ENSG00000165410,ENSG00000165458,ENSG00000165507,ENSG00000166173,ENSG00000166289,ENSG00000166311,ENSG00000166401,ENSG00000166900,ENSG00000166912,ENSG00000166920,ENSG00000167004,ENSG00000167106,ENSG00000167193,ENSG00000167996,ENSG00000168065,ENSG00000168078,ENSG00000168374,ENSG00000168701,ENSG00000168758,ENSG00000168884,ENSG00000169045,ENSG00000169217,ENSG00000169247,ENSG00000169495,ENSG00000169504,ENSG00000169550,ENSG00000169583,ENSG00000170445,ENSG00000171222,ENSG00000171302,ENSG00000171476,ENSG00000171867,ENSG00000172354,ENSG00000172586,ENSG00000172818,ENSG00000172977,ENSG00000173156,ENSG00000173163,ENSG00000173193,ENSG00000173812,ENSG00000173868,ENSG00000173918,ENSG00000174307,ENSG00000174886,ENSG00000175166,ENSG00000175315,ENSG00000175318,ENSG00000175582,ENSG00000175634,ENSG00000176170,ENSG00000176531,ENSG00000176658,ENSG00000176788,ENSG00000176907,ENSG00000177469,ENSG00000178150,ENSG00000178307,ENSG00000178719,ENSG00000178927,ENSG00000179222,ENSG00000179348,ENSG00000179403,ENSG00000179776,ENSG00000179933,ENSG00000180185,ENSG00000180730,ENSG00000180964,ENSG00000181649,ENSG00000182578,ENSG00000182749,ENSG00000182916,ENSG00000183255,ENSG00000183696,ENSG00000183979,ENSG00000184281,ENSG00000184363,ENSG00000184371,ENSG00000184502,ENSG00000184887,ENSG00000185043,ENSG00000185112,ENSG00000186417,ENSG00000187531,ENSG00000189120,ENSG00000196182,ENSG00000196549,ENSG00000196588,ENSG00000196914,ENSG00000197343,ENSG00000197448,ENSG00000197702,ENSG00000197724,ENSG00000197747,ENSG00000197780,ENSG00000197872,ENSG00000198492,ENSG00000198646,ENSG00000200834,ENSG00000203783,ENSG00000204070,ENSG00000204128,ENSG00000204272,ENSG00000204315,ENSG00000204673,ENSG00000205336,ENSG00000205542,ENSG00000205730,ENSG00000205903,ENSG00000213719,ENSG00000213977,ENSG00000214530,ENSG00000218776,ENSG00000221963,ENSG00000223850,ENSG00000224407,ENSG00000225663,ENSG00000231925,ENSG00000233461,ENSG00000235863,ENSG00000237149,ENSG00000237819,ENSG00000240682,ENSG00000241878,ENSG00000242950,ENSG00000244476,ENSG00000245848,ENSG00000246705,ENSG00000247287,ENSG00000247595,ENSG00000249861,ENSG00000250509,ENSG00000251143,ENSG00000254087,ENSG00000254251,ENSG00000254470,ENSG00000254901,ENSG00000260034,ENSG00000261097,ENSG00000261737,ENSG00000262117,ENSG00000263528,ENSG00000265107,ENSG00000267458,ENSG00000267534,ENSG00000268153,ENSG00000269526,ENSG00000269825,ENSG00000270977,ENSG00000272667,ENSG00000273033,ENSG00000275620,ENSG00000279118,ENSG00000281358</t>
        </is>
      </c>
      <c r="K48" t="inlineStr">
        <is>
          <t>[(1, 10), (1, 12), (1, 14), (1, 16), (3, 10), (3, 12), (3, 14), (3, 16), (5, 10), (5, 12), (5, 14), (5, 16), (7, 10), (7, 12), (7, 14), (7, 16), (9, 10), (9, 12), (9, 14), (9, 16), (11, 10), (11, 12), (11, 14), (11, 16), (26, 10), (26, 12), (26, 14), (26, 16), (28, 10), (28, 12), (28, 14), (28, 16), (30, 10), (30, 12), (30, 14), (30, 16)]</t>
        </is>
      </c>
      <c r="L48" t="n">
        <v>5327</v>
      </c>
      <c r="M48" t="n">
        <v>0.75</v>
      </c>
      <c r="N48" t="n">
        <v>0.95</v>
      </c>
      <c r="O48" t="n">
        <v>3</v>
      </c>
      <c r="P48" t="n">
        <v>10000</v>
      </c>
      <c r="Q48" t="inlineStr">
        <is>
          <t>11/06/2023, 22:21:40</t>
        </is>
      </c>
      <c r="R48" s="3">
        <f>hyperlink("https://spiral.technion.ac.il/results/MTAwMDAwNA==/47/GOResultsPROCESS","link")</f>
        <v/>
      </c>
      <c r="S48" t="inlineStr">
        <is>
          <t>['GO:0048583:regulation of response to stimulus (qval2.39E-9)', 'GO:0009966:regulation of signal transduction (qval2.45E-9)', 'GO:0016192:vesicle-mediated transport (qval1.66E-9)', 'GO:0048585:negative regulation of response to stimulus (qval3.65E-9)', 'GO:0023051:regulation of signaling (qval9.36E-9)', 'GO:0010646:regulation of cell communication (qval1.63E-8)', 'GO:0002376:immune system process (qval2.96E-8)', 'GO:0048584:positive regulation of response to stimulus (qval3.61E-8)', 'GO:0040017:positive regulation of locomotion (qval6.61E-8)', 'GO:0010647:positive regulation of cell communication (qval1.94E-7)', 'GO:0023056:positive regulation of signaling (qval2.27E-7)', 'GO:0009968:negative regulation of signal transduction (qval2.56E-7)', 'GO:0045055:regulated exocytosis (qval4.7E-7)', 'GO:0048523:negative regulation of cellular process (qval4.59E-7)', 'GO:0006887:exocytosis (qval4.61E-7)', 'GO:0002274:myeloid leukocyte activation (qval4.36E-7)', 'GO:0010648:negative regulation of cell communication (qval4.94E-7)', 'GO:0023057:negative regulation of signaling (qval5E-7)', 'GO:0009967:positive regulation of signal transduction (qval6.55E-7)', 'GO:0042981:regulation of apoptotic process (qval6.4E-7)', 'GO:0043067:regulation of programmed cell death (qval9.68E-7)', 'GO:0010941:regulation of cell death (qval9.38E-7)', 'GO:2000147:positive regulation of cell motility (qval9.13E-7)', 'GO:0030335:positive regulation of cell migration (qval1.03E-6)', 'GO:0048518:positive regulation of biological process (qval1.08E-6)', 'GO:0032940:secretion by cell (qval1.06E-6)', 'GO:0040012:regulation of locomotion (qval1.27E-6)', 'GO:0051247:positive regulation of protein metabolic process (qval1.54E-6)', 'GO:0051272:positive regulation of cellular component movement (qval1.89E-6)', 'GO:0002263:cell activation involved in immune response (qval2.16E-6)', 'GO:0032270:positive regulation of cellular protein metabolic process (qval2.33E-6)', 'GO:1902531:regulation of intracellular signal transduction (qval2.63E-6)', 'GO:0010033:response to organic substance (qval2.88E-6)', 'GO:0043312:neutrophil degranulation (qval4.41E-6)', 'GO:0002366:leukocyte activation involved in immune response (qval5E-6)', 'GO:0046903:secretion (qval4.93E-6)', 'GO:0002283:neutrophil activation involved in immune response (qval4.84E-6)', 'GO:0019221:cytokine-mediated signaling pathway (qval4.91E-6)', 'GO:0080134:regulation of response to stress (qval6.35E-6)', 'GO:0002275:myeloid cell activation involved in immune response (qval6.43E-6)', 'GO:0032268:regulation of cellular protein metabolic process (qval6.64E-6)', 'GO:0051246:regulation of protein metabolic process (qval6.64E-6)', 'GO:0042119:neutrophil activation (qval6.67E-6)', 'GO:0070498:interleukin-1-mediated signaling pathway (qval6.89E-6)', 'GO:0036230:granulocyte activation (qval7.15E-6)', 'GO:0031329:regulation of cellular catabolic process (qval7.81E-6)', 'GO:0030334:regulation of cell migration (qval7.69E-6)', 'GO:0043299:leukocyte degranulation (qval7.96E-6)', 'GO:0002684:positive regulation of immune system process (qval8.46E-6)', 'GO:0048519:negative regulation of biological process (qval1.06E-5)', 'GO:0043069:negative regulation of programmed cell death (qval1.36E-5)', 'GO:0009719:response to endogenous stimulus (qval1.44E-5)', 'GO:0001775:cell activation (qval1.49E-5)', 'GO:0045321:leukocyte activation (qval1.76E-5)', 'GO:0043066:negative regulation of apoptotic process (qval1.75E-5)', 'GO:0051716:cellular response to stimulus (qval1.77E-5)', 'GO:2000145:regulation of cell motility (qval1.8E-5)', 'GO:0032101:regulation of response to external stimulus (qval2.09E-5)', 'GO:0002757:immune response-activating signal transduction (qval2.2E-5)', 'GO:0043620:regulation of DNA-templated transcription in response to stress (qval2.35E-5)', 'GO:0065008:regulation of biological quality (qval2.5E-5)', 'GO:0051270:regulation of cellular component movement (qval2.49E-5)', 'GO:0060548:negative regulation of cell death (qval2.91E-5)', 'GO:0065009:regulation of molecular function (qval2.94E-5)', 'GO:0050778:positive regulation of immune response (qval3.15E-5)', 'GO:0032879:regulation of localization (qval3.24E-5)', 'GO:0038061:NIK/NF-kappaB signaling (qval4.36E-5)', 'GO:0031347:regulation of defense response (qval4.4E-5)', 'GO:0061418:regulation of transcription from RNA polymerase II promoter in response to hypoxia (qval4.45E-5)', 'GO:0071310:cellular response to organic substance (qval4.74E-5)', 'GO:0048522:positive regulation of cellular process (qval4.72E-5)', 'GO:0002252:immune effector process (qval4.99E-5)', 'GO:0050851:antigen receptor-mediated signaling pathway (qval5.59E-5)', 'GO:0043618:regulation of transcription from RNA polymerase II promoter in response to stress (qval5.94E-5)', 'GO:0009894:regulation of catabolic process (qval6.06E-5)', 'GO:0002682:regulation of immune system process (qval7.66E-5)', 'GO:0002764:immune response-regulating signaling pathway (qval7.84E-5)', 'GO:1902036:regulation of hematopoietic stem cell differentiation (qval9.05E-5)', 'GO:0002253:activation of immune response (qval1.12E-4)', 'GO:0002479:antigen processing and presentation of exogenous peptide antigen via MHC class I, TAP-dependent (qval1.39E-4)', 'GO:0031399:regulation of protein modification process (qval1.5E-4)', 'GO:0007165:signal transduction (qval1.57E-4)', 'GO:2000027:regulation of animal organ morphogenesis (qval1.63E-4)', 'GO:0050776:regulation of immune response (qval1.87E-4)', 'GO:0001933:negative regulation of protein phosphorylation (qval1.87E-4)', 'GO:0019882:antigen processing and presentation (qval1.85E-4)', 'GO:0042221:response to chemical (qval1.9E-4)', 'GO:0007166:cell surface receptor signaling pathway (qval1.9E-4)', 'GO:0002429:immune response-activating cell surface receptor signaling pathway (qval2.12E-4)', 'GO:0022603:regulation of anatomical structure morphogenesis (qval2.63E-4)', 'GO:1902533:positive regulation of intracellular signal transduction (qval2.65E-4)', 'GO:0002758:innate immune response-activating signal transduction (qval2.65E-4)', 'GO:0042590:antigen processing and presentation of exogenous peptide antigen via MHC class I (qval2.86E-4)', 'GO:0050790:regulation of catalytic activity (qval3.17E-4)', 'GO:0042326:negative regulation of phosphorylation (qval3.5E-4)', 'GO:0009725:response to hormone (qval3.8E-4)', 'GO:0002474:antigen processing and presentation of peptide antigen via MHC class I (qval3.84E-4)', 'GO:0035728:response to hepatocyte growth factor (qval3.89E-4)', 'GO:0065007:biological regulation (qval4.26E-4)', 'GO:0032434:regulation of proteasomal ubiquitin-dependent protein catabolic process (qval4.4E-4)', 'GO:0061136:regulation of proteasomal protein catabolic process (qval4.51E-4)', 'GO:0001932:regulation of protein phosphorylation (qval5.39E-4)', 'GO:0051098:regulation of binding (qval5.38E-4)', 'GO:1901532:regulation of hematopoietic progenitor cell differentiation (qval6.09E-4)', 'GO:0050794:regulation of cellular process (qval6.12E-4)', 'GO:0006810:transport (qval6.3E-4)', 'GO:0051234:establishment of localization (qval6.29E-4)', 'GO:0016197:endosomal transport (qval6.7E-4)', 'GO:0002685:regulation of leukocyte migration (qval6.7E-4)', 'GO:0050789:regulation of biological process (qval7.45E-4)', 'GO:0002768:immune response-regulating cell surface receptor signaling pathway (qval7.5E-4)', 'GO:0044093:positive regulation of molecular function (qval8.43E-4)', 'GO:0050852:T cell receptor signaling pathway (qval8.98E-4)', 'GO:0002218:activation of innate immune response (qval8.91E-4)', 'GO:0051179:localization (qval8.88E-4)', 'GO:0032436:positive regulation of proteasomal ubiquitin-dependent protein catabolic process (qval8.97E-4)', 'GO:0071495:cellular response to endogenous stimulus (qval9.1E-4)', 'GO:0070887:cellular response to chemical stimulus (qval9.16E-4)', 'GO:0002223:stimulatory C-type lectin receptor signaling pathway (qval9.82E-4)', 'GO:0045936:negative regulation of phosphate metabolic process (qval1.07E-3)', 'GO:0008219:cell death (qval1.09E-3)', 'GO:2001236:regulation of extrinsic apoptotic signaling pathway (qval1.08E-3)', 'GO:0010563:negative regulation of phosphorus metabolic process (qval1.08E-3)', 'GO:0042325:regulation of phosphorylation (qval1.08E-3)', 'GO:0035556:intracellular signal transduction (qval1.11E-3)', 'GO:1903362:regulation of cellular protein catabolic process (qval1.12E-3)', 'GO:1903364:positive regulation of cellular protein catabolic process (qval1.13E-3)', 'GO:0002220:innate immune response activating cell surface receptor signaling pathway (qval1.13E-3)', 'GO:2001233:regulation of apoptotic signaling pathway (qval1.12E-3)', 'GO:0044092:negative regulation of molecular function (qval1.11E-3)', 'GO:0051603:proteolysis involved in cellular protein catabolic process (qval1.19E-3)', 'GO:0030162:regulation of proteolysis (qval1.31E-3)', 'GO:0050793:regulation of developmental process (qval1.31E-3)', 'GO:1901800:positive regulation of proteasomal protein catabolic process (qval1.32E-3)', 'GO:0009987:cellular process (qval1.38E-3)', 'GO:0051174:regulation of phosphorus metabolic process (qval1.46E-3)', 'GO:0019220:regulation of phosphate metabolic process (qval1.45E-3)', 'GO:0031331:positive regulation of cellular catabolic process (qval1.6E-3)', 'GO:1901184:regulation of ERBB signaling pathway (qval1.67E-3)', 'GO:0006915:apoptotic process (qval1.67E-3)', 'GO:0050896:response to stimulus (qval1.67E-3)', 'GO:0009893:positive regulation of metabolic process (qval1.69E-3)', 'GO:0006469:negative regulation of protein kinase activity (qval1.73E-3)', 'GO:0033673:negative regulation of kinase activity (qval1.72E-3)', 'GO:0061024:membrane organization (qval1.73E-3)', 'GO:0051248:negative regulation of protein metabolic process (qval1.83E-3)', 'GO:0043086:negative regulation of catalytic activity (qval1.82E-3)', 'GO:0045859:regulation of protein kinase activity (qval1.86E-3)', 'GO:1903050:regulation of proteolysis involved in cellular protein catabolic process (qval1.89E-3)', 'GO:0042127:regulation of cell proliferation (qval1.93E-3)', 'GO:0031400:negative regulation of protein modification process (qval1.93E-3)', 'GO:2000058:regulation of ubiquitin-dependent protein catabolic process (qval2.3E-3)', 'GO:0031145:anaphase-promoting complex-dependent catabolic process (qval2.38E-3)', 'GO:0045862:positive regulation of proteolysis (qval2.41E-3)', 'GO:0035729:cellular response to hepatocyte growth factor stimulus (qval2.44E-3)', 'GO:0050920:regulation of chemotaxis (qval2.44E-3)', 'GO:0002478:antigen processing and presentation of exogenous peptide antigen (qval2.81E-3)', 'GO:2000060:positive regulation of ubiquitin-dependent protein catabolic process (qval3.02E-3)', 'GO:0033209:tumor necrosis factor-mediated signaling pathway (qval3E-3)', 'GO:1901700:response to oxygen-containing compound (qval3.16E-3)', 'GO:0061041:regulation of wound healing (qval3.22E-3)', 'GO:0071675:regulation of mononuclear cell migration (qval3.21E-3)', 'GO:0038095:Fc-epsilon receptor signaling pathway (qval3.23E-3)', 'GO:0045785:positive regulation of cell adhesion (qval3.31E-3)', 'GO:0042176:regulation of protein catabolic process (qval3.29E-3)', 'GO:0030155:regulation of cell adhesion (qval3.38E-3)', 'GO:0012501:programmed cell death (qval3.39E-3)', 'GO:0060627:regulation of vesicle-mediated transport (qval3.62E-3)', 'GO:0043123:positive regulation of I-kappaB kinase/NF-kappaB signaling (qval3.74E-3)', 'GO:2001234:negative regulation of apoptotic signaling pathway (qval3.73E-3)', 'GO:1903052:positive regulation of proteolysis involved in cellular protein catabolic process (qval3.76E-3)', 'GO:0008104:protein localization (qval3.78E-3)', 'GO:0019884:antigen processing and presentation of exogenous antigen (qval3.79E-3)', 'GO:1901701:cellular response to oxygen-containing compound (qval4.01E-3)', 'GO:0019216:regulation of lipid metabolic process (qval4.03E-3)', 'GO:0032269:negative regulation of cellular protein metabolic process (qval4.25E-3)', 'GO:0008610:lipid biosynthetic process (qval4.32E-3)', 'GO:0033554:cellular response to stress (qval4.44E-3)', 'GO:0009896:positive regulation of catabolic process (qval4.74E-3)', 'GO:0034097:response to cytokine (qval4.9E-3)', 'GO:0097028:dendritic cell differentiation (qval5.05E-3)', 'GO:2000736:regulation of stem cell differentiation (qval5.06E-3)', 'GO:0045184:establishment of protein localization (qval5.04E-3)', 'GO:0033036:macromolecule localization (qval5.12E-3)', 'GO:0043549:regulation of kinase activity (qval5.1E-3)', 'GO:0045088:regulation of innate immune response (qval5.1E-3)', 'GO:0048002:antigen processing and presentation of peptide antigen (qval5.11E-3)', 'GO:1902532:negative regulation of intracellular signal transduction (qval5.43E-3)', 'GO:0051348:negative regulation of transferase activity (qval5.63E-3)', 'GO:0010595:positive regulation of endothelial cell migration (qval5.78E-3)', 'GO:0010634:positive regulation of epithelial cell migration (qval5.79E-3)', 'GO:0019222:regulation of metabolic process (qval5.82E-3)', 'GO:0006521:regulation of cellular amino acid metabolic process (qval6.18E-3)', 'GO:0031323:regulation of cellular metabolic process (qval6.46E-3)', 'GO:0038093:Fc receptor signaling pathway (qval6.54E-3)', 'GO:1901564:organonitrogen compound metabolic process (qval6.56E-3)', 'GO:0031325:positive regulation of cellular metabolic process (qval6.52E-3)', 'GO:0043122:regulation of I-kappaB kinase/NF-kappaB signaling (qval6.52E-3)', 'GO:0045089:positive regulation of innate immune response (qval6.84E-3)', 'GO:0050856:regulation of T cell receptor signaling pathway (qval6.91E-3)', 'GO:0010604:positive regulation of macromolecule metabolic process (qval6.95E-3)', 'GO:0031401:positive regulation of protein modification process (qval7.13E-3)', 'GO:1901698:response to nitrogen compound (qval7.35E-3)', 'GO:0006643:membrane lipid metabolic process (qval7.38E-3)', 'GO:0031349:positive regulation of defense response (qval7.54E-3)', 'GO:0051049:regulation of transport (qval7.57E-3)', 'GO:0032102:negative regulation of response to external stimulus (qval7.58E-3)', 'GO:0006508:proteolysis (qval8.09E-3)', 'GO:0051128:regulation of cellular component organization (qval8.06E-3)', 'GO:0051726:regulation of cell cycle (qval8.22E-3)', 'GO:0036010:protein localization to endosome (qval8.38E-3)', 'GO:0043217:myelin maintenance (qval8.34E-3)', 'GO:0006950:response to stress (qval8.43E-3)', 'GO:0006629:lipid metabolic process (qval8.63E-3)', 'GO:0006914:autophagy (qval9.34E-3)', 'GO:0061919:process utilizing autophagic mechanism (qval9.3E-3)', 'GO:0010243:response to organonitrogen compound (qval9.46E-3)', 'GO:0006665:sphingolipid metabolic process (qval9.45E-3)', 'GO:0050854:regulation of antigen receptor-mediated signaling pathway (qval1.02E-2)', 'GO:0032703:negative regulation of interleukin-2 production (qval1.03E-2)', 'GO:0070848:response to growth factor (qval1.06E-2)', 'GO:2000106:regulation of leukocyte apoptotic process (qval1.12E-2)', 'GO:0071417:cellular response to organonitrogen compound (qval1.16E-2)', 'GO:0071900:regulation of protein serine/threonine kinase activity (qval1.23E-2)', 'GO:0010498:proteasomal protein catabolic process (qval1.24E-2)', 'GO:0045732:positive regulation of protein catabolic process (qval1.25E-2)', 'GO:0006897:endocytosis (qval1.26E-2)', 'GO:0050853:B cell receptor signaling pathway (qval1.26E-2)', 'GO:0002573:myeloid leukocyte differentiation (qval1.25E-2)', 'GO:0009628:response to abiotic stimulus (qval1.33E-2)', 'GO:0043408:regulation of MAPK cascade (qval1.33E-2)', 'GO:0051881:regulation of mitochondrial membrane potential (qval1.34E-2)', 'GO:1901699:cellular response to nitrogen compound (qval1.37E-2)', 'GO:0030163:protein catabolic process (qval1.36E-2)', 'GO:0010565:regulation of cellular ketone metabolic process (qval1.37E-2)', 'GO:0045786:negative regulation of cell cycle (qval1.37E-2)', 'GO:1901615:organic hydroxy compound metabolic process (qval1.39E-2)', 'GO:1902041:regulation of extrinsic apoptotic signaling pathway via death domain receptors (qval1.4E-2)', 'GO:0050921:positive regulation of chemotaxis (qval1.42E-2)', 'GO:2000008:regulation of protein localization to cell surface (qval1.41E-2)', 'GO:0043161:proteasome-mediated ubiquitin-dependent protein catabolic process (qval1.52E-2)', 'GO:0008285:negative regulation of cell proliferation (qval1.59E-2)', 'GO:1903034:regulation of response to wounding (qval1.6E-2)', 'GO:0051099:positive regulation of binding (qval1.59E-2)', 'GO:0022407:regulation of cell-cell adhesion (qval1.63E-2)', 'GO:1903706:regulation of hemopoiesis (qval1.66E-2)', 'GO:0062012:regulation of small molecule metabolic process (qval1.66E-2)', 'GO:0015031:protein transport (qval1.65E-2)', 'GO:0046907:intracellular transport (qval1.65E-2)', 'GO:0008202:steroid metabolic process (qval1.73E-2)', 'GO:0043085:positive regulation of catalytic activity (qval1.74E-2)', 'GO:0043687:post-translational protein modification (qval1.73E-2)', 'GO:2000108:positive regulation of leukocyte apoptotic process (qval1.75E-2)', 'GO:0097494:regulation of vesicle size (qval1.82E-2)', 'GO:1903037:regulation of leukocyte cell-cell adhesion (qval1.81E-2)', 'GO:1902991:regulation of amyloid precursor protein catabolic process (qval1.82E-2)', 'GO:0007264:small GTPase mediated signal transduction (qval1.85E-2)', 'GO:0051338:regulation of transferase activity (qval1.87E-2)', 'GO:0050863:regulation of T cell activation (qval1.87E-2)', 'GO:0006511:ubiquitin-dependent protein catabolic process (qval1.87E-2)', 'GO:0043536:positive regulation of blood vessel endothelial cell migration (qval1.87E-2)', 'GO:0030865:cortical cytoskeleton organization (qval1.86E-2)', 'GO:0043488:regulation of mRNA stability (qval1.87E-2)', 'GO:0061013:regulation of mRNA catabolic process (qval1.87E-2)', 'GO:0003006:developmental process involved in reproduction (qval1.94E-2)', 'GO:0033238:regulation of cellular amine metabolic process (qval1.98E-2)', 'GO:0052548:regulation of endopeptidase activity (qval1.99E-2)', 'GO:0051173:positive regulation of nitrogen compound metabolic process (qval2.03E-2)', 'GO:0071363:cellular response to growth factor stimulus (qval2.04E-2)', 'GO:0019941:modification-dependent protein catabolic process (qval2.05E-2)', 'GO:0016050:vesicle organization (qval2.14E-2)', 'GO:0002694:regulation of leukocyte activation (qval2.2E-2)', 'GO:0050727:regulation of inflammatory response (qval2.2E-2)', 'GO:0010942:positive regulation of cell death (qval2.26E-2)', 'GO:0015833:peptide transport (qval2.26E-2)', 'GO:0032535:regulation of cellular component size (qval2.29E-2)', 'GO:0030099:myeloid cell differentiation (qval2.32E-2)', 'GO:1903076:regulation of protein localization to plasma membrane (qval2.31E-2)', 'GO:0050860:negative regulation of T cell receptor signaling pathway (qval2.42E-2)', 'GO:0080090:regulation of primary metabolic process (qval2.45E-2)', 'GO:2001237:negative regulation of extrinsic apoptotic signaling pathway (qval2.49E-2)', 'GO:0032870:cellular response to hormone stimulus (qval2.59E-2)', 'GO:0050865:regulation of cell activation (qval2.6E-2)', 'GO:0043065:positive regulation of apoptotic process (qval2.6E-2)', 'GO:0043632:modification-dependent macromolecule catabolic process (qval2.66E-2)', 'GO:0043487:regulation of RNA stability (qval2.71E-2)', 'GO:0007009:plasma membrane organization (qval2.7E-2)', 'GO:0030855:epithelial cell differentiation (qval2.72E-2)', 'GO:0045937:positive regulation of phosphate metabolic process (qval2.73E-2)', 'GO:0010562:positive regulation of phosphorus metabolic process (qval2.73E-2)', 'GO:2000352:negative regulation of endothelial cell apoptotic process (qval2.72E-2)', 'GO:0010800:positive regulation of peptidyl-threonine phosphorylation (qval2.71E-2)', 'GO:1905049:negative regulation of metallopeptidase activity (qval2.71E-2)', 'GO:0030148:sphingolipid biosynthetic process (qval2.8E-2)', 'GO:0043068:positive regulation of programmed cell death (qval2.8E-2)', 'GO:0090199:regulation of release of cytochrome c from mitochondria (qval2.79E-2)', 'GO:0070228:regulation of lymphocyte apoptotic process (qval2.78E-2)', 'GO:0010799:regulation of peptidyl-threonine phosphorylation (qval2.77E-2)', 'GO:1901653:cellular response to peptide (qval2.92E-2)', 'GO:0002687:positive regulation of leukocyte migration (qval3.05E-2)', 'GO:0007346:regulation of mitotic cell cycle (qval3.06E-2)', 'GO:1904036:negative regulation of epithelial cell apoptotic process (qval3.12E-2)', 'GO:0048608:reproductive structure development (qval3.12E-2)', 'GO:0031348:negative regulation of defense response (qval3.16E-2)', 'GO:0000165:MAPK cascade (qval3.17E-2)', 'GO:0023014:signal transduction by protein phosphorylation (qval3.16E-2)', 'GO:0006624:vacuolar protein processing (qval3.15E-2)', 'GO:1901652:response to peptide (qval3.21E-2)', 'GO:0002688:regulation of leukocyte chemotaxis (qval3.37E-2)', 'GO:0030968:endoplasmic reticulum unfolded protein response (qval3.36E-2)', 'GO:0045930:negative regulation of mitotic cell cycle (qval3.37E-2)', 'GO:0042886:amide transport (qval3.46E-2)', 'GO:0070884:regulation of calcineurin-NFAT signaling cascade (qval3.56E-2)', 'GO:0043011:myeloid dendritic cell differentiation (qval3.6E-2)', 'GO:0040011:locomotion (qval3.65E-2)', 'GO:0019538:protein metabolic process (qval3.65E-2)', 'GO:0070663:regulation of leukocyte proliferation (qval3.73E-2)', 'GO:1905879:regulation of oogenesis (qval3.92E-2)', 'GO:0060281:regulation of oocyte development (qval3.9E-2)', 'GO:0048227:plasma membrane to endosome transport (qval3.89E-2)', 'GO:2000026:regulation of multicellular organismal development (qval3.93E-2)', 'GO:0016579:protein deubiquitination (qval4.02E-2)', 'GO:0042592:homeostatic process (qval4.05E-2)', 'GO:0106056:regulation of calcineurin-mediated signaling (qval4.05E-2)', 'GO:0052547:regulation of peptidase activity (qval4.05E-2)', 'GO:0032663:regulation of interleukin-2 production (qval4.21E-2)', 'GO:0009408:response to heat (qval4.38E-2)', 'GO:0006464:cellular protein modification process (qval4.37E-2)', 'GO:0036211:protein modification process (qval4.36E-2)', 'GO:2001242:regulation of intrinsic apoptotic signaling pathway (qval4.36E-2)', 'GO:0046467:membrane lipid biosynthetic process (qval4.42E-2)']</t>
        </is>
      </c>
      <c r="T48" s="3">
        <f>hyperlink("https://spiral.technion.ac.il/results/MTAwMDAwNA==/47/GOResultsFUNCTION","link")</f>
        <v/>
      </c>
      <c r="U48" t="inlineStr">
        <is>
          <t>['GO:0005515:protein binding (qval6.92E-10)', 'GO:0005488:binding (qval1.53E-4)', 'GO:0019899:enzyme binding (qval2.08E-3)', 'GO:0045296:cadherin binding (qval3.06E-3)', 'GO:0050839:cell adhesion molecule binding (qval2.65E-3)', 'GO:0008289:lipid binding (qval1.07E-1)', 'GO:0042802:identical protein binding (qval1.12E-1)', 'GO:0003674:molecular_function (qval1.26E-1)', 'GO:0019900:kinase binding (qval1.92E-1)', 'GO:0019904:protein domain specific binding (qval2.41E-1)']</t>
        </is>
      </c>
      <c r="V48" s="3">
        <f>hyperlink("https://spiral.technion.ac.il/results/MTAwMDAwNA==/47/GOResultsCOMPONENT","link")</f>
        <v/>
      </c>
      <c r="W48" t="inlineStr">
        <is>
          <t>['GO:0005829:cytosol (qval1.2E-9)', 'GO:0044444:cytoplasmic part (qval8.78E-10)', 'GO:0031982:vesicle (qval9.2E-10)', 'GO:0070062:extracellular exosome (qval3.44E-9)', 'GO:0043230:extracellular organelle (qval2.78E-9)', 'GO:0044433:cytoplasmic vesicle part (qval3.46E-9)', 'GO:1903561:extracellular vesicle (qval4.71E-9)', 'GO:0043227:membrane-bounded organelle (qval3.8E-6)', 'GO:0044421:extracellular region part (qval8.09E-6)', 'GO:0005769:early endosome (qval7.33E-6)', 'GO:0005768:endosome (qval2.07E-5)', 'GO:0031410:cytoplasmic vesicle (qval7.59E-5)', 'GO:0043226:organelle (qval7.53E-5)', 'GO:0097708:intracellular vesicle (qval7.66E-5)', 'GO:0098805:whole membrane (qval2.86E-4)', 'GO:0005737:cytoplasm (qval5.61E-4)', 'GO:0000502:proteasome complex (qval7.62E-4)', 'GO:1905369:endopeptidase complex (qval8.44E-4)', 'GO:0044437:vacuolar part (qval1.2E-3)', 'GO:0044424:intracellular part (qval1.92E-3)', 'GO:0098852:lytic vacuole membrane (qval2.18E-3)', 'GO:0005765:lysosomal membrane (qval2.08E-3)', 'GO:0005764:lysosome (qval2.01E-3)', 'GO:0000323:lytic vacuole (qval1.93E-3)', 'GO:0034774:secretory granule lumen (qval1.92E-3)', 'GO:0098588:bounding membrane of organelle (qval1.93E-3)', 'GO:0043231:intracellular membrane-bounded organelle (qval2.08E-3)', 'GO:0044440:endosomal part (qval2.28E-3)', 'GO:1904813:ficolin-1-rich granule lumen (qval2.21E-3)', 'GO:0043229:intracellular organelle (qval2.31E-3)', 'GO:0044446:intracellular organelle part (qval2.33E-3)', 'GO:0044422:organelle part (qval2.42E-3)', 'GO:0005774:vacuolar membrane (qval2.43E-3)', 'GO:0060205:cytoplasmic vesicle lumen (qval2.47E-3)', 'GO:0031983:vesicle lumen (qval2.52E-3)', 'GO:0016020:membrane (qval2.67E-3)', 'GO:0022624:proteasome accessory complex (qval2.61E-3)', 'GO:0005773:vacuole (qval2.62E-3)', 'GO:0012506:vesicle membrane (qval3.48E-3)', 'GO:0031974:membrane-enclosed lumen (qval3.63E-3)', 'GO:0070013:intracellular organelle lumen (qval3.54E-3)', 'GO:0043233:organelle lumen (qval3.45E-3)', 'GO:0010008:endosome membrane (qval3.74E-3)', 'GO:0030659:cytoplasmic vesicle membrane (qval3.74E-3)', 'GO:0031090:organelle membrane (qval4.69E-3)', 'GO:1905368:peptidase complex (qval4.88E-3)', 'GO:0030139:endocytic vesicle (qval5.72E-3)', 'GO:0030054:cell junction (qval7.67E-3)', 'GO:0005770:late endosome (qval9.55E-3)', 'GO:0005912:adherens junction (qval1.52E-2)', 'GO:0005838:proteasome regulatory particle (qval2.01E-2)', 'GO:0070161:anchoring junction (qval2.09E-2)', 'GO:0005905:clathrin-coated pit (qval2.11E-2)', 'GO:0070381:endosome to plasma membrane transport vesicle (qval2.31E-2)', 'GO:1990682:CSF1-CSF1R complex (qval2.27E-2)']</t>
        </is>
      </c>
      <c r="X48" t="inlineStr">
        <is>
          <t>[{1, 3, 5, 7, 9, 11, 26, 28, 30}, {16, 10, 12, 14}]</t>
        </is>
      </c>
    </row>
    <row r="49">
      <c r="A49" s="1" t="n">
        <v>48</v>
      </c>
      <c r="B49" t="n">
        <v>32863</v>
      </c>
      <c r="C49" t="n">
        <v>31</v>
      </c>
      <c r="D49" t="n">
        <v>329</v>
      </c>
      <c r="E49" t="n">
        <v>14</v>
      </c>
      <c r="F49" t="n">
        <v>930</v>
      </c>
      <c r="G49" t="n">
        <v>29</v>
      </c>
      <c r="H49" s="2" t="n">
        <v>-494.7446983470927</v>
      </c>
      <c r="I49" t="n">
        <v>0.6012274404883688</v>
      </c>
      <c r="J49" t="inlineStr">
        <is>
          <t>ENSG00000005893,ENSG00000006756,ENSG00000008513,ENSG00000009830,ENSG00000018189,ENSG00000027075,ENSG00000033327,ENSG00000038382,ENSG00000046651,ENSG00000048405,ENSG00000050405,ENSG00000050820,ENSG00000051620,ENSG00000052795,ENSG00000055609,ENSG00000057294,ENSG00000060971,ENSG00000064999,ENSG00000065243,ENSG00000065809,ENSG00000067082,ENSG00000067955,ENSG00000069329,ENSG00000070961,ENSG00000071189,ENSG00000071205,ENSG00000071553,ENSG00000072364,ENSG00000073614,ENSG00000073921,ENSG00000075624,ENSG00000075945,ENSG00000077147,ENSG00000077380,ENSG00000078124,ENSG00000079332,ENSG00000080503,ENSG00000080845,ENSG00000088387,ENSG00000088888,ENSG00000090989,ENSG00000091136,ENSG00000091317,ENSG00000095739,ENSG00000095787,ENSG00000099910,ENSG00000099917,ENSG00000099960,ENSG00000100139,ENSG00000100320,ENSG00000100558,ENSG00000100697,ENSG00000101160,ENSG00000101558,ENSG00000101846,ENSG00000102243,ENSG00000102401,ENSG00000102547,ENSG00000102871,ENSG00000102893,ENSG00000102908,ENSG00000103855,ENSG00000104611,ENSG00000104695,ENSG00000106066,ENSG00000106524,ENSG00000107186,ENSG00000107485,ENSG00000107863,ENSG00000108219,ENSG00000108639,ENSG00000109323,ENSG00000109436,ENSG00000109787,ENSG00000110148,ENSG00000110237,ENSG00000110660,ENSG00000110880,ENSG00000111057,ENSG00000111348,ENSG00000112078,ENSG00000112851,ENSG00000113196,ENSG00000113645,ENSG00000114423,ENSG00000115091,ENSG00000115183,ENSG00000115306,ENSG00000115935,ENSG00000115977,ENSG00000116016,ENSG00000116017,ENSG00000116489,ENSG00000116574,ENSG00000116717,ENSG00000116731,ENSG00000116786,ENSG00000116871,ENSG00000117859,ENSG00000118217,ENSG00000118620,ENSG00000118640,ENSG00000118680,ENSG00000118689,ENSG00000119396,ENSG00000119431,ENSG00000119655,ENSG00000120093,ENSG00000120675,ENSG00000120860,ENSG00000122042,ENSG00000122786,ENSG00000123159,ENSG00000123572,ENSG00000124357,ENSG00000124831,ENSG00000124942,ENSG00000125170,ENSG00000125266,ENSG00000125898,ENSG00000126016,ENSG00000126705,ENSG00000126773,ENSG00000126777,ENSG00000126804,ENSG00000127914,ENSG00000129116,ENSG00000129128,ENSG00000129625,ENSG00000130396,ENSG00000131236,ENSG00000131966,ENSG00000132170,ENSG00000133106,ENSG00000133131,ENSG00000134138,ENSG00000134152,ENSG00000134248,ENSG00000134265,ENSG00000134317,ENSG00000134318,ENSG00000134369,ENSG00000134755,ENSG00000135046,ENSG00000135111,ENSG00000135269,ENSG00000135299,ENSG00000135378,ENSG00000135720,ENSG00000135845,ENSG00000135924,ENSG00000136167,ENSG00000137203,ENSG00000137507,ENSG00000137575,ENSG00000137710,ENSG00000137842,ENSG00000137962,ENSG00000138069,ENSG00000138119,ENSG00000138386,ENSG00000138434,ENSG00000138448,ENSG00000138593,ENSG00000138758,ENSG00000139055,ENSG00000139083,ENSG00000139144,ENSG00000139629,ENSG00000139644,ENSG00000139793,ENSG00000139973,ENSG00000140455,ENSG00000140497,ENSG00000140526,ENSG00000140836,ENSG00000140873,ENSG00000140950,ENSG00000140992,ENSG00000141279,ENSG00000143061,ENSG00000143162,ENSG00000143164,ENSG00000143217,ENSG00000143382,ENSG00000143669,ENSG00000143850,ENSG00000144228,ENSG00000144746,ENSG00000144747,ENSG00000145012,ENSG00000145685,ENSG00000146197,ENSG00000146373,ENSG00000146592,ENSG00000146648,ENSG00000147010,ENSG00000147454,ENSG00000147526,ENSG00000148677,ENSG00000150093,ENSG00000150687,ENSG00000150787,ENSG00000151233,ENSG00000151532,ENSG00000151693,ENSG00000152217,ENSG00000152229,ENSG00000153046,ENSG00000153113,ENSG00000154222,ENSG00000155363,ENSG00000155366,ENSG00000156860,ENSG00000157227,ENSG00000157625,ENSG00000158270,ENSG00000158555,ENSG00000158863,ENSG00000160094,ENSG00000160932,ENSG00000160948,ENSG00000161091,ENSG00000162576,ENSG00000162909,ENSG00000163191,ENSG00000163430,ENSG00000163466,ENSG00000163472,ENSG00000163545,ENSG00000163624,ENSG00000163950,ENSG00000164116,ENSG00000164292,ENSG00000164402,ENSG00000164506,ENSG00000165102,ENSG00000165669,ENSG00000165757,ENSG00000166025,ENSG00000166272,ENSG00000166387,ENSG00000166750,ENSG00000166949,ENSG00000167306,ENSG00000167528,ENSG00000167766,ENSG00000168172,ENSG00000168461,ENSG00000168675,ENSG00000169155,ENSG00000169895,ENSG00000170242,ENSG00000170421,ENSG00000170677,ENSG00000170759,ENSG00000170915,ENSG00000171055,ENSG00000171456,ENSG00000171631,ENSG00000171914,ENSG00000172113,ENSG00000172354,ENSG00000172575,ENSG00000174498,ENSG00000174640,ENSG00000176788,ENSG00000178719,ENSG00000178927,ENSG00000178951,ENSG00000179562,ENSG00000180730,ENSG00000182118,ENSG00000182158,ENSG00000182168,ENSG00000182472,ENSG00000182541,ENSG00000182578,ENSG00000182670,ENSG00000182718,ENSG00000182985,ENSG00000183696,ENSG00000183735,ENSG00000183762,ENSG00000183779,ENSG00000185101,ENSG00000185222,ENSG00000185650,ENSG00000186350,ENSG00000187079,ENSG00000188042,ENSG00000188483,ENSG00000188643,ENSG00000188994,ENSG00000189171,ENSG00000196141,ENSG00000196776,ENSG00000196975,ENSG00000197081,ENSG00000197217,ENSG00000197321,ENSG00000197879,ENSG00000197965,ENSG00000198833,ENSG00000200834,ENSG00000201649,ENSG00000203485,ENSG00000204160,ENSG00000204178,ENSG00000204580,ENSG00000205336,ENSG00000213190,ENSG00000213625,ENSG00000213853,ENSG00000213930,ENSG00000215386,ENSG00000223573,ENSG00000226742,ENSG00000228794,ENSG00000236830,ENSG00000241772,ENSG00000251562,ENSG00000254635,ENSG00000261220,ENSG00000266258,ENSG00000271614,ENSG00000272330,ENSG00000276023,ENSG00000276517</t>
        </is>
      </c>
      <c r="K49" t="inlineStr">
        <is>
          <t>[(0, 6), (0, 10), (1, 4), (1, 6), (1, 8), (1, 10), (1, 16), (1, 19), (3, 6), (3, 10), (25, 6), (25, 10), (26, 4), (26, 6), (26, 8), (26, 10), (26, 16), (26, 19), (27, 6), (27, 10), (28, 4), (28, 6), (28, 8), (28, 10), (28, 16), (28, 19), (30, 6), (30, 8), (30, 10)]</t>
        </is>
      </c>
      <c r="L49" t="n">
        <v>1908</v>
      </c>
      <c r="M49" t="n">
        <v>1</v>
      </c>
      <c r="N49" t="n">
        <v>0.95</v>
      </c>
      <c r="O49" t="n">
        <v>3</v>
      </c>
      <c r="P49" t="n">
        <v>10000</v>
      </c>
      <c r="Q49" t="inlineStr">
        <is>
          <t>11/06/2023, 22:22:21</t>
        </is>
      </c>
      <c r="R49" s="3">
        <f>hyperlink("https://spiral.technion.ac.il/results/MTAwMDAwNA==/48/GOResultsPROCESS","link")</f>
        <v/>
      </c>
      <c r="S49" t="inlineStr">
        <is>
          <t>['GO:0016192:vesicle-mediated transport (qval4.78E-6)', 'GO:0045321:leukocyte activation (qval1.82E-5)', 'GO:0001775:cell activation (qval1.33E-5)', 'GO:0006928:movement of cell or subcellular component (qval1.43E-5)', 'GO:0048518:positive regulation of biological process (qval1.31E-4)', 'GO:0002252:immune effector process (qval2.23E-4)', 'GO:0032879:regulation of localization (qval6.03E-4)', 'GO:0048522:positive regulation of cellular process (qval7.18E-4)', 'GO:0051270:regulation of cellular component movement (qval8.97E-4)', 'GO:0032940:secretion by cell (qval8.11E-4)', 'GO:0040012:regulation of locomotion (qval7.77E-4)', 'GO:2000145:regulation of cell motility (qval7.97E-4)', 'GO:0050794:regulation of cellular process (qval1.11E-3)', 'GO:0030334:regulation of cell migration (qval1.1E-3)', 'GO:0007015:actin filament organization (qval1.12E-3)', 'GO:1903829:positive regulation of cellular protein localization (qval1.17E-3)', 'GO:0048870:cell motility (qval1.12E-3)', 'GO:0040011:locomotion (qval1.34E-3)', 'GO:0002366:leukocyte activation involved in immune response (qval1.35E-3)', 'GO:0016477:cell migration (qval1.33E-3)', 'GO:0002263:cell activation involved in immune response (qval1.42E-3)', 'GO:0048523:negative regulation of cellular process (qval1.43E-3)', 'GO:0006887:exocytosis (qval1.83E-3)', 'GO:0046903:secretion (qval1.94E-3)', 'GO:0048193:Golgi vesicle transport (qval1.91E-3)', 'GO:0051641:cellular localization (qval1.91E-3)', 'GO:0043299:leukocyte degranulation (qval1.88E-3)', 'GO:0048519:negative regulation of biological process (qval2.32E-3)', 'GO:1903827:regulation of cellular protein localization (qval2.72E-3)', 'GO:0043312:neutrophil degranulation (qval3.01E-3)', 'GO:0002275:myeloid cell activation involved in immune response (qval2.94E-3)', 'GO:0060341:regulation of cellular localization (qval3.01E-3)', 'GO:0002376:immune system process (qval2.93E-3)', 'GO:0002283:neutrophil activation involved in immune response (qval2.99E-3)', 'GO:0042119:neutrophil activation (qval3.96E-3)', 'GO:0036230:granulocyte activation (qval4.16E-3)', 'GO:0030029:actin filament-based process (qval4.2E-3)', 'GO:0016043:cellular component organization (qval4.68E-3)', 'GO:0050789:regulation of biological process (qval5.09E-3)', 'GO:0032386:regulation of intracellular transport (qval6.59E-3)', 'GO:0071840:cellular component organization or biogenesis (qval6.94E-3)', 'GO:0045055:regulated exocytosis (qval7.27E-3)', 'GO:0007165:signal transduction (qval7.68E-3)', 'GO:0032880:regulation of protein localization (qval8.01E-3)', 'GO:0002274:myeloid leukocyte activation (qval1.06E-2)', 'GO:0010941:regulation of cell death (qval1.06E-2)', 'GO:0007010:cytoskeleton organization (qval1.09E-2)', 'GO:0097435:supramolecular fiber organization (qval1.17E-2)', 'GO:0035556:intracellular signal transduction (qval1.17E-2)', 'GO:1903076:regulation of protein localization to plasma membrane (qval1.24E-2)', 'GO:0046907:intracellular transport (qval1.32E-2)', 'GO:0008104:protein localization (qval1.39E-2)', 'GO:0050793:regulation of developmental process (qval1.61E-2)', 'GO:0065007:biological regulation (qval1.61E-2)', 'GO:0045184:establishment of protein localization (qval1.64E-2)', 'GO:0046649:lymphocyte activation (qval1.62E-2)', 'GO:0051128:regulation of cellular component organization (qval1.62E-2)', 'GO:0033036:macromolecule localization (qval1.72E-2)', 'GO:0040017:positive regulation of locomotion (qval1.72E-2)', 'GO:0032388:positive regulation of intracellular transport (qval1.72E-2)', 'GO:0030155:regulation of cell adhesion (qval1.87E-2)', 'GO:2000147:positive regulation of cell motility (qval2.01E-2)', 'GO:0045682:regulation of epidermis development (qval2.6E-2)', 'GO:0016197:endosomal transport (qval2.82E-2)', 'GO:0030036:actin cytoskeleton organization (qval2.93E-2)', 'GO:0030335:positive regulation of cell migration (qval2.97E-2)', 'GO:0051272:positive regulation of cellular component movement (qval3.1E-2)', 'GO:0051649:establishment of localization in cell (qval3.12E-2)', 'GO:0034330:cell junction organization (qval3.33E-2)', 'GO:0044419:interspecies interaction between organisms (qval3.31E-2)', 'GO:0006888:ER to Golgi vesicle-mediated transport (qval3.7E-2)', 'GO:1904375:regulation of protein localization to cell periphery (qval3.89E-2)', 'GO:0034113:heterotypic cell-cell adhesion (qval4.33E-2)', 'GO:0032970:regulation of actin filament-based process (qval4.28E-2)', 'GO:0006892:post-Golgi vesicle-mediated transport (qval4.66E-2)', 'GO:0015031:protein transport (qval4.99E-2)', 'GO:0051234:establishment of localization (qval5.34E-2)', 'GO:0051179:localization (qval5.43E-2)', 'GO:0072659:protein localization to plasma membrane (qval6.31E-2)', 'GO:0015833:peptide transport (qval6.82E-2)', 'GO:0090287:regulation of cellular response to growth factor stimulus (qval7.12E-2)', 'GO:0016050:vesicle organization (qval7.31E-2)', 'GO:0001816:cytokine production (qval7.46E-2)', 'GO:0051050:positive regulation of transport (qval7.67E-2)', 'GO:1903078:positive regulation of protein localization to plasma membrane (qval8.54E-2)', 'GO:0031340:positive regulation of vesicle fusion (qval8.62E-2)', 'GO:0007167:enzyme linked receptor protein signaling pathway (qval8.81E-2)', 'GO:0051239:regulation of multicellular organismal process (qval8.74E-2)', 'GO:2000810:regulation of bicellular tight junction assembly (qval9.26E-2)', 'GO:0030835:negative regulation of actin filament depolymerization (qval9.66E-2)', 'GO:1902895:positive regulation of pri-miRNA transcription by RNA polymerase II (qval9.56E-2)', 'GO:0042886:amide transport (qval9.6E-2)', 'GO:0001817:regulation of cytokine production (qval9.7E-2)', 'GO:0043067:regulation of programmed cell death (qval9.95E-2)', 'GO:0051336:regulation of hydrolase activity (qval1E-1)', 'GO:0002521:leukocyte differentiation (qval1.04E-1)', 'GO:0006996:organelle organization (qval1.06E-1)', 'GO:0060986:endocrine hormone secretion (qval1.07E-1)', 'GO:0006810:transport (qval1.11E-1)', 'GO:0051345:positive regulation of hydrolase activity (qval1.11E-1)', 'GO:0045616:regulation of keratinocyte differentiation (qval1.1E-1)', 'GO:0032956:regulation of actin cytoskeleton organization (qval1.19E-1)', 'GO:0008360:regulation of cell shape (qval1.2E-1)', 'GO:0007169:transmembrane receptor protein tyrosine kinase signaling pathway (qval1.23E-1)', 'GO:0048469:cell maturation (qval1.25E-1)', 'GO:0033043:regulation of organelle organization (qval1.25E-1)', 'GO:0060627:regulation of vesicle-mediated transport (qval1.26E-1)', 'GO:0006909:phagocytosis (qval1.3E-1)', 'GO:1904377:positive regulation of protein localization to cell periphery (qval1.28E-1)', 'GO:0031338:regulation of vesicle fusion (qval1.27E-1)', 'GO:0022407:regulation of cell-cell adhesion (qval1.26E-1)', 'GO:0042981:regulation of apoptotic process (qval1.28E-1)', 'GO:0045785:positive regulation of cell adhesion (qval1.28E-1)', 'GO:1990778:protein localization to cell periphery (qval1.27E-1)']</t>
        </is>
      </c>
      <c r="T49" s="3">
        <f>hyperlink("https://spiral.technion.ac.il/results/MTAwMDAwNA==/48/GOResultsFUNCTION","link")</f>
        <v/>
      </c>
      <c r="U49" t="inlineStr">
        <is>
          <t>['GO:0045296:cadherin binding (qval3.45E-7)', 'GO:0050839:cell adhesion molecule binding (qval4.07E-7)', 'GO:0008092:cytoskeletal protein binding (qval2.07E-5)', 'GO:0098631:cell adhesion mediator activity (qval5.85E-4)', 'GO:0003779:actin binding (qval7.15E-4)', 'GO:0051015:actin filament binding (qval8.08E-4)', 'GO:0098632:cell-cell adhesion mediator activity (qval1.2E-3)', 'GO:0019899:enzyme binding (qval1.82E-3)', 'GO:0005515:protein binding (qval6.98E-3)', 'GO:0005488:binding (qval7.24E-2)', 'GO:0098641:cadherin binding involved in cell-cell adhesion (qval1.21E-1)', 'GO:0051020:GTPase binding (qval1.2E-1)', 'GO:0086080:protein binding involved in heterotypic cell-cell adhesion (qval3.29E-1)']</t>
        </is>
      </c>
      <c r="V49" s="3">
        <f>hyperlink("https://spiral.technion.ac.il/results/MTAwMDAwNA==/48/GOResultsCOMPONENT","link")</f>
        <v/>
      </c>
      <c r="W49" t="inlineStr">
        <is>
          <t>['GO:0005912:adherens junction (qval9.83E-10)', 'GO:0070161:anchoring junction (qval1.01E-9)', 'GO:0030054:cell junction (qval1.69E-9)', 'GO:0030055:cell-substrate junction (qval8.96E-9)', 'GO:0005925:focal adhesion (qval2.77E-8)', 'GO:0005924:cell-substrate adherens junction (qval2.63E-8)', 'GO:0005856:cytoskeleton (qval4.06E-7)', 'GO:0016020:membrane (qval1.31E-5)', 'GO:0044444:cytoplasmic part (qval2.61E-5)', 'GO:0044433:cytoplasmic vesicle part (qval5.09E-5)', 'GO:0005829:cytosol (qval1.65E-4)', 'GO:0098588:bounding membrane of organelle (qval1.58E-4)', 'GO:0031982:vesicle (qval1.51E-4)', 'GO:0070062:extracellular exosome (qval5.13E-4)', 'GO:1903561:extracellular vesicle (qval7.84E-4)', 'GO:0043230:extracellular organelle (qval7.48E-4)', 'GO:0031090:organelle membrane (qval9.22E-4)', 'GO:0031410:cytoplasmic vesicle (qval1.33E-3)', 'GO:0097708:intracellular vesicle (qval1.42E-3)', 'GO:0010008:endosome membrane (qval1.41E-3)', 'GO:0005886:plasma membrane (qval1.45E-3)', 'GO:0098805:whole membrane (qval1.65E-3)', 'GO:0015629:actin cytoskeleton (qval1.64E-3)', 'GO:0044437:vacuolar part (qval1.74E-3)', 'GO:0044440:endosomal part (qval2.24E-3)', 'GO:0032154:cleavage furrow (qval2.72E-3)', 'GO:0030139:endocytic vesicle (qval2.62E-3)', 'GO:0048471:perinuclear region of cytoplasm (qval3.38E-3)', 'GO:0012506:vesicle membrane (qval3.35E-3)', 'GO:0044424:intracellular part (qval4.71E-3)', 'GO:0032155:cell division site part (qval5.4E-3)', 'GO:0098852:lytic vacuole membrane (qval6.4E-3)', 'GO:0005765:lysosomal membrane (qval6.21E-3)', 'GO:0044464:cell part (qval6.6E-3)', 'GO:0044448:cell cortex part (qval6.87E-3)', 'GO:0098857:membrane microdomain (qval7.81E-3)', 'GO:0045121:membrane raft (qval7.6E-3)', 'GO:0000139:Golgi membrane (qval7.4E-3)', 'GO:0030659:cytoplasmic vesicle membrane (qval9.3E-3)', 'GO:0098589:membrane region (qval1.01E-2)', 'GO:0030027:lamellipodium (qval1.09E-2)', 'GO:0001726:ruffle (qval1.08E-2)', 'GO:0044446:intracellular organelle part (qval1.1E-2)', 'GO:0005768:endosome (qval1.15E-2)', 'GO:0097636:intrinsic component of autophagosome membrane (qval1.49E-2)', 'GO:0097637:integral component of autophagosome membrane (qval1.46E-2)', 'GO:0035578:azurophil granule lumen (qval1.43E-2)', 'GO:0005774:vacuolar membrane (qval1.51E-2)', 'GO:0043227:membrane-bounded organelle (qval1.64E-2)', 'GO:0044422:organelle part (qval1.84E-2)', 'GO:0030667:secretory granule membrane (qval2.49E-2)', 'GO:0005737:cytoplasm (qval2.79E-2)', 'GO:0044431:Golgi apparatus part (qval2.94E-2)', 'GO:0032588:trans-Golgi network membrane (qval3E-2)', 'GO:0005764:lysosome (qval3.12E-2)', 'GO:0000323:lytic vacuole (qval3.06E-2)', 'GO:0044425:membrane part (qval3.05E-2)', 'GO:0031256:leading edge membrane (qval3.1E-2)', 'GO:0043226:organelle (qval3.23E-2)']</t>
        </is>
      </c>
      <c r="X49" t="inlineStr">
        <is>
          <t>[{0, 1, 3, 25, 26, 27, 28, 30}, {16, 19, 4, 6, 8, 10}]</t>
        </is>
      </c>
    </row>
    <row r="50">
      <c r="A50" s="1" t="n">
        <v>49</v>
      </c>
      <c r="B50" t="n">
        <v>32863</v>
      </c>
      <c r="C50" t="n">
        <v>31</v>
      </c>
      <c r="D50" t="n">
        <v>207</v>
      </c>
      <c r="E50" t="n">
        <v>16</v>
      </c>
      <c r="F50" t="n">
        <v>930</v>
      </c>
      <c r="G50" t="n">
        <v>34</v>
      </c>
      <c r="H50" s="2" t="n">
        <v>-170.9174994595819</v>
      </c>
      <c r="I50" t="n">
        <v>0.6013249500076727</v>
      </c>
      <c r="J50" t="inlineStr">
        <is>
          <t>ENSG00000005020,ENSG00000006047,ENSG00000006459,ENSG00000009709,ENSG00000011347,ENSG00000020922,ENSG00000021645,ENSG00000033170,ENSG00000049089,ENSG00000050165,ENSG00000053254,ENSG00000057657,ENSG00000062650,ENSG00000065882,ENSG00000067113,ENSG00000069667,ENSG00000070915,ENSG00000072952,ENSG00000075673,ENSG00000084093,ENSG00000084444,ENSG00000090661,ENSG00000092421,ENSG00000100077,ENSG00000101144,ENSG00000101463,ENSG00000101974,ENSG00000102290,ENSG00000103449,ENSG00000104290,ENSG00000105251,ENSG00000105289,ENSG00000105866,ENSG00000105929,ENSG00000105991,ENSG00000106078,ENSG00000107554,ENSG00000108375,ENSG00000110092,ENSG00000111186,ENSG00000111880,ENSG00000112159,ENSG00000114115,ENSG00000114346,ENSG00000115484,ENSG00000115687,ENSG00000116396,ENSG00000117069,ENSG00000119888,ENSG00000120094,ENSG00000120162,ENSG00000121057,ENSG00000123119,ENSG00000123124,ENSG00000124839,ENSG00000125850,ENSG00000125968,ENSG00000126878,ENSG00000129354,ENSG00000129682,ENSG00000129990,ENSG00000129993,ENSG00000130032,ENSG00000130193,ENSG00000130560,ENSG00000130940,ENSG00000131746,ENSG00000131844,ENSG00000131914,ENSG00000131969,ENSG00000132749,ENSG00000132780,ENSG00000133302,ENSG00000133710,ENSG00000133739,ENSG00000134323,ENSG00000134595,ENSG00000134873,ENSG00000135960,ENSG00000136504,ENSG00000136944,ENSG00000137642,ENSG00000137648,ENSG00000138095,ENSG00000138336,ENSG00000138363,ENSG00000138735,ENSG00000139146,ENSG00000139668,ENSG00000139915,ENSG00000140006,ENSG00000140988,ENSG00000141441,ENSG00000141858,ENSG00000142556,ENSG00000143119,ENSG00000143412,ENSG00000143469,ENSG00000143799,ENSG00000144381,ENSG00000144395,ENSG00000144834,ENSG00000145626,ENSG00000145642,ENSG00000145808,ENSG00000146426,ENSG00000146530,ENSG00000147202,ENSG00000147274,ENSG00000148019,ENSG00000148175,ENSG00000148200,ENSG00000148798,ENSG00000149922,ENSG00000152104,ENSG00000152969,ENSG00000154359,ENSG00000154639,ENSG00000155368,ENSG00000155380,ENSG00000156966,ENSG00000156990,ENSG00000157064,ENSG00000159214,ENSG00000162174,ENSG00000163630,ENSG00000163873,ENSG00000164048,ENSG00000164120,ENSG00000164134,ENSG00000164151,ENSG00000165025,ENSG00000165349,ENSG00000165556,ENSG00000166197,ENSG00000166405,ENSG00000166833,ENSG00000168159,ENSG00000168502,ENSG00000168671,ENSG00000169213,ENSG00000169432,ENSG00000170561,ENSG00000170633,ENSG00000171681,ENSG00000172461,ENSG00000172782,ENSG00000172795,ENSG00000173473,ENSG00000173933,ENSG00000174444,ENSG00000175093,ENSG00000175426,ENSG00000175567,ENSG00000175792,ENSG00000175894,ENSG00000176834,ENSG00000176887,ENSG00000179046,ENSG00000181007,ENSG00000182568,ENSG00000182621,ENSG00000184117,ENSG00000184160,ENSG00000184261,ENSG00000185532,ENSG00000186493,ENSG00000187514,ENSG00000188158,ENSG00000188257,ENSG00000196376,ENSG00000196581,ENSG00000196812,ENSG00000196967,ENSG00000197312,ENSG00000197372,ENSG00000198056,ENSG00000198087,ENSG00000198142,ENSG00000198755,ENSG00000198774,ENSG00000198780,ENSG00000205339,ENSG00000215089,ENSG00000215612,ENSG00000219438,ENSG00000229914,ENSG00000231752,ENSG00000233836,ENSG00000234787,ENSG00000238178,ENSG00000253196,ENSG00000253276,ENSG00000253799,ENSG00000255474,ENSG00000256232,ENSG00000256463,ENSG00000257151,ENSG00000260231,ENSG00000260645,ENSG00000260711,ENSG00000261150,ENSG00000262877,ENSG00000272168,ENSG00000278817,ENSG00000280623,ENSG00000283674</t>
        </is>
      </c>
      <c r="K50" t="inlineStr">
        <is>
          <t>[(12, 2), (12, 7), (14, 2), (14, 7), (16, 2), (16, 7), (17, 2), (17, 7), (18, 2), (18, 7), (19, 2), (19, 7), (20, 2), (20, 7), (21, 2), (21, 3), (21, 5), (21, 7), (21, 29), (22, 2), (22, 3), (22, 5), (22, 7), (22, 29), (23, 2), (23, 3), (23, 5), (23, 7), (23, 29), (24, 2), (24, 3), (24, 5), (24, 7), (24, 29)]</t>
        </is>
      </c>
      <c r="L50" t="n">
        <v>703</v>
      </c>
      <c r="M50" t="n">
        <v>1</v>
      </c>
      <c r="N50" t="n">
        <v>0.95</v>
      </c>
      <c r="O50" t="n">
        <v>3</v>
      </c>
      <c r="P50" t="n">
        <v>10000</v>
      </c>
      <c r="Q50" t="inlineStr">
        <is>
          <t>11/06/2023, 22:22:48</t>
        </is>
      </c>
      <c r="R50" s="3">
        <f>hyperlink("https://spiral.technion.ac.il/results/MTAwMDAwNA==/49/GOResultsPROCESS","link")</f>
        <v/>
      </c>
      <c r="S50" t="inlineStr">
        <is>
          <t>['GO:2000112:regulation of cellular macromolecule biosynthetic process (qval2.74E-2)', 'GO:0010556:regulation of macromolecule biosynthetic process (qval1.84E-2)', 'GO:2000113:negative regulation of cellular macromolecule biosynthetic process (qval3.17E-2)', 'GO:0010558:negative regulation of macromolecule biosynthetic process (qval2.75E-2)', 'GO:0031326:regulation of cellular biosynthetic process (qval3.89E-2)', 'GO:0031327:negative regulation of cellular biosynthetic process (qval4.61E-2)', 'GO:0045934:negative regulation of nucleobase-containing compound metabolic process (qval4.73E-2)', 'GO:0009889:regulation of biosynthetic process (qval4.74E-2)', 'GO:0009890:negative regulation of biosynthetic process (qval4.39E-2)', 'GO:0045595:regulation of cell differentiation (qval5.21E-2)', 'GO:0051252:regulation of RNA metabolic process (qval7.07E-2)', 'GO:0051253:negative regulation of RNA metabolic process (qval7.03E-2)', 'GO:1903506:regulation of nucleic acid-templated transcription (qval1.04E-1)', 'GO:0006355:regulation of transcription, DNA-templated (qval9.62E-2)', 'GO:2001141:regulation of RNA biosynthetic process (qval9.4E-2)', 'GO:0019219:regulation of nucleobase-containing compound metabolic process (qval8.91E-2)', 'GO:0045892:negative regulation of transcription, DNA-templated (qval8.64E-2)', 'GO:1903507:negative regulation of nucleic acid-templated transcription (qval8.29E-2)', 'GO:1902679:negative regulation of RNA biosynthetic process (qval7.85E-2)', 'GO:0045597:positive regulation of cell differentiation (qval8.35E-2)', 'GO:0030154:cell differentiation (qval1.02E-1)', 'GO:0010468:regulation of gene expression (qval1.53E-1)', 'GO:0010557:positive regulation of macromolecule biosynthetic process (qval2.13E-1)', 'GO:0030182:neuron differentiation (qval2.11E-1)', 'GO:0080090:regulation of primary metabolic process (qval2.28E-1)', 'GO:0050768:negative regulation of neurogenesis (qval2.53E-1)', 'GO:0006357:regulation of transcription by RNA polymerase II (qval2.46E-1)', 'GO:0051172:negative regulation of nitrogen compound metabolic process (qval2.38E-1)', 'GO:0051094:positive regulation of developmental process (qval2.31E-1)', 'GO:0010629:negative regulation of gene expression (qval2.25E-1)', 'GO:0031324:negative regulation of cellular metabolic process (qval2.22E-1)', 'GO:0072091:regulation of stem cell proliferation (qval2.87E-1)', 'GO:1903508:positive regulation of nucleic acid-templated transcription (qval2.86E-1)', 'GO:0045893:positive regulation of transcription, DNA-templated (qval2.78E-1)', 'GO:1902680:positive regulation of RNA biosynthetic process (qval2.73E-1)', 'GO:0051171:regulation of nitrogen compound metabolic process (qval2.66E-1)', 'GO:0010605:negative regulation of macromolecule metabolic process (qval2.68E-1)', 'GO:0051173:positive regulation of nitrogen compound metabolic process (qval2.76E-1)', 'GO:1904872:regulation of telomerase RNA localization to Cajal body (qval2.72E-1)', 'GO:0051961:negative regulation of nervous system development (qval2.78E-1)', 'GO:0051254:positive regulation of RNA metabolic process (qval2.72E-1)', 'GO:2000065:negative regulation of cortisol biosynthetic process (qval2.66E-1)', 'GO:0032345:negative regulation of aldosterone metabolic process (qval2.6E-1)', 'GO:0032348:negative regulation of aldosterone biosynthetic process (qval2.54E-1)', 'GO:0019222:regulation of metabolic process (qval2.6E-1)', 'GO:0060255:regulation of macromolecule metabolic process (qval2.63E-1)', 'GO:0023019:signal transduction involved in regulation of gene expression (qval2.72E-1)', 'GO:2000648:positive regulation of stem cell proliferation (qval2.66E-1)', 'GO:0031328:positive regulation of cellular biosynthetic process (qval2.62E-1)', 'GO:0031323:regulation of cellular metabolic process (qval2.76E-1)']</t>
        </is>
      </c>
      <c r="T50" s="3">
        <f>hyperlink("https://spiral.technion.ac.il/results/MTAwMDAwNA==/49/GOResultsFUNCTION","link")</f>
        <v/>
      </c>
      <c r="U50" t="inlineStr">
        <is>
          <t>['GO:0140110:transcription regulator activity (qval1.37E-1)', 'GO:0003700:DNA-binding transcription factor activity (qval2.88E-1)', 'GO:1990837:sequence-specific double-stranded DNA binding (qval2.21E-1)', 'GO:0000981:DNA-binding transcription factor activity, RNA polymerase II-specific (qval1.87E-1)', 'GO:0043565:sequence-specific DNA binding (qval1.74E-1)', 'GO:0001012:RNA polymerase II regulatory region DNA binding (qval2.18E-1)', 'GO:0000977:RNA polymerase II regulatory region sequence-specific DNA binding (qval1.87E-1)', 'GO:0000976:transcription regulatory region sequence-specific DNA binding (qval2E-1)', 'GO:0044212:transcription regulatory region DNA binding (qval1.84E-1)', 'GO:0003690:double-stranded DNA binding (qval1.67E-1)', 'GO:0001067:regulatory region nucleic acid binding (qval1.53E-1)', 'GO:0000987:proximal promoter sequence-specific DNA binding (qval3.67E-1)']</t>
        </is>
      </c>
      <c r="V50" s="3">
        <f>hyperlink("https://spiral.technion.ac.il/results/MTAwMDAwNA==/49/GOResultsCOMPONENT","link")</f>
        <v/>
      </c>
      <c r="W50" t="inlineStr">
        <is>
          <t>['GO:0005911:cell-cell junction (qval1.23E-1)', 'GO:0000785:chromatin (qval9.81E-2)', 'GO:0005923:bicellular tight junction (qval1.34E-1)', 'GO:0070160:tight junction (qval1.4E-1)', 'GO:0044427:chromosomal part (qval1.31E-1)', 'GO:0016328:lateral plasma membrane (qval1.22E-1)']</t>
        </is>
      </c>
      <c r="X50" t="inlineStr">
        <is>
          <t>[{12, 14, 16, 17, 18, 19, 20, 21, 22, 23, 24}, {2, 3, 5, 7, 29}]</t>
        </is>
      </c>
    </row>
    <row r="51">
      <c r="A51" s="1" t="n">
        <v>50</v>
      </c>
      <c r="B51" t="n">
        <v>32863</v>
      </c>
      <c r="C51" t="n">
        <v>31</v>
      </c>
      <c r="D51" t="n">
        <v>587</v>
      </c>
      <c r="E51" t="n">
        <v>18</v>
      </c>
      <c r="F51" t="n">
        <v>930</v>
      </c>
      <c r="G51" t="n">
        <v>42</v>
      </c>
      <c r="H51" s="2" t="n">
        <v>-880.1773487924936</v>
      </c>
      <c r="I51" t="n">
        <v>0.6013967114435756</v>
      </c>
      <c r="J51" t="inlineStr">
        <is>
          <t>ENSG00000000005,ENSG00000004779,ENSG00000005022,ENSG00000006047,ENSG00000007255,ENSG00000007264,ENSG00000007402,ENSG00000008300,ENSG00000008394,ENSG00000008988,ENSG00000009950,ENSG00000010361,ENSG00000012171,ENSG00000020922,ENSG00000025293,ENSG00000026297,ENSG00000040341,ENSG00000051382,ENSG00000053254,ENSG00000060138,ENSG00000063177,ENSG00000064933,ENSG00000065150,ENSG00000065621,ENSG00000065978,ENSG00000066027,ENSG00000066279,ENSG00000067113,ENSG00000067992,ENSG00000068078,ENSG00000069275,ENSG00000069667,ENSG00000069998,ENSG00000071082,ENSG00000072832,ENSG00000073849,ENSG00000074211,ENSG00000074370,ENSG00000075043,ENSG00000076003,ENSG00000076248,ENSG00000076554,ENSG00000077009,ENSG00000077279,ENSG00000077312,ENSG00000082512,ENSG00000083845,ENSG00000084092,ENSG00000084093,ENSG00000085760,ENSG00000086712,ENSG00000088002,ENSG00000089157,ENSG00000089847,ENSG00000092140,ENSG00000092421,ENSG00000095627,ENSG00000099954,ENSG00000100027,ENSG00000100206,ENSG00000100298,ENSG00000100316,ENSG00000100473,ENSG00000100714,ENSG00000100721,ENSG00000100814,ENSG00000100938,ENSG00000101144,ENSG00000101220,ENSG00000101331,ENSG00000101463,ENSG00000101812,ENSG00000101868,ENSG00000101974,ENSG00000102290,ENSG00000103044,ENSG00000103449,ENSG00000103550,ENSG00000104177,ENSG00000104290,ENSG00000104327,ENSG00000104760,ENSG00000104833,ENSG00000105131,ENSG00000105193,ENSG00000105202,ENSG00000105255,ENSG00000105258,ENSG00000105289,ENSG00000105372,ENSG00000105373,ENSG00000105640,ENSG00000105866,ENSG00000105929,ENSG00000106078,ENSG00000106268,ENSG00000106399,ENSG00000106538,ENSG00000107779,ENSG00000107902,ENSG00000108107,ENSG00000108298,ENSG00000108578,ENSG00000108604,ENSG00000109956,ENSG00000110092,ENSG00000110700,ENSG00000111144,ENSG00000111199,ENSG00000111249,ENSG00000111319,ENSG00000111670,ENSG00000111674,ENSG00000111716,ENSG00000112159,ENSG00000112280,ENSG00000112306,ENSG00000112394,ENSG00000112796,ENSG00000113328,ENSG00000114054,ENSG00000114115,ENSG00000114126,ENSG00000114391,ENSG00000114739,ENSG00000114812,ENSG00000114942,ENSG00000115241,ENSG00000115268,ENSG00000116251,ENSG00000116353,ENSG00000116396,ENSG00000116478,ENSG00000116670,ENSG00000117697,ENSG00000117906,ENSG00000118263,ENSG00000118707,ENSG00000119203,ENSG00000119335,ENSG00000119711,ENSG00000119969,ENSG00000121211,ENSG00000121741,ENSG00000121904,ENSG00000122406,ENSG00000123119,ENSG00000123131,ENSG00000124406,ENSG00000124532,ENSG00000124614,ENSG00000124767,ENSG00000125691,ENSG00000125703,ENSG00000125743,ENSG00000125851,ENSG00000125871,ENSG00000126768,ENSG00000126787,ENSG00000126858,ENSG00000126878,ENSG00000126950,ENSG00000127184,ENSG00000127585,ENSG00000128040,ENSG00000128050,ENSG00000128266,ENSG00000128298,ENSG00000128626,ENSG00000129682,ENSG00000129990,ENSG00000129991,ENSG00000130032,ENSG00000130255,ENSG00000130433,ENSG00000130558,ENSG00000130707,ENSG00000131238,ENSG00000131269,ENSG00000131373,ENSG00000131469,ENSG00000131653,ENSG00000131747,ENSG00000131844,ENSG00000131914,ENSG00000131969,ENSG00000132026,ENSG00000132300,ENSG00000132541,ENSG00000132780,ENSG00000133083,ENSG00000133318,ENSG00000133488,ENSG00000133627,ENSG00000133710,ENSG00000133835,ENSG00000134146,ENSG00000134323,ENSG00000134419,ENSG00000134595,ENSG00000134825,ENSG00000135094,ENSG00000135144,ENSG00000135447,ENSG00000135643,ENSG00000136149,ENSG00000136504,ENSG00000136720,ENSG00000136883,ENSG00000136942,ENSG00000136982,ENSG00000137154,ENSG00000137285,ENSG00000137309,ENSG00000137700,ENSG00000137818,ENSG00000138095,ENSG00000138101,ENSG00000138326,ENSG00000138336,ENSG00000138382,ENSG00000138399,ENSG00000138442,ENSG00000138629,ENSG00000138771,ENSG00000138796,ENSG00000139146,ENSG00000139187,ENSG00000139737,ENSG00000140043,ENSG00000140876,ENSG00000140988,ENSG00000141096,ENSG00000141101,ENSG00000141314,ENSG00000141425,ENSG00000141556,ENSG00000141858,ENSG00000141968,ENSG00000142530,ENSG00000142534,ENSG00000142541,ENSG00000142619,ENSG00000142632,ENSG00000142676,ENSG00000142864,ENSG00000142937,ENSG00000142945,ENSG00000143119,ENSG00000143363,ENSG00000143771,ENSG00000143799,ENSG00000143947,ENSG00000144381,ENSG00000144713,ENSG00000144730,ENSG00000145293,ENSG00000145592,ENSG00000145626,ENSG00000145703,ENSG00000145741,ENSG00000145912,ENSG00000146215,ENSG00000146530,ENSG00000147119,ENSG00000147145,ENSG00000147202,ENSG00000147255,ENSG00000147274,ENSG00000147324,ENSG00000147403,ENSG00000147677,ENSG00000147905,ENSG00000148200,ENSG00000148303,ENSG00000148798,ENSG00000149136,ENSG00000149273,ENSG00000149806,ENSG00000151151,ENSG00000152061,ENSG00000152234,ENSG00000153044,ENSG00000153446,ENSG00000153774,ENSG00000154639,ENSG00000155380,ENSG00000155463,ENSG00000156467,ENSG00000156482,ENSG00000156508,ENSG00000156531,ENSG00000156966,ENSG00000157064,ENSG00000157214,ENSG00000158457,ENSG00000159055,ENSG00000159111,ENSG00000159214,ENSG00000159374,ENSG00000160049,ENSG00000161016,ENSG00000161513,ENSG00000161652,ENSG00000161970,ENSG00000162174,ENSG00000162244,ENSG00000162490,ENSG00000162551,ENSG00000162688,ENSG00000163322,ENSG00000163377,ENSG00000163468,ENSG00000163530,ENSG00000163682,ENSG00000163704,ENSG00000163873,ENSG00000163884,ENSG00000164024,ENSG00000164048,ENSG00000164062,ENSG00000164104,ENSG00000164167,ENSG00000164199,ENSG00000164265,ENSG00000164587,ENSG00000164708,ENSG00000164904,ENSG00000164985,ENSG00000165171,ENSG00000165186,ENSG00000165209,ENSG00000165349,ENSG00000165526,ENSG00000165704,ENSG00000165732,ENSG00000165868,ENSG00000166197,ENSG00000166405,ENSG00000166415,ENSG00000166426,ENSG00000166441,ENSG00000166816,ENSG00000166922,ENSG00000167281,ENSG00000167363,ENSG00000167526,ENSG00000167641,ENSG00000167658,ENSG00000167670,ENSG00000167815,ENSG00000167863,ENSG00000168028,ENSG00000168159,ENSG00000168280,ENSG00000168291,ENSG00000168502,ENSG00000168671,ENSG00000168763,ENSG00000168827,ENSG00000168843,ENSG00000168913,ENSG00000169126,ENSG00000169139,ENSG00000169189,ENSG00000169213,ENSG00000169432,ENSG00000169764,ENSG00000169813,ENSG00000169855,ENSG00000169877,ENSG00000170144,ENSG00000170264,ENSG00000170561,ENSG00000170837,ENSG00000170889,ENSG00000170899,ENSG00000171103,ENSG00000171126,ENSG00000171425,ENSG00000171435,ENSG00000171517,ENSG00000171596,ENSG00000171681,ENSG00000171759,ENSG00000171858,ENSG00000171863,ENSG00000171970,ENSG00000172053,ENSG00000172461,ENSG00000172746,ENSG00000172795,ENSG00000172809,ENSG00000173473,ENSG00000173660,ENSG00000173726,ENSG00000173809,ENSG00000174015,ENSG00000174446,ENSG00000174720,ENSG00000174748,ENSG00000175029,ENSG00000175198,ENSG00000175567,ENSG00000175792,ENSG00000175894,ENSG00000175928,ENSG00000176490,ENSG00000176533,ENSG00000176834,ENSG00000177410,ENSG00000177455,ENSG00000177468,ENSG00000177600,ENSG00000177674,ENSG00000177971,ENSG00000178035,ENSG00000178074,ENSG00000178425,ENSG00000178741,ENSG00000178982,ENSG00000179299,ENSG00000179915,ENSG00000179918,ENSG00000180211,ENSG00000180304,ENSG00000180694,ENSG00000180767,ENSG00000181007,ENSG00000181192,ENSG00000181513,ENSG00000181924,ENSG00000182040,ENSG00000182667,ENSG00000182899,ENSG00000183248,ENSG00000183715,ENSG00000184058,ENSG00000184117,ENSG00000184224,ENSG00000184261,ENSG00000184445,ENSG00000184661,ENSG00000184867,ENSG00000184905,ENSG00000185274,ENSG00000185847,ENSG00000185869,ENSG00000186193,ENSG00000186205,ENSG00000186298,ENSG00000186468,ENSG00000187210,ENSG00000187514,ENSG00000188257,ENSG00000188846,ENSG00000188848,ENSG00000189369,ENSG00000196126,ENSG00000196189,ENSG00000196376,ENSG00000196465,ENSG00000196531,ENSG00000196683,ENSG00000196967,ENSG00000197119,ENSG00000197372,ENSG00000197721,ENSG00000197756,ENSG00000197894,ENSG00000197958,ENSG00000197961,ENSG00000198015,ENSG00000198034,ENSG00000198056,ENSG00000198417,ENSG00000198722,ENSG00000198755,ENSG00000198780,ENSG00000198794,ENSG00000198865,ENSG00000198915,ENSG00000198931,ENSG00000201674,ENSG00000203995,ENSG00000204118,ENSG00000204121,ENSG00000204175,ENSG00000204252,ENSG00000204257,ENSG00000204392,ENSG00000204442,ENSG00000204531,ENSG00000204628,ENSG00000204899,ENSG00000205339,ENSG00000206557,ENSG00000212802,ENSG00000213160,ENSG00000213465,ENSG00000213741,ENSG00000213860,ENSG00000213889,ENSG00000215030,ENSG00000219438,ENSG00000221887,ENSG00000224032,ENSG00000225420,ENSG00000225470,ENSG00000225475,ENSG00000226360,ENSG00000226396,ENSG00000226972,ENSG00000228754,ENSG00000228844,ENSG00000228929,ENSG00000229057,ENSG00000229150,ENSG00000229891,ENSG00000230453,ENSG00000230734,ENSG00000230989,ENSG00000231500,ENSG00000231752,ENSG00000232393,ENSG00000232573,ENSG00000233593,ENSG00000233762,ENSG00000233834,ENSG00000233836,ENSG00000233922,ENSG00000234741,ENSG00000235034,ENSG00000235508,ENSG00000235560,ENSG00000236094,ENSG00000236106,ENSG00000236279,ENSG00000237517,ENSG00000239374,ENSG00000241746,ENSG00000241837,ENSG00000242715,ENSG00000243071,ENSG00000243081,ENSG00000243181,ENSG00000244313,ENSG00000244879,ENSG00000245910,ENSG00000247240,ENSG00000247556,ENSG00000248329,ENSG00000248859,ENSG00000250366,ENSG00000254277,ENSG00000255474,ENSG00000255717,ENSG00000256288,ENSG00000256463,ENSG00000256969,ENSG00000257151,ENSG00000258458,ENSG00000259048,ENSG00000260265,ENSG00000260469,ENSG00000260822,ENSG00000261150,ENSG00000261409,ENSG00000261786,ENSG00000261949,ENSG00000263266,ENSG00000269068,ENSG00000269416,ENSG00000269893,ENSG00000271888,ENSG00000272619,ENSG00000273958,ENSG00000274090,ENSG00000274605,ENSG00000277200,ENSG00000278041,ENSG00000280142,ENSG00000280237,ENSG00000281398,ENSG00000282048,ENSG00000283638,ENSG00000283674</t>
        </is>
      </c>
      <c r="K51" t="inlineStr">
        <is>
          <t>[(10, 27), (12, 2), (12, 27), (12, 29), (13, 27), (14, 2), (14, 27), (14, 29), (15, 2), (15, 27), (15, 29), (16, 2), (16, 27), (16, 29), (17, 2), (17, 26), (17, 27), (17, 29), (18, 2), (18, 27), (18, 29), (19, 2), (19, 27), (19, 29), (20, 2), (20, 27), (20, 29), (21, 2), (21, 26), (21, 27), (21, 29), (22, 2), (22, 26), (22, 27), (22, 29), (23, 2), (23, 27), (23, 29), (24, 2), (24, 26), (24, 27), (24, 29)]</t>
        </is>
      </c>
      <c r="L51" t="n">
        <v>4228</v>
      </c>
      <c r="M51" t="n">
        <v>1</v>
      </c>
      <c r="N51" t="n">
        <v>0.95</v>
      </c>
      <c r="O51" t="n">
        <v>3</v>
      </c>
      <c r="P51" t="n">
        <v>10000</v>
      </c>
      <c r="Q51" t="inlineStr">
        <is>
          <t>11/06/2023, 22:23:27</t>
        </is>
      </c>
      <c r="R51" s="3">
        <f>hyperlink("https://spiral.technion.ac.il/results/MTAwMDAwNA==/50/GOResultsPROCESS","link")</f>
        <v/>
      </c>
      <c r="S51" t="inlineStr">
        <is>
          <t>['GO:0006614:SRP-dependent cotranslational protein targeting to membrane (qval6.27E-52)', 'GO:0006613:cotranslational protein targeting to membrane (qval2.16E-49)', 'GO:0045047:protein targeting to ER (qval5.01E-46)', 'GO:0072599:establishment of protein localization to endoplasmic reticulum (qval8.83E-45)', 'GO:0000184:nuclear-transcribed mRNA catabolic process, nonsense-mediated decay (qval1.37E-44)', 'GO:0019083:viral transcription (qval4.42E-43)', 'GO:0006413:translational initiation (qval4.26E-43)', 'GO:0070972:protein localization to endoplasmic reticulum (qval8.82E-42)', 'GO:0006412:translation (qval7.32E-36)', 'GO:0006612:protein targeting to membrane (qval6.74E-36)', 'GO:0000956:nuclear-transcribed mRNA catabolic process (qval1.22E-33)', 'GO:0043043:peptide biosynthetic process (qval1.92E-33)', 'GO:0006402:mRNA catabolic process (qval1.74E-32)', 'GO:0006401:RNA catabolic process (qval2.87E-31)', 'GO:0006518:peptide metabolic process (qval2.27E-29)', 'GO:0034655:nucleobase-containing compound catabolic process (qval9.28E-28)', 'GO:0046700:heterocycle catabolic process (qval1.17E-26)', 'GO:0044270:cellular nitrogen compound catabolic process (qval1.51E-26)', 'GO:0019439:aromatic compound catabolic process (qval1.65E-26)', 'GO:0043604:amide biosynthetic process (qval2.58E-26)', 'GO:1901361:organic cyclic compound catabolic process (qval1.25E-25)', 'GO:0090150:establishment of protein localization to membrane (qval8.85E-25)', 'GO:0006605:protein targeting (qval4.47E-24)', 'GO:0043603:cellular amide metabolic process (qval2.37E-23)', 'GO:0002181:cytoplasmic translation (qval3.52E-23)', 'GO:0034641:cellular nitrogen compound metabolic process (qval9.45E-22)', 'GO:0072594:establishment of protein localization to organelle (qval1.15E-21)', 'GO:0034645:cellular macromolecule biosynthetic process (qval1.81E-21)', 'GO:1901566:organonitrogen compound biosynthetic process (qval7.5E-21)', 'GO:0006139:nucleobase-containing compound metabolic process (qval8.15E-21)', 'GO:0046483:heterocycle metabolic process (qval2.01E-19)', 'GO:0090304:nucleic acid metabolic process (qval8.21E-19)', 'GO:0006725:cellular aromatic compound metabolic process (qval1.08E-18)', 'GO:0009059:macromolecule biosynthetic process (qval1.1E-18)', 'GO:0016070:RNA metabolic process (qval2.62E-17)', 'GO:1901360:organic cyclic compound metabolic process (qval3.22E-17)', 'GO:0016071:mRNA metabolic process (qval5.91E-17)', 'GO:0044249:cellular biosynthetic process (qval2.23E-16)', 'GO:0072657:protein localization to membrane (qval6.46E-16)', 'GO:0044271:cellular nitrogen compound biosynthetic process (qval6.69E-16)', 'GO:1901576:organic substance biosynthetic process (qval5.82E-15)', 'GO:0009058:biosynthetic process (qval6.35E-15)', 'GO:0016032:viral process (qval1.68E-13)', 'GO:0044403:symbiont process (qval1.64E-13)', 'GO:0033365:protein localization to organelle (qval2.08E-12)', 'GO:0044419:interspecies interaction between organisms (qval5.09E-11)', 'GO:0006886:intracellular protein transport (qval4E-10)', 'GO:0044265:cellular macromolecule catabolic process (qval4.92E-10)', 'GO:0044237:cellular metabolic process (qval5.95E-10)', 'GO:0006364:rRNA processing (qval6.77E-10)', 'GO:0044248:cellular catabolic process (qval5.17E-9)', 'GO:0016072:rRNA metabolic process (qval1.88E-8)', 'GO:1901575:organic substance catabolic process (qval3.12E-8)', 'GO:0009057:macromolecule catabolic process (qval6.22E-8)', 'GO:0006396:RNA processing (qval2.72E-7)', 'GO:0008152:metabolic process (qval2.98E-7)', 'GO:0034613:cellular protein localization (qval3.22E-7)', 'GO:0010629:negative regulation of gene expression (qval3.72E-7)', 'GO:0070727:cellular macromolecule localization (qval4.32E-7)', 'GO:0009056:catabolic process (qval7.08E-7)', 'GO:0006807:nitrogen compound metabolic process (qval8.37E-7)', 'GO:0071704:organic substance metabolic process (qval8.32E-7)', 'GO:0044238:primary metabolic process (qval1.09E-6)', 'GO:0015833:peptide transport (qval2.51E-6)', 'GO:0015031:protein transport (qval2.75E-6)', 'GO:0051704:multi-organism process (qval3.72E-6)', 'GO:0022613:ribonucleoprotein complex biogenesis (qval5.72E-6)', 'GO:0042886:amide transport (qval6.42E-6)', 'GO:0045184:establishment of protein localization (qval8.13E-6)', 'GO:0034470:ncRNA processing (qval1.52E-5)', 'GO:0034660:ncRNA metabolic process (qval2.96E-5)', 'GO:0044085:cellular component biogenesis (qval2.92E-5)', 'GO:0071705:nitrogen compound transport (qval8.04E-5)', 'GO:0046907:intracellular transport (qval8.86E-5)', 'GO:0043170:macromolecule metabolic process (qval8.76E-5)', 'GO:0071826:ribonucleoprotein complex subunit organization (qval1.66E-4)', 'GO:0022618:ribonucleoprotein complex assembly (qval2.52E-4)', 'GO:0000027:ribosomal large subunit assembly (qval3E-4)', 'GO:0051649:establishment of localization in cell (qval3.25E-4)', 'GO:0010605:negative regulation of macromolecule metabolic process (qval6.39E-4)', 'GO:0042274:ribosomal small subunit biogenesis (qval7.57E-4)', 'GO:0044260:cellular macromolecule metabolic process (qval7.84E-4)', 'GO:0034622:cellular protein-containing complex assembly (qval8.05E-4)', 'GO:0006417:regulation of translation (qval1.29E-3)', 'GO:0034248:regulation of cellular amide metabolic process (qval1.39E-3)', 'GO:0009892:negative regulation of metabolic process (qval4.23E-3)', 'GO:0009987:cellular process (qval5.88E-3)', 'GO:0071702:organic substance transport (qval6.04E-3)', 'GO:0000028:ribosomal small subunit assembly (qval6.06E-3)', 'GO:1904667:negative regulation of ubiquitin protein ligase activity (qval8.09E-3)', 'GO:0033036:macromolecule localization (qval1.04E-2)', 'GO:0008104:protein localization (qval1.2E-2)', 'GO:0010608:posttranscriptional regulation of gene expression (qval1.63E-2)', 'GO:0006259:DNA metabolic process (qval1.64E-2)', 'GO:0051641:cellular localization (qval1.66E-2)', 'GO:0042273:ribosomal large subunit biogenesis (qval1.79E-2)', 'GO:0043436:oxoacid metabolic process (qval1.79E-2)', 'GO:0009167:purine ribonucleoside monophosphate metabolic process (qval2.31E-2)', 'GO:0009168:purine ribonucleoside monophosphate biosynthetic process (qval2.28E-2)', 'GO:0009126:purine nucleoside monophosphate metabolic process (qval2.44E-2)', 'GO:1901564:organonitrogen compound metabolic process (qval2.45E-2)', 'GO:0009127:purine nucleoside monophosphate biosynthetic process (qval2.45E-2)', 'GO:0006082:organic acid metabolic process (qval2.49E-2)', 'GO:1902255:positive regulation of intrinsic apoptotic signaling pathway by p53 class mediator (qval3.57E-2)', 'GO:0043933:protein-containing complex subunit organization (qval3.84E-2)', 'GO:0009161:ribonucleoside monophosphate metabolic process (qval5.05E-2)', 'GO:0009156:ribonucleoside monophosphate biosynthetic process (qval5.01E-2)', 'GO:0071824:protein-DNA complex subunit organization (qval5.14E-2)', 'GO:0044281:small molecule metabolic process (qval5.87E-2)', 'GO:0006810:transport (qval6.53E-2)', 'GO:0065003:protein-containing complex assembly (qval7.84E-2)', 'GO:0051234:establishment of localization (qval7.8E-2)', 'GO:0006163:purine nucleotide metabolic process (qval7.87E-2)', 'GO:1990542:mitochondrial transmembrane transport (qval7.86E-2)', 'GO:0051444:negative regulation of ubiquitin-protein transferase activity (qval7.85E-2)', 'GO:0009124:nucleoside monophosphate biosynthetic process (qval8.38E-2)', 'GO:0019752:carboxylic acid metabolic process (qval9.87E-2)', 'GO:0003272:endocardial cushion formation (qval1.05E-1)', 'GO:0007614:short-term memory (qval1.04E-1)', 'GO:0009123:nucleoside monophosphate metabolic process (qval1.08E-1)', 'GO:0006333:chromatin assembly or disassembly (qval1.08E-1)', 'GO:0005976:polysaccharide metabolic process (qval1.07E-1)', 'GO:0006168:adenine salvage (qval1.07E-1)', 'GO:0033967:box C/D snoRNA metabolic process (qval1.06E-1)', 'GO:0043096:purine nucleobase salvage (qval1.05E-1)', "GO:0000494:box C/D snoRNA 3'-end processing (qval1.04E-1)", 'GO:0034963:box C/D snoRNA processing (qval1.04E-1)', 'GO:0009066:aspartate family amino acid metabolic process (qval1.07E-1)']</t>
        </is>
      </c>
      <c r="T51" s="3">
        <f>hyperlink("https://spiral.technion.ac.il/results/MTAwMDAwNA==/50/GOResultsFUNCTION","link")</f>
        <v/>
      </c>
      <c r="U51" t="inlineStr">
        <is>
          <t>['GO:0003735:structural constituent of ribosome (qval5.96E-37)', 'GO:0003723:RNA binding (qval1.45E-17)', 'GO:0005198:structural molecule activity (qval1.87E-11)', 'GO:0019843:rRNA binding (qval8.63E-10)', 'GO:0003676:nucleic acid binding (qval1.66E-6)', 'GO:1901363:heterocyclic compound binding (qval3.92E-5)', 'GO:0097159:organic cyclic compound binding (qval3.84E-5)', 'GO:0043021:ribonucleoprotein complex binding (qval2.45E-2)', 'GO:1990948:ubiquitin ligase inhibitor activity (qval5.09E-2)', 'GO:0030515:snoRNA binding (qval6.43E-2)', 'GO:0016462:pyrophosphatase activity (qval7.68E-2)', 'GO:0016817:hydrolase activity, acting on acid anhydrides (qval7.43E-2)', 'GO:0016818:hydrolase activity, acting on acid anhydrides, in phosphorus-containing anhydrides (qval6.86E-2)', 'GO:0016421:CoA carboxylase activity (qval8E-2)', 'GO:0097100:supercoiled DNA binding (qval7.47E-2)', 'GO:0055105:ubiquitin-protein transferase inhibitor activity (qval7E-2)', 'GO:0016885:ligase activity, forming carbon-carbon bonds (qval1.29E-1)', 'GO:0004658:propionyl-CoA carboxylase activity (qval2.2E-1)', 'GO:0106130:purine phosphoribosyltransferase activity (qval2.09E-1)']</t>
        </is>
      </c>
      <c r="V51" s="3">
        <f>hyperlink("https://spiral.technion.ac.il/results/MTAwMDAwNA==/50/GOResultsCOMPONENT","link")</f>
        <v/>
      </c>
      <c r="W51" t="inlineStr">
        <is>
          <t>['GO:0044391:ribosomal subunit (qval5.03E-35)', 'GO:0044445:cytosolic part (qval6.94E-31)', 'GO:0022625:cytosolic large ribosomal subunit (qval5.89E-31)', 'GO:0005840:ribosome (qval1.7E-21)', 'GO:0015934:large ribosomal subunit (qval2.2E-21)', 'GO:1990904:ribonucleoprotein complex (qval3.31E-21)', 'GO:0042788:polysomal ribosome (qval3.49E-17)', 'GO:0022627:cytosolic small ribosomal subunit (qval3.78E-17)', 'GO:0015935:small ribosomal subunit (qval5.55E-14)', 'GO:0005730:nucleolus (qval8.92E-12)', 'GO:0043232:intracellular non-membrane-bounded organelle (qval4.3E-8)', 'GO:0043228:non-membrane-bounded organelle (qval4.99E-8)', 'GO:0005925:focal adhesion (qval9.9E-6)', 'GO:0005924:cell-substrate adherens junction (qval1.04E-5)', 'GO:0030055:cell-substrate junction (qval1.1E-5)', 'GO:0032991:protein-containing complex (qval1.09E-5)', 'GO:0043229:intracellular organelle (qval1.35E-5)', 'GO:0043226:organelle (qval1.1E-4)', 'GO:0005912:adherens junction (qval1.84E-4)', 'GO:0005829:cytosol (qval1.84E-4)', 'GO:0070161:anchoring junction (qval2.86E-4)', 'GO:0044446:intracellular organelle part (qval3.89E-4)', 'GO:0044428:nuclear part (qval6.01E-4)', 'GO:0044422:organelle part (qval9.28E-4)', 'GO:0044424:intracellular part (qval9.81E-4)', 'GO:0030054:cell junction (qval1.39E-3)', 'GO:0044429:mitochondrial part (qval1.35E-3)', 'GO:0070062:extracellular exosome (qval2.31E-3)', 'GO:1903561:extracellular vesicle (qval3.85E-3)', 'GO:0043230:extracellular organelle (qval3.8E-3)', 'GO:0044464:cell part (qval1.39E-2)', 'GO:0005759:mitochondrial matrix (qval1.35E-2)', 'GO:0044444:cytoplasmic part (qval3.04E-2)', 'GO:0043227:membrane-bounded organelle (qval3.6E-2)', 'GO:0045265:proton-transporting ATP synthase, stator stalk (qval4.85E-2)', 'GO:0000274:mitochondrial proton-transporting ATP synthase, stator stalk (qval4.72E-2)']</t>
        </is>
      </c>
      <c r="X51" t="inlineStr">
        <is>
          <t>[{10, 12, 13, 14, 15, 16, 17, 18, 19, 20, 21, 22, 23, 24}, {26, 2, 27, 29}]</t>
        </is>
      </c>
    </row>
  </sheetData>
  <conditionalFormatting sqref="D2:D51">
    <cfRule type="colorScale" priority="1">
      <colorScale>
        <cfvo type="percentile" val="10"/>
        <cfvo type="percentile" val="50"/>
        <cfvo type="percentile" val="90"/>
        <color rgb="00FFFFFF"/>
        <color rgb="00FF8080"/>
        <color rgb="00FF0000"/>
      </colorScale>
    </cfRule>
  </conditionalFormatting>
  <conditionalFormatting sqref="E2:E51">
    <cfRule type="colorScale" priority="2">
      <colorScale>
        <cfvo type="percentile" val="10"/>
        <cfvo type="percentile" val="50"/>
        <cfvo type="percentile" val="90"/>
        <color rgb="00FFFFFF"/>
        <color rgb="00FF8080"/>
        <color rgb="00FF0000"/>
      </colorScale>
    </cfRule>
  </conditionalFormatting>
  <conditionalFormatting sqref="I2:I51">
    <cfRule type="colorScale" priority="3">
      <colorScale>
        <cfvo type="percentile" val="10"/>
        <cfvo type="percentile" val="50"/>
        <cfvo type="percentile" val="90"/>
        <color rgb="0000FF00"/>
        <color rgb="00FF6600"/>
        <color rgb="00FF0000"/>
      </colorScale>
    </cfRule>
  </conditionalFormatting>
  <pageMargins left="0.75" right="0.75" top="1" bottom="1" header="0.5" footer="0.5"/>
</worksheet>
</file>

<file path=docProps/app.xml><?xml version="1.0" encoding="utf-8"?>
<Properties xmlns="http://schemas.openxmlformats.org/officeDocument/2006/extended-properties">
  <Application>Microsoft Excel</Application>
  <AppVersion>3.0</AppVersion>
</Properties>
</file>

<file path=docProps/core.xml><?xml version="1.0" encoding="utf-8"?>
<cp:coreProperties xmlns:cp="http://schemas.openxmlformats.org/package/2006/metadata/core-properties">
  <dc:creator xmlns:dc="http://purl.org/dc/elements/1.1/">openpyxl</dc:creator>
  <dcterms:created xmlns:dcterms="http://purl.org/dc/terms/" xmlns:xsi="http://www.w3.org/2001/XMLSchema-instance" xsi:type="dcterms:W3CDTF">2023-06-11T14:59:51Z</dcterms:created>
  <dcterms:modified xmlns:dcterms="http://purl.org/dc/terms/" xmlns:xsi="http://www.w3.org/2001/XMLSchema-instance" xsi:type="dcterms:W3CDTF">2023-06-11T14:59:51Z</dcterms:modified>
</cp:coreProperties>
</file>