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3">
    <font>
      <name val="Calibri"/>
      <family val="2"/>
      <color theme="1"/>
      <sz val="11"/>
      <scheme val="minor"/>
    </font>
    <font>
      <b val="1"/>
    </font>
    <font>
      <color rgb="000000FF"/>
      <u val="single"/>
    </font>
  </fonts>
  <fills count="3">
    <fill>
      <patternFill/>
    </fill>
    <fill>
      <patternFill patternType="gray125"/>
    </fill>
    <fill>
      <patternFill patternType="solid">
        <fgColor rgb="0099CC0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  <xf numFmtId="0" fontId="0" fillId="2" borderId="0" pivotButton="0" quotePrefix="0" xfId="0"/>
    <xf numFmtId="0" fontId="2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Z51"/>
  <sheetViews>
    <sheetView workbookViewId="0">
      <selection activeCell="A1" sqref="A1"/>
    </sheetView>
  </sheetViews>
  <sheetFormatPr baseColWidth="8" defaultRowHeight="15"/>
  <sheetData>
    <row r="1">
      <c r="B1" s="1" t="inlineStr">
        <is>
          <t>num_genes</t>
        </is>
      </c>
      <c r="C1" s="1" t="inlineStr">
        <is>
          <t>num_cells</t>
        </is>
      </c>
      <c r="D1" s="1" t="inlineStr">
        <is>
          <t>num_repcells</t>
        </is>
      </c>
      <c r="E1" s="1" t="inlineStr">
        <is>
          <t>num_genes_in_struct</t>
        </is>
      </c>
      <c r="F1" s="1" t="inlineStr">
        <is>
          <t>num_cells_in_struct</t>
        </is>
      </c>
      <c r="G1" s="1" t="inlineStr">
        <is>
          <t>num_repcells_in_struct</t>
        </is>
      </c>
      <c r="H1" s="1" t="inlineStr">
        <is>
          <t>num_repcell_pairs</t>
        </is>
      </c>
      <c r="I1" s="1" t="inlineStr">
        <is>
          <t>num_repcell_pairs_in_struct</t>
        </is>
      </c>
      <c r="J1" s="1" t="inlineStr">
        <is>
          <t>log10_corrected_pval</t>
        </is>
      </c>
      <c r="K1" s="1" t="inlineStr">
        <is>
          <t>structure_average_std</t>
        </is>
      </c>
      <c r="L1" s="1" t="inlineStr">
        <is>
          <t>genes</t>
        </is>
      </c>
      <c r="M1" s="1" t="inlineStr">
        <is>
          <t>repcell_pairs</t>
        </is>
      </c>
      <c r="N1" s="1" t="inlineStr">
        <is>
          <t>old_struct_num</t>
        </is>
      </c>
      <c r="O1" s="1" t="inlineStr">
        <is>
          <t>num_stds_thresh</t>
        </is>
      </c>
      <c r="P1" s="1" t="inlineStr">
        <is>
          <t>mu</t>
        </is>
      </c>
      <c r="Q1" s="1" t="inlineStr">
        <is>
          <t>path_len</t>
        </is>
      </c>
      <c r="R1" s="1" t="inlineStr">
        <is>
          <t>num_iters</t>
        </is>
      </c>
      <c r="S1" s="1" t="inlineStr">
        <is>
          <t>Gorilla_access_time</t>
        </is>
      </c>
      <c r="T1" s="1" t="inlineStr">
        <is>
          <t>proc_link</t>
        </is>
      </c>
      <c r="U1" s="1" t="inlineStr">
        <is>
          <t>proc_GOterms_below_0.001</t>
        </is>
      </c>
      <c r="V1" s="1" t="inlineStr">
        <is>
          <t>func_link</t>
        </is>
      </c>
      <c r="W1" s="1" t="inlineStr">
        <is>
          <t>func_GOterms_below_0.001</t>
        </is>
      </c>
      <c r="X1" s="1" t="inlineStr">
        <is>
          <t>comp_link</t>
        </is>
      </c>
      <c r="Y1" s="1" t="inlineStr">
        <is>
          <t>comp_GOterms_below_0.001</t>
        </is>
      </c>
      <c r="Z1" s="1" t="inlineStr">
        <is>
          <t>layers</t>
        </is>
      </c>
    </row>
    <row r="2">
      <c r="A2" s="1" t="n">
        <v>1</v>
      </c>
      <c r="B2" t="n">
        <v>30105</v>
      </c>
      <c r="C2" t="n">
        <v>10251</v>
      </c>
      <c r="D2" t="n">
        <v>83</v>
      </c>
      <c r="E2" t="n">
        <v>127</v>
      </c>
      <c r="F2" t="n">
        <v>10106</v>
      </c>
      <c r="G2" t="n">
        <v>82</v>
      </c>
      <c r="H2" t="n">
        <v>6806</v>
      </c>
      <c r="I2" t="n">
        <v>1253</v>
      </c>
      <c r="J2" s="2" t="n">
        <v>-31.37928025784254</v>
      </c>
      <c r="K2" t="n">
        <v>0.2447765922259932</v>
      </c>
      <c r="L2" t="inlineStr">
        <is>
          <t>LOC101885203,atp5d,atp5f1,atp5h,atp5j,atp5l,btf3,cct2,cct6a,cox4i1,cox6a1,cox7b,cox8a,eef1db,eef2b,eif2s1b,eif3c,eif3ea,eif3f,eif3g,eif3k,eif3s6ip,eif5a,faua,gnb2l1,mibp2,naca,ndufb1,ndufb3,ndufb8,ndufs5,nsa2,nup160,pin1,ppiab,psma1,psma8,psmb1,psmb2,psmb6,rnf7,rpl10,rpl10a,rpl11,rpl13,rpl13a,rpl14,rpl15,rpl17,rpl18,rpl18a,rpl19,rpl21,rpl22,rpl22l1,rpl23,rpl23a,rpl24,rpl26,rpl27,rpl27a,rpl28,rpl3,rpl30,rpl31,rpl32,rpl34,rpl35,rpl35a,rpl36,rpl36a,rpl37,rpl38,rpl39,rpl4,rpl5a,rpl6,rpl7,rpl7a,rpl8,rpl9,rplp0,rplp1,rplp2,rplp2l,rps10,rps11,rps12,rps13,rps14,rps15,rps15a,rps16,rps18,rps19,rps2,rps20,rps21,rps23,rps24,rps25,rps26,rps26l,rps27.1,rps27.2,rps27a,rps28,rps29,rps3,rps3a,rps4x,rps5,rps6,rps7,rps8a,rps9,rpsa,rsl24d1,si:ch1073-429i10.3,slc25a3b,tpt1,uba52,vdac1,zgc:114188,zgc:171772,zgc:56493,zgc:92868</t>
        </is>
      </c>
      <c r="M2" t="inlineStr">
        <is>
          <t>[(0, 1), (0, 3), (0, 6), (0, 8), (0, 9), (0, 10), (0, 11), (0, 12), (0, 13), (0, 16), (0, 18), (0, 19), (0, 20), (0, 24), (0, 26), (0, 27), (0, 28), (0, 31), (0, 32), (0, 34), (0, 35), (0, 36), (0, 38), (0, 39), (0, 41), (0, 42), (0, 43), (0, 44), (0, 45), (0, 49), (0, 51), (0, 53), (0, 54), (0, 55), (0, 56), (0, 58), (0, 59), (0, 63), (0, 64), (0, 65), (0, 66), (0, 67), (0, 68), (0, 70), (0, 71), (0, 72), (0, 73), (0, 74), (0, 75), (0, 76), (0, 77), (0, 78), (0, 79), (0, 80), (0, 81), (2, 1), (2, 3), (2, 6), (2, 8), (2, 9), (2, 10), (2, 11), (2, 12), (2, 13), (2, 16), (2, 18), (2, 19), (2, 20), (2, 22), (2, 24), (2, 26), (2, 27), (2, 28), (2, 31), (2, 32), (2, 34), (2, 35), (2, 36), (2, 38), (2, 39), (2, 41), (2, 42), (2, 43), (2, 44), (2, 45), (2, 49), (2, 51), (2, 53), (2, 54), (2, 55), (2, 56), (2, 58), (2, 59), (2, 63), (2, 64), (2, 65), (2, 66), (2, 67), (2, 68), (2, 70), (2, 71), (2, 72), (2, 73), (2, 74), (2, 75), (2, 76), (2, 77), (2, 78), (2, 79), (2, 81), (4, 1), (4, 3), (4, 5), (4, 6), (4, 8), (4, 9), (4, 10), (4, 11), (4, 12), (4, 13), (4, 16), (4, 17), (4, 18), (4, 19), (4, 20), (4, 22), (4, 24), (4, 26), (4, 27), (4, 28), (4, 31), (4, 32), (4, 34), (4, 35), (4, 36), (4, 38), (4, 39), (4, 41), (4, 42), (4, 43), (4, 44), (4, 45), (4, 49), (4, 51), (4, 53), (4, 54), (4, 55), (4, 56), (4, 58), (4, 59), (4, 63), (4, 64), (4, 65), (4, 66), (4, 67), (4, 68), (4, 70), (4, 71), (4, 72), (4, 73), (4, 74), (4, 75), (4, 76), (4, 77), (4, 78), (4, 79), (4, 80), (4, 81), (7, 1), (7, 3), (7, 6), (7, 8), (7, 9), (7, 10), (7, 11), (7, 12), (7, 16), (7, 18), (7, 19), (7, 20), (7, 24), (7, 26), (7, 27), (7, 28), (7, 31), (7, 32), (7, 34), (7, 35), (7, 36), (7, 38), (7, 39), (7, 41), (7, 42), (7, 43), (7, 44), (7, 45), (7, 49), (7, 53), (7, 54), (7, 55), (7, 56), (7, 59), (7, 63), (7, 64), (7, 66), (7, 67), (7, 68), (7, 70), (7, 71), (7, 72), (7, 73), (7, 74), (7, 75), (7, 76), (7, 77), (7, 78), (7, 81), (14, 1), (14, 3), (14, 5), (14, 6), (14, 8), (14, 9), (14, 10), (14, 11), (14, 12), (14, 13), (14, 16), (14, 17), (14, 18), (14, 19), (14, 20), (14, 22), (14, 24), (14, 26), (14, 27), (14, 28), (14, 31), (14, 32), (14, 34), (14, 35), (14, 36), (14, 38), (14, 39), (14, 41), (14, 42), (14, 43), (14, 44), (14, 45), (14, 49), (14, 51), (14, 53), (14, 54), (14, 55), (14, 56), (14, 58), (14, 59), (14, 63), (14, 64), (14, 65), (14, 66), (14, 67), (14, 68), (14, 70), (14, 71), (14, 72), (14, 73), (14, 74), (14, 75), (14, 76), (14, 77), (14, 78), (14, 79), (14, 80), (14, 81), (15, 1), (15, 3), (15, 5), (15, 6), (15, 8), (15, 9), (15, 10), (15, 11), (15, 12), (15, 13), (15, 16), (15, 17), (15, 18), (15, 19), (15, 20), (15, 22), (15, 24), (15, 26), (15, 27), (15, 28), (15, 31), (15, 32), (15, 34), (15, 35), (15, 36), (15, 38), (15, 39), (15, 41), (15, 42), (15, 43), (15, 44), (15, 45), (15, 49), (15, 51), (15, 53), (15, 54), (15, 55), (15, 56), (15, 58), (15, 59), (15, 63), (15, 64), (15, 65), (15, 66), (15, 67), (15, 68), (15, 70), (15, 71), (15, 72), (15, 73), (15, 74), (15, 75), (15, 76), (15, 77), (15, 78), (15, 79), (15, 80), (15, 81), (17, 11), (17, 31), (17, 43), (17, 76), (21, 1), (21, 6), (21, 8), (21, 9), (21, 10), (21, 11), (21, 12), (21, 16), (21, 18), (21, 19), (21, 20), (21, 24), (21, 26), (21, 27), (21, 28), (21, 31), (21, 32), (21, 34), (21, 35), (21, 36), (21, 38), (21, 39), (21, 41), (21, 42), (21, 43), (21, 44), (21, 45), (21, 49), (21, 53), (21, 54), (21, 55), (21, 56), (21, 59), (21, 63), (21, 66), (21, 67), (21, 68), (21, 70), (21, 71), (21, 72), (21, 73), (21, 74), (21, 75), (21, 76), (21, 77), (21, 78), (21, 79), (21, 81), (22, 11), (22, 31), (22, 43), (23, 1), (23, 3), (23, 5), (23, 6), (23, 8), (23, 9), (23, 10), (23, 11), (23, 12), (23, 13), (23, 16), (23, 17), (23, 18), (23, 19), (23, 20), (23, 22), (23, 24), (23, 26), (23, 27), (23, 28), (23, 31), (23, 32), (23, 34), (23, 35), (23, 36), (23, 38), (23, 39), (23, 41), (23, 42), (23, 43), (23, 44), (23, 45), (23, 49), (23, 51), (23, 53), (23, 54), (23, 55), (23, 56), (23, 58), (23, 59), (23, 63), (23, 64), (23, 65), (23, 66), (23, 67), (23, 68), (23, 70), (23, 71), (23, 72), (23, 73), (23, 74), (23, 75), (23, 76), (23, 77), (23, 78), (23, 79), (23, 80), (23, 81), (25, 1), (25, 3), (25, 6), (25, 8), (25, 9), (25, 10), (25, 11), (25, 12), (25, 13), (25, 16), (25, 17), (25, 18), (25, 19), (25, 20), (25, 22), (25, 24), (25, 26), (25, 27), (25, 28), (25, 31), (25, 32), (25, 34), (25, 35), (25, 36), (25, 38), (25, 39), (25, 41), (25, 42), (25, 43), (25, 44), (25, 45), (25, 49), (25, 51), (25, 53), (25, 54), (25, 55), (25, 56), (25, 58), (25, 59), (25, 63), (25, 64), (25, 65), (25, 66), (25, 67), (25, 68), (25, 70), (25, 71), (25, 72), (25, 73), (25, 74), (25, 75), (25, 76), (25, 77), (25, 78), (25, 79), (25, 80), (25, 81), (29, 1), (29, 3), (29, 5), (29, 6), (29, 8), (29, 9), (29, 10), (29, 11), (29, 12), (29, 13), (29, 16), (29, 17), (29, 18), (29, 19), (29, 20), (29, 22), (29, 24), (29, 26), (29, 27), (29, 28), (29, 31), (29, 32), (29, 34), (29, 35), (29, 36), (29, 38), (29, 39), (29, 41), (29, 42), (29, 43), (29, 44), (29, 45), (29, 49), (29, 51), (29, 53), (29, 54), (29, 55), (29, 56), (29, 58), (29, 59), (29, 63), (29, 64), (29, 65), (29, 66), (29, 67), (29, 68), (29, 70), (29, 71), (29, 72), (29, 73), (29, 74), (29, 75), (29, 76), (29, 77), (29, 78), (29, 79), (29, 80), (29, 81), (30, 1), (30, 3), (30, 6), (30, 8), (30, 9), (30, 10), (30, 11), (30, 12), (30, 13), (30, 16), (30, 17), (30, 18), (30, 19), (30, 20), (30, 22), (30, 24), (30, 26), (30, 27), (30, 28), (30, 31), (30, 32), (30, 34), (30, 35), (30, 36), (30, 38), (30, 39), (30, 41), (30, 42), (30, 43), (30, 44), (30, 45), (30, 49), (30, 51), (30, 53), (30, 54), (30, 55), (30, 56), (30, 58), (30, 59), (30, 63), (30, 64), (30, 65), (30, 66), (30, 67), (30, 68), (30, 70), (30, 71), (30, 72), (30, 73), (30, 74), (30, 75), (30, 76), (30, 77), (30, 78), (30, 79), (30, 80), (30, 81), (33, 1), (33, 3), (33, 5), (33, 6), (33, 8), (33, 9), (33, 10), (33, 11), (33, 12), (33, 13), (33, 16), (33, 17), (33, 18), (33, 19), (33, 20), (33, 22), (33, 24), (33, 26), (33, 27), (33, 28), (33, 31), (33, 32), (33, 34), (33, 35), (33, 36), (33, 38), (33, 39), (33, 41), (33, 42), (33, 43), (33, 44), (33, 45), (33, 49), (33, 51), (33, 53), (33, 54), (33, 55), (33, 56), (33, 58), (33, 59), (33, 63), (33, 64), (33, 65), (33, 66), (33, 67), (33, 68), (33, 70), (33, 71), (33, 72), (33, 73), (33, 74), (33, 75), (33, 76), (33, 77), (33, 78), (33, 79), (33, 80), (33, 81), (37, 1), (37, 3), (37, 6), (37, 8), (37, 9), (37, 10), (37, 11), (37, 12), (37, 13), (37, 16), (37, 18), (37, 19), (37, 20), (37, 24), (37, 26), (37, 27), (37, 28), (37, 31), (37, 32), (37, 34), (37, 35), (37, 36), (37, 38), (37, 39), (37, 41), (37, 42), (37, 43), (37, 44), (37, 45), (37, 49), (37, 51), (37, 53), (37, 54), (37, 55), (37, 56), (37, 58), (37, 59), (37, 63), (37, 64), (37, 65), (37, 66), (37, 67), (37, 68), (37, 70), (37, 71), (37, 72), (37, 73), (37, 74), (37, 75), (37, 76), (37, 77), (37, 78), (37, 79), (37, 80), (37, 81), (40, 1), (40, 3), (40, 6), (40, 8), (40, 9), (40, 10), (40, 11), (40, 12), (40, 16), (40, 18), (40, 19), (40, 20), (40, 24), (40, 26), (40, 27), (40, 28), (40, 31), (40, 32), (40, 34), (40, 35), (40, 36), (40, 38), (40, 39), (40, 41), (40, 42), (40, 43), (40, 44), (40, 45), (40, 49), (40, 53), (40, 54), (40, 55), (40, 56), (40, 63), (40, 66), (40, 67), (40, 68), (40, 71), (40, 72), (40, 73), (40, 74), (40, 76), (40, 78), (40, 81), (46, 1), (46, 3), (46, 6), (46, 8), (46, 9), (46, 10), (46, 11), (46, 12), (46, 13), (46, 16), (46, 18), (46, 19), (46, 20), (46, 22), (46, 24), (46, 26), (46, 27), (46, 28), (46, 31), (46, 32), (46, 34), (46, 35), (46, 36), (46, 38), (46, 39), (46, 41), (46, 42), (46, 43), (46, 44), (46, 45), (46, 49), (46, 51), (46, 53), (46, 54), (46, 55), (46, 56), (46, 58), (46, 59), (46, 63), (46, 64), (46, 65), (46, 66), (46, 67), (46, 68), (46, 70), (46, 71), (46, 72), (46, 73), (46, 74), (46, 75), (46, 76), (46, 77), (46, 78), (46, 79), (46, 80), (46, 81), (47, 1), (47, 3), (47, 6), (47, 8), (47, 9), (47, 10), (47, 11), (47, 16), (47, 18), (47, 19), (47, 20), (47, 24), (47, 26), (47, 27), (47, 28), (47, 31), (47, 32), (47, 34), (47, 35), (47, 36), (47, 38), (47, 39), (47, 41), (47, 42), (47, 43), (47, 44), (47, 45), (47, 49), (47, 53), (47, 54), (47, 55), (47, 56), (47, 63), (47, 66), (47, 67), (47, 68), (47, 71), (47, 72), (47, 73), (47, 74), (47, 75), (47, 76), (47, 77), (47, 78), (47, 79), (47, 81), (50, 1), (50, 3), (50, 6), (50, 8), (50, 9), (50, 10), (50, 11), (50, 12), (50, 13), (50, 16), (50, 18), (50, 19), (50, 20), (50, 22), (50, 24), (50, 26), (50, 27), (50, 28), (50, 31), (50, 32), (50, 34), (50, 35), (50, 36), (50, 38), (50, 39), (50, 41), (50, 42), (50, 43), (50, 44), (50, 45), (50, 49), (50, 51), (50, 53), (50, 54), (50, 55), (50, 56), (50, 58), (50, 59), (50, 63), (50, 64), (50, 65), (50, 66), (50, 67), (50, 68), (50, 70), (50, 71), (50, 72), (50, 73), (50, 74), (50, 75), (50, 76), (50, 77), (50, 78), (50, 79), (50, 80), (50, 81), (52, 1), (52, 3), (52, 6), (52, 8), (52, 9), (52, 10), (52, 11), (52, 12), (52, 13), (52, 16), (52, 17), (52, 18), (52, 19), (52, 20), (52, 24), (52, 26), (52, 27), (52, 28), (52, 31), (52, 32), (52, 34), (52, 35), (52, 36), (52, 38), (52, 39), (52, 41), (52, 42), (52, 43), (52, 44), (52, 45), (52, 49), (52, 51), (52, 53), (52, 54), (52, 55), (52, 56), (52, 58), (52, 59), (52, 63), (52, 64), (52, 66), (52, 67), (52, 68), (52, 70), (52, 71), (52, 72), (52, 73), (52, 74), (52, 75), (52, 76), (52, 77), (52, 78), (52, 79), (52, 80), (52, 81), (57, 1), (57, 3), (57, 6), (57, 8), (57, 9), (57, 10), (57, 11), (57, 12), (57, 13), (57, 16), (57, 18), (57, 19), (57, 20), (57, 24), (57, 26), (57, 27), (57, 28), (57, 31), (57, 32), (57, 34), (57, 35), (57, 36), (57, 38), (57, 39), (57, 41), (57, 42), (57, 43), (57, 44), (57, 45), (57, 49), (57, 53), (57, 54), (57, 55), (57, 56), (57, 59), (57, 63), (57, 64), (57, 66), (57, 67), (57, 68), (57, 70), (57, 71), (57, 72), (57, 73), (57, 74), (57, 75), (57, 76), (57, 77), (57, 78), (57, 79), (57, 81), (60, 1), (60, 3), (60, 5), (60, 6), (60, 8), (60, 9), (60, 10), (60, 11), (60, 12), (60, 13), (60, 16), (60, 17), (60, 18), (60, 19), (60, 20), (60, 22), (60, 24), (60, 26), (60, 27), (60, 28), (60, 31), (60, 32), (60, 34), (60, 35), (60, 36), (60, 38), (60, 39), (60, 41), (60, 42), (60, 43), (60, 44), (60, 45), (60, 49), (60, 51), (60, 53), (60, 54), (60, 55), (60, 56), (60, 58), (60, 59), (60, 63), (60, 64), (60, 65), (60, 66), (60, 67), (60, 68), (60, 70), (60, 71), (60, 72), (60, 73), (60, 74), (60, 75), (60, 76), (60, 77), (60, 78), (60, 79), (60, 80), (60, 81), (61, 1), (61, 3), (61, 6), (61, 8), (61, 9), (61, 10), (61, 11), (61, 12), (61, 16), (61, 18), (61, 19), (61, 20), (61, 24), (61, 26), (61, 27), (61, 28), (61, 31), (61, 32), (61, 34), (61, 35), (61, 36), (61, 38), (61, 39), (61, 41), (61, 42), (61, 43), (61, 44), (61, 45), (61, 49), (61, 51), (61, 53), (61, 54), (61, 55), (61, 56), (61, 59), (61, 63), (61, 64), (61, 66), (61, 67), (61, 68), (61, 70), (61, 71), (61, 72), (61, 73), (61, 74), (61, 75), (61, 76), (61, 77), (61, 78), (61, 79), (61, 81), (62, 10), (62, 11), (62, 16), (62, 19), (62, 20), (62, 27), (62, 31), (62, 32), (62, 34), (62, 36), (62, 38), (62, 41), (62, 43), (62, 49), (62, 63), (62, 68), (62, 72), (62, 74), (62, 76), (65, 11), (65, 31), (69, 1), (69, 6), (69, 8), (69, 9), (69, 10), (69, 11), (69, 16), (69, 18), (69, 19), (69, 20), (69, 24), (69, 26), (69, 27), (69, 28), (69, 31), (69, 32), (69, 34), (69, 35), (69, 36), (69, 38), (69, 39), (69, 41), (69, 42), (69, 43), (69, 45), (69, 49), (69, 53), (69, 55), (69, 56), (69, 63), (69, 67), (69, 68), (69, 71), (69, 72), (69, 73), (69, 74), (69, 75), (69, 76), (69, 78), (82, 1), (82, 6), (82, 8), (82, 9), (82, 10), (82, 11), (82, 16), (82, 18), (82, 19), (82, 20), (82, 24), (82, 26), (82, 27), (82, 28), (82, 31), (82, 32), (82, 34), (82, 35), (82, 36), (82, 38), (82, 39), (82, 41), (82, 42), (82, 43), (82, 45), (82, 49), (82, 51), (82, 53), (82, 54), (82, 55), (82, 56), (82, 59), (82, 63), (82, 67), (82, 68), (82, 70), (82, 71), (82, 72), (82, 73), (82, 74), (82, 75), (82, 76), (82, 78), (82, 79), (82, 81)]</t>
        </is>
      </c>
      <c r="N2" t="n">
        <v>387</v>
      </c>
      <c r="O2" t="n">
        <v>0.5</v>
      </c>
      <c r="P2" t="n">
        <v>0.95</v>
      </c>
      <c r="Q2" t="n">
        <v>3</v>
      </c>
      <c r="R2" t="n">
        <v>10000</v>
      </c>
      <c r="S2" t="inlineStr">
        <is>
          <t>11/06/2023, 18:41:53</t>
        </is>
      </c>
      <c r="T2" s="3">
        <f>hyperlink("https://spiral.technion.ac.il/results/MTAwMDAwMw==/1/GOResultsPROCESS","link")</f>
        <v/>
      </c>
      <c r="U2" t="inlineStr">
        <is>
          <t>['GO:0006412:translation (qval1.06E-123)', 'GO:0043043:peptide biosynthetic process (qval3.23E-123)', 'GO:0006518:peptide metabolic process (qval4.86E-114)', 'GO:0043604:amide biosynthetic process (qval1.86E-113)', 'GO:0034645:cellular macromolecule biosynthetic process (qval4.12E-99)', 'GO:0043603:cellular amide metabolic process (qval4.65E-99)', 'GO:0009059:macromolecule biosynthetic process (qval1.39E-95)', 'GO:1901566:organonitrogen compound biosynthetic process (qval1.05E-93)', 'GO:0044271:cellular nitrogen compound biosynthetic process (qval2.1E-87)', 'GO:0044249:cellular biosynthetic process (qval3.35E-76)', 'GO:1901576:organic substance biosynthetic process (qval3.29E-74)', 'GO:0009058:biosynthetic process (qval3.85E-73)', 'GO:0034641:cellular nitrogen compound metabolic process (qval7.53E-61)', 'GO:0044267:cellular protein metabolic process (qval1.93E-47)', 'GO:0044260:cellular macromolecule metabolic process (qval9.95E-46)', 'GO:0019538:protein metabolic process (qval8.92E-44)', 'GO:1901564:organonitrogen compound metabolic process (qval1.49E-43)', 'GO:0044237:cellular metabolic process (qval1.55E-40)', 'GO:0043170:macromolecule metabolic process (qval4.36E-38)', 'GO:0006807:nitrogen compound metabolic process (qval1.28E-36)', 'GO:0008152:metabolic process (qval1.63E-36)', 'GO:0071704:organic substance metabolic process (qval2.24E-35)', 'GO:0044238:primary metabolic process (qval3.08E-33)', 'GO:0002181:cytoplasmic translation (qval2.49E-28)', 'GO:0043009:chordate embryonic development (qval1.19E-23)', 'GO:0009792:embryo development ending in birth or egg hatching (qval1.73E-23)', 'GO:0022618:ribonucleoprotein complex assembly (qval1.58E-22)', 'GO:0009790:embryo development (qval6.88E-22)', 'GO:0071826:ribonucleoprotein complex subunit organization (qval8.32E-22)', 'GO:0009987:cellular process (qval9.63E-18)', 'GO:0000028:ribosomal small subunit assembly (qval3.6E-14)', 'GO:0034622:cellular protein-containing complex assembly (qval3.65E-14)', 'GO:0065003:protein-containing complex assembly (qval1.17E-11)', 'GO:0000027:ribosomal large subunit assembly (qval4.36E-11)', 'GO:0043933:protein-containing complex subunit organization (qval7.63E-10)', 'GO:0030218:erythrocyte differentiation (qval1.15E-8)', 'GO:0007275:multicellular organism development (qval5.86E-8)', 'GO:0006364:rRNA processing (qval5.82E-7)', 'GO:0006414:translational elongation (qval1.23E-6)', 'GO:0016072:rRNA metabolic process (qval1.56E-6)', 'GO:0006413:translational initiation (qval1.66E-6)', 'GO:0022607:cellular component assembly (qval3.15E-6)', 'GO:0030099:myeloid cell differentiation (qval3.39E-6)', 'GO:0044085:cellular component biogenesis (qval9.36E-6)', 'GO:0022613:ribonucleoprotein complex biogenesis (qval9.15E-6)', 'GO:0001732:formation of cytoplasmic translation initiation complex (qval1.6E-5)', 'GO:0015986:ATP synthesis coupled proton transport (qval2.16E-5)', 'GO:0015985:energy coupled proton transport, down electrochemical gradient (qval2.11E-5)', 'GO:0000470:maturation of LSU-rRNA (qval7.91E-5)', 'GO:0010499:proteasomal ubiquitin-independent protein catabolic process (qval7.75E-5)', 'GO:0046034:ATP metabolic process (qval1.21E-4)', 'GO:0034470:ncRNA processing (qval2.43E-4)', 'GO:0009205:purine ribonucleoside triphosphate metabolic process (qval4.5E-4)', 'GO:0009144:purine nucleoside triphosphate metabolic process (qval5.12E-4)', 'GO:0009199:ribonucleoside triphosphate metabolic process (qval8.26E-4)', 'GO:0009126:purine nucleoside monophosphate metabolic process (qval1.2E-3)', 'GO:0009167:purine ribonucleoside monophosphate metabolic process (qval1.18E-3)', 'GO:0009141:nucleoside triphosphate metabolic process (qval1.59E-3)', 'GO:0034660:ncRNA metabolic process (qval2.33E-3)', 'GO:0009161:ribonucleoside monophosphate metabolic process (qval2.58E-3)', 'GO:0009123:nucleoside monophosphate metabolic process (qval3.15E-3)', 'GO:0006417:regulation of translation (qval4.44E-3)', 'GO:0034248:regulation of cellular amide metabolic process (qval5.85E-3)', 'GO:1902600:proton transmembrane transport (qval6.25E-3)', 'GO:0048821:erythrocyte development (qval6.99E-3)', 'GO:0006754:ATP biosynthetic process (qval7.16E-3)', 'GO:0051726:regulation of cell cycle (qval9.83E-3)', 'GO:0030490:maturation of SSU-rRNA (qval9.82E-3)', 'GO:0008150:biological_process (qval1.07E-2)', 'GO:0009206:purine ribonucleoside triphosphate biosynthetic process (qval1.54E-2)', 'GO:0009145:purine nucleoside triphosphate biosynthetic process (qval1.52E-2)', 'GO:0042541:hemoglobin biosynthetic process (qval1.69E-2)', 'GO:1902626:assembly of large subunit precursor of preribosome (qval1.71E-2)', 'GO:0042273:ribosomal large subunit biogenesis (qval2.01E-2)', 'GO:0020027:hemoglobin metabolic process (qval1.98E-2)', 'GO:0048856:anatomical structure development (qval2.1E-2)', 'GO:0009201:ribonucleoside triphosphate biosynthetic process (qval2.48E-2)', 'GO:0000462:maturation of SSU-rRNA from tricistronic rRNA transcript (SSU-rRNA, 5.8S rRNA, LSU-rRNA) (qval3.8E-2)', 'GO:0009127:purine nucleoside monophosphate biosynthetic process (qval3.99E-2)', 'GO:0009168:purine ribonucleoside monophosphate biosynthetic process (qval3.94E-2)', 'GO:0009142:nucleoside triphosphate biosynthetic process (qval4.1E-2)', 'GO:0061515:myeloid cell development (qval4.52E-2)', 'GO:0009156:ribonucleoside monophosphate biosynthetic process (qval7.49E-2)', 'GO:0009124:nucleoside monophosphate biosynthetic process (qval8.44E-2)', 'GO:0009150:purine ribonucleotide metabolic process (qval8.94E-2)', 'GO:0042254:ribosome biogenesis (qval9.08E-2)', 'GO:0006119:oxidative phosphorylation (qval9.85E-2)']</t>
        </is>
      </c>
      <c r="V2" s="3">
        <f>hyperlink("https://spiral.technion.ac.il/results/MTAwMDAwMw==/1/GOResultsFUNCTION","link")</f>
        <v/>
      </c>
      <c r="W2" t="inlineStr">
        <is>
          <t>['GO:0003735:structural constituent of ribosome (qval3.36E-143)', 'GO:0005198:structural molecule activity (qval5.8E-95)', 'GO:0003723:RNA binding (qval4.44E-37)', 'GO:0019843:rRNA binding (qval7.07E-19)', 'GO:0003676:nucleic acid binding (qval7.94E-12)', 'GO:0008135:translation factor activity, RNA binding (qval4.63E-7)', 'GO:0003743:translation initiation factor activity (qval2.77E-6)', 'GO:0015078:proton transmembrane transporter activity (qval5.31E-6)', 'GO:0003674:molecular_function (qval1.74E-4)', 'GO:1901363:heterocyclic compound binding (qval8.89E-4)', 'GO:0043021:ribonucleoprotein complex binding (qval9.61E-4)', 'GO:0097159:organic cyclic compound binding (qval1.07E-3)', 'GO:0043022:ribosome binding (qval1.01E-3)', 'GO:0004129:cytochrome-c oxidase activity (qval3.4E-3)', 'GO:0016675:oxidoreductase activity, acting on a heme group of donors (qval3.17E-3)', 'GO:0016676:oxidoreductase activity, acting on a heme group of donors, oxygen as acceptor (qval2.98E-3)', 'GO:0015002:heme-copper terminal oxidase activity (qval2.8E-3)', 'GO:0004298:threonine-type endopeptidase activity (qval2.53E-2)', 'GO:0070003:threonine-type peptidase activity (qval2.4E-2)', 'GO:0015077:monovalent inorganic cation transmembrane transporter activity (qval3.63E-2)', 'GO:0070180:large ribosomal subunit rRNA binding (qval4.45E-2)', 'GO:0009055:electron transfer activity (qval7.89E-2)', 'GO:0070181:small ribosomal subunit rRNA binding (qval1.4E-1)']</t>
        </is>
      </c>
      <c r="X2" s="3">
        <f>hyperlink("https://spiral.technion.ac.il/results/MTAwMDAwMw==/1/GOResultsCOMPONENT","link")</f>
        <v/>
      </c>
      <c r="Y2" t="inlineStr">
        <is>
          <t>['GO:0005840:ribosome (qval1.03E-141)', 'GO:0044391:ribosomal subunit (qval4.55E-124)', 'GO:0044445:cytosolic part (qval8.05E-115)', 'GO:1990904:ribonucleoprotein complex (qval9.7E-111)', 'GO:0022625:cytosolic large ribosomal subunit (qval3.39E-78)', 'GO:0032991:protein-containing complex (qval4.74E-70)', 'GO:0015934:large ribosomal subunit (qval2.89E-64)', 'GO:0043228:non-membrane-bounded organelle (qval7.59E-64)', 'GO:0043232:intracellular non-membrane-bounded organelle (qval6.75E-64)', 'GO:0022627:cytosolic small ribosomal subunit (qval3.95E-58)', 'GO:0044444:cytoplasmic part (qval1.07E-53)', 'GO:0015935:small ribosomal subunit (qval1.72E-53)', 'GO:0044446:intracellular organelle part (qval4.68E-29)', 'GO:0044422:organelle part (qval9.58E-28)', 'GO:0044424:intracellular part (qval1.94E-27)', 'GO:0043229:intracellular organelle (qval9.63E-27)', 'GO:0043226:organelle (qval3.76E-26)', 'GO:0044464:cell part (qval1.67E-17)', 'GO:0033290:eukaryotic 48S preinitiation complex (qval7.91E-8)', 'GO:0005852:eukaryotic translation initiation factor 3 complex (qval7.51E-8)', 'GO:0044455:mitochondrial membrane part (qval1.15E-7)', 'GO:0070993:translation preinitiation complex (qval1.48E-7)', 'GO:0098800:inner mitochondrial membrane protein complex (qval1.74E-6)', 'GO:0016282:eukaryotic 43S preinitiation complex (qval4.71E-6)', 'GO:0005839:proteasome core complex (qval1.87E-5)', 'GO:0044429:mitochondrial part (qval2.08E-5)', 'GO:0098798:mitochondrial protein complex (qval2.4E-5)', 'GO:0045263:proton-transporting ATP synthase complex, coupling factor F(o) (qval4.96E-5)', 'GO:0000276:mitochondrial proton-transporting ATP synthase complex, coupling factor F(o) (qval4.79E-5)', 'GO:0005575:cellular_component (qval1.13E-4)', 'GO:0042788:polysomal ribosome (qval4.81E-4)', 'GO:0033177:proton-transporting two-sector ATPase complex, proton-transporting domain (qval6.08E-4)', 'GO:0098803:respiratory chain complex (qval1.43E-3)', 'GO:0005743:mitochondrial inner membrane (qval1.47E-3)', 'GO:1905369:endopeptidase complex (qval1.47E-3)', 'GO:0000502:proteasome complex (qval1.43E-3)', 'GO:0098554:cytoplasmic side of endoplasmic reticulum membrane (qval1.73E-3)', 'GO:0098556:cytoplasmic side of rough endoplasmic reticulum membrane (qval1.69E-3)', 'GO:0045277:respiratory chain complex IV (qval2.35E-3)', 'GO:0019866:organelle inner membrane (qval2.35E-3)', 'GO:1905368:peptidase complex (qval4.03E-3)', 'GO:0005854:nascent polypeptide-associated complex (qval4.56E-3)', 'GO:0070069:cytochrome complex (qval7.65E-3)', 'GO:0031966:mitochondrial membrane (qval7.63E-3)', 'GO:0005791:rough endoplasmic reticulum (qval2.93E-2)']</t>
        </is>
      </c>
      <c r="Z2" t="inlineStr">
        <is>
          <t>[{0, 2, 4, 69, 7, 14, 15, 82, 21, 23, 25, 29, 30, 33, 37, 40, 46, 47, 50, 52, 57, 60, 61, 62}, {1, 3, 5, 6, 8, 9, 10, 12, 13, 16, 17, 18, 19, 20, 22, 24, 26, 27, 28, 32, 34, 35, 36, 38, 39, 41, 42, 44, 45, 49, 51, 53, 54, 55, 56, 58, 59, 63, 64, 65, 66, 67, 68, 70, 71, 72, 73, 74, 75, 77, 78, 79, 80, 81}, {43, 11, 76, 31}]</t>
        </is>
      </c>
    </row>
    <row r="3">
      <c r="A3" s="1" t="n">
        <v>2</v>
      </c>
      <c r="B3" t="n">
        <v>30105</v>
      </c>
      <c r="C3" t="n">
        <v>10251</v>
      </c>
      <c r="D3" t="n">
        <v>83</v>
      </c>
      <c r="E3" t="n">
        <v>381</v>
      </c>
      <c r="F3" t="n">
        <v>9978</v>
      </c>
      <c r="G3" t="n">
        <v>77</v>
      </c>
      <c r="H3" t="n">
        <v>6806</v>
      </c>
      <c r="I3" t="n">
        <v>588</v>
      </c>
      <c r="J3" s="2" t="n">
        <v>-2311.373861243942</v>
      </c>
      <c r="K3" t="n">
        <v>0.3018887126972389</v>
      </c>
      <c r="L3" t="inlineStr">
        <is>
          <t>LOC100001080,LOC100002043,LOC100004554,LOC100005017,LOC100148225,LOC100148474,LOC100329241,LOC100330116,LOC100330143,LOC100332020,LOC100332822,LOC100334068,LOC100535366,LOC100536441,LOC100536830,LOC100536867,LOC100537597,LOC100537972,LOC101883391,LOC101884664,LOC101885888,LOC101886807,LOC101886927,LOC101887190,LOC103908832,LOC103909151,LOC103909576,LOC103909714,LOC103910438,LOC103910506,LOC103911134,LOC103911275,LOC103911748,LOC556124,LOC559142,LOC568883,LOC570015,LOC796760,LOC796940,abt1,acvr1l,adar,adnpa,agpat6,aif1l,akap1b,akirin2,akt1s1,aldh18a1,alyref,ammecr1,angel2,ap1s1,api5,arhgap11a,arl6ip4,atxn2l,baz2a,bckdk,brd3a,brwd3,btf3l4,bud31,casc3,casq2,cbx1a,cbx2,ccdc9,ccna2,ccnk,ccnl1b,cd2bp2,cdc20,cdc5l,cdca8,cdk11b,cdt1,cherp,chtopa,cnot6,cnot6a,cstf1,cstf3,ctcf,ctnnb2,ctnnbip1,ctsa,ctsc,ctsla,cxcl18a.1,dctn4,ddx19,ddx39b,ddx42,ddx43,ddx46,ddx5,decr2,depdc1a,dhfr,dhx38,dkc1,dlgap5,dnaja1,dnaja2,dopey2,dr1,dynll2b,echs1,edc4,eif2s1a,eif4a3,eif4e1b,eif4e1c,eif4ebp3l,eif4g2a,elavl1,eny2,erf,eya3,ezh2,fam76b,fev,foxh1,fxr1,g3bp1,gabpb2a,gapdh,gmps,gnaia,gpd1l,gpt2,gtf2a2,h2afva,hcfc1a,hcfc2,hmgb3b,hnrnpa1a,hnrnpa1b,hnrnpr,hnrnpua,hnrnpub,hsf1,idi1,ilf3a,ing5b,ints2,irf2a,itga5,kcnab2b,kcng3,kif22,kif23,klhl12,kmt2d,kpna4,larp1,leng1,lrrc8c,lrwd1,luc7l3,mad2l1bp,mcoln1a,med22,med24,med6,mettl5,mfap1,morc2,mplkip,mrgbp,msrb1a,mthfd1b,mzt2b,nabp1b,ncapg,ncaph,ndc1,nelfe,nkap,nnr,nono,npm2,nrap,nup98,paf1,pafah1b2,paip2b,pald1a,patl1,pax7a,pds5a,pfkfb4l,pgrmc2,phc1,phf23b,phf3,pias2,plrg1,pnisr,pnn,pnrc2,poldip3,polr2a,polr2gl,polr2j,polr3gla,pou5f3,ppm1da,ppm1g,ppp1caa,ppp1r7,ppp4r2b,pqbp1,prkar1b,pros1,prp19,prpf3,prpf31,prpf38a,prpf40a,prpf4ba,prpsap1,prtfdc1,psap,ptdss1a,puf60b,pwwp2a,qrich1,rab11a,rab43,racgap1,rbm15,rbm17,rbm22,rbm26,rbm39a,rbm4.3,rbp1,rdh10b,rtfdc1,s100a1,sall4,sap30bp,sart1,sart3,scaf1,scaf11,scaf4a,sde2,setdb1b,sf3a1,sf3a3,sf3b2,sf3b3,sft2d3,si:ch1073-263o8.2,si:ch1073-55a19.2,si:ch211-106h11.1,si:ch211-11i5.2,si:ch211-12h2.6,si:ch211-146l10.7,si:ch211-154a22.8,si:ch211-181d7.1,si:ch211-198a12.6,si:ch211-214e3.5,si:ch211-216l23.2,si:ch211-262h13.3,si:ch211-63o20.7,si:ch73-105m5.1,si:dkey-111e8.1,si:dkey-19b23.11,si:dkey-238o14.9,si:dkey-33c12.4,si:dkey-57k17.1,si:dkey-67c22.2,si:dkey-90l23.1,si:dkeyp-46h3.2,si:zfos-1505d6.3,si:zfos-905g2.1,smad5,smndc1,snip1,snrnp27,snrnp40,snrpc,snrpd3,snw1,sod2,spag7,spata6l,srp54,srsf6a,srsf7a,ssbp3b,ssrp1a,stac,strap,supt6h,syf2,taf13,taf15,tcea1,tdrd6,tdrd9,tgm2l,tia1,tia1l,timeless,tmem127,tmem136a,tnpo2,top1l,tox4,tsn,twsg1b,txnl1,u2af2a,uba2,ube2g1b,ube2na,ube2q2,ucp2,upf1,usp10,vox,wdr5,wu:fc32g12,wu:fd99c08,wu:fi42e03,xpo1a,xrn2,yth2,zc3h13,zc3h18,zgc:103482,zgc:103508,zgc:103692,zgc:109744,zgc:110697,zgc:112426,zgc:112982,zgc:113162,zgc:113389,zgc:122991,zgc:153215,zgc:158494,zgc:158517,zgc:158803,zgc:161969,zgc:171717,zgc:171776,zgc:171818,zgc:171977,zgc:173619,zgc:173714,zgc:173837,zgc:174275,zgc:174314,zgc:174624,zgc:174702,zgc:56699,zgc:63569,zgc:63694,zgc:63882,zgc:66427,zgc:66472,zgc:66479,zgc:77151,zgc:77838,zgc:91910,zic2b,znf1041,znf1051,znf346,znf576.2,zp2.1,zp2.3,zp2.6,zp3a.2,zp3b</t>
        </is>
      </c>
      <c r="M3" t="inlineStr">
        <is>
          <t>[(1, 0), (1, 30), (1, 37), (3, 0), (3, 30), (3, 37), (5, 0), (5, 14), (5, 30), (5, 33), (5, 37), (5, 46), (5, 52), (5, 60), (6, 0), (6, 7), (6, 14), (6, 30), (6, 33), (6, 37), (6, 40), (6, 52), (6, 69), (8, 0), (8, 30), (8, 37), (8, 52), (9, 0), (9, 30), (9, 37), (9, 40), (9, 52), (10, 0), (10, 30), (10, 37), (10, 52), (11, 0), (11, 4), (11, 7), (11, 14), (11, 21), (11, 30), (11, 33), (11, 37), (11, 40), (11, 46), (11, 47), (11, 52), (11, 60), (11, 61), (11, 69), (12, 0), (12, 30), (12, 37), (12, 52), (13, 0), (13, 4), (13, 7), (13, 14), (13, 21), (13, 25), (13, 30), (13, 33), (13, 37), (13, 40), (13, 46), (13, 47), (13, 52), (13, 60), (13, 61), (13, 69), (16, 0), (16, 30), (16, 37), (16, 40), (16, 52), (17, 0), (17, 14), (17, 30), (17, 33), (17, 37), (17, 52), (18, 0), (18, 4), (18, 7), (18, 14), (18, 30), (18, 33), (18, 37), (18, 40), (18, 47), (18, 52), (18, 60), (18, 61), (18, 69), (19, 0), (19, 7), (19, 14), (19, 30), (19, 33), (19, 37), (19, 40), (19, 47), (19, 52), (19, 61), (19, 69), (20, 0), (20, 4), (20, 7), (20, 14), (20, 21), (20, 25), (20, 30), (20, 33), (20, 37), (20, 40), (20, 46), (20, 47), (20, 52), (20, 60), (20, 61), (20, 69), (22, 0), (22, 4), (22, 7), (22, 14), (22, 21), (22, 25), (22, 30), (22, 33), (22, 37), (22, 40), (22, 46), (22, 47), (22, 52), (22, 57), (22, 60), (22, 61), (22, 69), (24, 0), (24, 7), (24, 30), (24, 33), (24, 37), (24, 40), (24, 47), (24, 52), (24, 69), (26, 0), (26, 4), (26, 7), (26, 14), (26, 21), (26, 25), (26, 30), (26, 33), (26, 37), (26, 40), (26, 46), (26, 47), (26, 52), (26, 60), (26, 69), (27, 0), (27, 30), (27, 37), (27, 52), (28, 0), (28, 30), (28, 37), (28, 52), (31, 0), (31, 4), (31, 7), (31, 14), (31, 21), (31, 25), (31, 30), (31, 33), (31, 37), (31, 40), (31, 46), (31, 47), (31, 52), (31, 60), (31, 61), (31, 69), (32, 0), (32, 7), (32, 14), (32, 21), (32, 30), (32, 33), (32, 37), (32, 40), (32, 47), (32, 52), (32, 61), (32, 69), (34, 0), (34, 7), (34, 14), (34, 21), (34, 25), (34, 30), (34, 33), (34, 37), (34, 40), (34, 46), (34, 47), (34, 52), (34, 61), (34, 69), (35, 0), (35, 7), (35, 30), (35, 37), (35, 40), (35, 52), (36, 0), (36, 7), (36, 14), (36, 30), (36, 33), (36, 37), (36, 40), (36, 46), (36, 47), (36, 52), (36, 61), (36, 69), (38, 0), (38, 7), (38, 30), (38, 37), (38, 40), (38, 47), (38, 52), (38, 69), (39, 0), (39, 4), (39, 7), (39, 14), (39, 21), (39, 25), (39, 30), (39, 33), (39, 37), (39, 40), (39, 46), (39, 47), (39, 52), (39, 60), (39, 61), (39, 69), (41, 0), (41, 7), (41, 14), (41, 21), (41, 25), (41, 30), (41, 33), (41, 37), (41, 40), (41, 47), (41, 52), (41, 61), (41, 69), (42, 0), (42, 30), (42, 37), (42, 52), (43, 0), (43, 7), (43, 14), (43, 21), (43, 30), (43, 33), (43, 37), (43, 40), (43, 47), (43, 52), (43, 61), (43, 69), (44, 0), (44, 30), (44, 37), (44, 52), (45, 0), (45, 4), (45, 7), (45, 14), (45, 21), (45, 25), (45, 30), (45, 33), (45, 37), (45, 40), (45, 46), (45, 47), (45, 52), (45, 60), (45, 61), (45, 69), (49, 0), (49, 4), (49, 7), (49, 14), (49, 21), (49, 25), (49, 30), (49, 33), (49, 37), (49, 40), (49, 46), (49, 47), (49, 52), (49, 60), (49, 61), (49, 69), (51, 0), (51, 4), (51, 7), (51, 14), (51, 21), (51, 25), (51, 30), (51, 33), (51, 37), (51, 40), (51, 46), (51, 47), (51, 52), (51, 60), (51, 61), (51, 69), (53, 0), (53, 30), (53, 37), (53, 52), (54, 0), (54, 14), (54, 30), (54, 33), (54, 37), (54, 52), (55, 0), (55, 7), (55, 30), (55, 33), (55, 37), (55, 40), (55, 47), (55, 52), (55, 69), (56, 0), (56, 4), (56, 7), (56, 14), (56, 21), (56, 25), (56, 30), (56, 33), (56, 37), (56, 40), (56, 46), (56, 47), (56, 52), (56, 60), (56, 61), (56, 69), (58, 0), (58, 4), (58, 7), (58, 14), (58, 15), (58, 21), (58, 23), (58, 25), (58, 30), (58, 33), (58, 37), (58, 40), (58, 46), (58, 47), (58, 52), (58, 57), (58, 60), (58, 61), (58, 69), (59, 0), (59, 4), (59, 7), (59, 14), (59, 15), (59, 21), (59, 25), (59, 30), (59, 33), (59, 37), (59, 40), (59, 46), (59, 47), (59, 52), (59, 57), (59, 60), (59, 61), (59, 69), (63, 0), (63, 7), (63, 14), (63, 21), (63, 25), (63, 30), (63, 33), (63, 37), (63, 40), (63, 46), (63, 47), (63, 52), (63, 60), (63, 61), (63, 69), (64, 0), (64, 30), (64, 37), (64, 52), (65, 0), (65, 14), (65, 30), (65, 33), (65, 37), (65, 52), (66, 0), (66, 7), (66, 30), (66, 37), (66, 40), (66, 52), (67, 0), (67, 7), (67, 14), (67, 30), (67, 33), (67, 37), (67, 47), (67, 52), (67, 69), (68, 0), (68, 4), (68, 7), (68, 14), (68, 21), (68, 25), (68, 30), (68, 33), (68, 37), (68, 40), (68, 46), (68, 47), (68, 52), (68, 57), (68, 60), (68, 61), (68, 69), (70, 0), (70, 4), (70, 7), (70, 14), (70, 15), (70, 21), (70, 23), (70, 25), (70, 30), (70, 33), (70, 37), (70, 40), (70, 46), (70, 47), (70, 52), (70, 57), (70, 60), (70, 61), (70, 69), (71, 0), (71, 30), (71, 37), (71, 52), (72, 0), (72, 4), (72, 7), (72, 14), (72, 21), (72, 25), (72, 30), (72, 33), (72, 37), (72, 40), (72, 46), (72, 47), (72, 52), (72, 60), (72, 61), (72, 69), (73, 0), (73, 7), (73, 14), (73, 30), (73, 33), (73, 37), (73, 40), (73, 47), (73, 52), (73, 69), (74, 0), (74, 7), (74, 14), (74, 21), (74, 25), (74, 30), (74, 33), (74, 37), (74, 40), (74, 46), (74, 47), (74, 52), (74, 60), (74, 61), (74, 69), (75, 0), (75, 30), (75, 37), (75, 52), (76, 0), (76, 7), (76, 14), (76, 21), (76, 30), (76, 33), (76, 37), (76, 40), (76, 47), (76, 52), (76, 61), (76, 69), (77, 0), (77, 7), (77, 14), (77, 30), (77, 33), (77, 37), (77, 40), (77, 46), (77, 47), (77, 52), (77, 69), (78, 0), (78, 7), (78, 14), (78, 30), (78, 33), (78, 37), (78, 40), (78, 52), (78, 69), (79, 0), (79, 14), (79, 30), (79, 33), (79, 37), (79, 52), (80, 0), (80, 30), (80, 37), (81, 0), (81, 4), (81, 7), (81, 14), (81, 30), (81, 33), (81, 37), (81, 40), (81, 46), (81, 47), (81, 52), (81, 60), (81, 61), (81, 69)]</t>
        </is>
      </c>
      <c r="N3" t="n">
        <v>3978</v>
      </c>
      <c r="O3" t="n">
        <v>0.5</v>
      </c>
      <c r="P3" t="n">
        <v>0.95</v>
      </c>
      <c r="Q3" t="n">
        <v>3</v>
      </c>
      <c r="R3" t="n">
        <v>10000</v>
      </c>
      <c r="S3" t="inlineStr">
        <is>
          <t>11/06/2023, 18:42:19</t>
        </is>
      </c>
      <c r="T3" s="3">
        <f>hyperlink("https://spiral.technion.ac.il/results/MTAwMDAwMw==/2/GOResultsPROCESS","link")</f>
        <v/>
      </c>
      <c r="U3" t="inlineStr">
        <is>
          <t>['GO:0016071:mRNA metabolic process (qval8.1E-28)', 'GO:0008380:RNA splicing (qval4.9E-24)', 'GO:0006397:mRNA processing (qval1.95E-23)', 'GO:0016070:RNA metabolic process (qval5.87E-22)', 'GO:0000398:mRNA splicing, via spliceosome (qval7.36E-21)', 'GO:0000377:RNA splicing, via transesterification reactions with bulged adenosine as nucleophile (qval6.13E-21)', 'GO:0000375:RNA splicing, via transesterification reactions (qval5.25E-21)', 'GO:0090304:nucleic acid metabolic process (qval4.98E-21)', 'GO:0006396:RNA processing (qval1.02E-16)', 'GO:0046483:heterocycle metabolic process (qval2.36E-16)', 'GO:0006139:nucleobase-containing compound metabolic process (qval1.13E-15)', 'GO:0006725:cellular aromatic compound metabolic process (qval1.5E-15)', 'GO:1901360:organic cyclic compound metabolic process (qval1.41E-14)', 'GO:0034641:cellular nitrogen compound metabolic process (qval1.68E-12)', 'GO:0010468:regulation of gene expression (qval2.74E-6)', 'GO:0043484:regulation of RNA splicing (qval5.67E-6)', 'GO:0019219:regulation of nucleobase-containing compound metabolic process (qval1.51E-5)', 'GO:0060255:regulation of macromolecule metabolic process (qval2.46E-5)', 'GO:0019222:regulation of metabolic process (qval1.01E-4)', 'GO:0051252:regulation of RNA metabolic process (qval1.32E-4)', 'GO:0043170:macromolecule metabolic process (qval1.74E-4)', 'GO:0080090:regulation of primary metabolic process (qval3.13E-4)', 'GO:2000112:regulation of cellular macromolecule biosynthetic process (qval3.92E-4)', 'GO:0010556:regulation of macromolecule biosynthetic process (qval4.07E-4)', 'GO:0051171:regulation of nitrogen compound metabolic process (qval4.17E-4)', 'GO:1903311:regulation of mRNA metabolic process (qval5.48E-4)', 'GO:0031326:regulation of cellular biosynthetic process (qval6.26E-4)', 'GO:0009889:regulation of biosynthetic process (qval7.65E-4)', 'GO:0022618:ribonucleoprotein complex assembly (qval8.04E-4)', 'GO:0006402:mRNA catabolic process (qval7.9E-4)', 'GO:0031323:regulation of cellular metabolic process (qval9.16E-4)', 'GO:0071826:ribonucleoprotein complex subunit organization (qval1.62E-3)', 'GO:0050684:regulation of mRNA processing (qval2.11E-3)', 'GO:0045935:positive regulation of nucleobase-containing compound metabolic process (qval2.3E-3)', 'GO:0000956:nuclear-transcribed mRNA catabolic process (qval2.25E-3)', 'GO:0006401:RNA catabolic process (qval2.98E-3)', 'GO:0048024:regulation of mRNA splicing, via spliceosome (qval3.52E-3)', 'GO:0044237:cellular metabolic process (qval4.22E-3)', 'GO:0010557:positive regulation of macromolecule biosynthetic process (qval5.03E-3)', 'GO:0010629:negative regulation of gene expression (qval5.04E-3)', 'GO:0006325:chromatin organization (qval4.99E-3)', 'GO:0006807:nitrogen compound metabolic process (qval5.37E-3)', 'GO:0006376:mRNA splice site selection (qval6.07E-3)', 'GO:0031328:positive regulation of cellular biosynthetic process (qval7.2E-3)', 'GO:0009891:positive regulation of biosynthetic process (qval7.96E-3)', 'GO:0051254:positive regulation of RNA metabolic process (qval1.1E-2)', 'GO:0010628:positive regulation of gene expression (qval1.09E-2)', 'GO:0044238:primary metabolic process (qval1.3E-2)', 'GO:0010605:negative regulation of macromolecule metabolic process (qval1.62E-2)', 'GO:0009892:negative regulation of metabolic process (qval1.68E-2)', 'GO:0045292:mRNA cis splicing, via spliceosome (qval1.93E-2)', 'GO:0000381:regulation of alternative mRNA splicing, via spliceosome (qval1.93E-2)', 'GO:0051052:regulation of DNA metabolic process (qval2.81E-2)', 'GO:0008152:metabolic process (qval3.92E-2)', 'GO:1990280:RNA localization to chromatin (qval5.2E-2)', 'GO:1902425:positive regulation of attachment of mitotic spindle microtubules to kinetochore (qval5.11E-2)', 'GO:1902423:regulation of attachment of mitotic spindle microtubules to kinetochore (qval5.02E-2)', 'GO:0051987:positive regulation of attachment of spindle microtubules to kinetochore (qval4.94E-2)', 'GO:0006355:regulation of transcription, DNA-templated (qval5.18E-2)', 'GO:1903506:regulation of nucleic acid-templated transcription (qval5.16E-2)', 'GO:2001141:regulation of RNA biosynthetic process (qval5.13E-2)', 'GO:0051301:cell division (qval5.1E-2)', 'GO:0032774:RNA biosynthetic process (qval5.02E-2)', 'GO:0071704:organic substance metabolic process (qval5.29E-2)', 'GO:0006446:regulation of translational initiation (qval5.42E-2)', 'GO:0000184:nuclear-transcribed mRNA catabolic process, nonsense-mediated decay (qval5.34E-2)', 'GO:0051028:mRNA transport (qval5.94E-2)', 'GO:0061013:regulation of mRNA catabolic process (qval5.85E-2)', 'GO:0000387:spliceosomal snRNP assembly (qval6.22E-2)', 'GO:0051236:establishment of RNA localization (qval6.44E-2)', 'GO:0050658:RNA transport (qval6.35E-2)', 'GO:0050657:nucleic acid transport (qval6.26E-2)', 'GO:0006417:regulation of translation (qval6.69E-2)', 'GO:0006366:transcription by RNA polymerase II (qval6.77E-2)', 'GO:1902275:regulation of chromatin organization (qval7.08E-2)', 'GO:0034622:cellular protein-containing complex assembly (qval8.84E-2)', 'GO:0034248:regulation of cellular amide metabolic process (qval8.8E-2)', 'GO:0006357:regulation of transcription by RNA polymerase II (qval8.93E-2)', 'GO:0006275:regulation of DNA replication (qval9.25E-2)', 'GO:0032784:regulation of DNA-templated transcription, elongation (qval9.13E-2)', 'GO:0010604:positive regulation of macromolecule metabolic process (qval1.02E-1)', 'GO:0090235:regulation of metaphase plate congression (qval1.03E-1)', 'GO:1904357:negative regulation of telomere maintenance via telomere lengthening (qval1.02E-1)', 'GO:0032211:negative regulation of telomere maintenance via telomerase (qval1.01E-1)']</t>
        </is>
      </c>
      <c r="V3" s="3">
        <f>hyperlink("https://spiral.technion.ac.il/results/MTAwMDAwMw==/2/GOResultsFUNCTION","link")</f>
        <v/>
      </c>
      <c r="W3" t="inlineStr">
        <is>
          <t>['GO:0003723:RNA binding (qval6.98E-25)', 'GO:0003676:nucleic acid binding (qval1.65E-21)', 'GO:1901363:heterocyclic compound binding (qval3.56E-11)', 'GO:0097159:organic cyclic compound binding (qval7.05E-11)', 'GO:0003724:RNA helicase activity (qval2.96E-5)', 'GO:0003682:chromatin binding (qval6.11E-5)', 'GO:0017069:snRNA binding (qval2.34E-4)', 'GO:0140098:catalytic activity, acting on RNA (qval2.35E-4)', 'GO:0003729:mRNA binding (qval2.17E-4)', 'GO:0036002:pre-mRNA binding (qval1.58E-3)', 'GO:0005488:binding (qval7.44E-3)', 'GO:0003677:DNA binding (qval1.13E-2)', 'GO:0004386:helicase activity (qval1.61E-2)', 'GO:1990841:promoter-specific chromatin binding (qval1.54E-2)', 'GO:0099122:RNA polymerase II C-terminal domain binding (qval2.47E-2)', 'GO:0042393:histone binding (qval4.29E-2)', 'GO:0017130:poly(C) RNA binding (qval6.33E-2)', 'GO:0001055:RNA polymerase II activity (qval5.98E-2)', 'GO:0001097:TFIIH-class transcription factor complex binding (qval5.66E-2)', 'GO:0035804:structural constituent of egg coat (qval7.47E-2)', 'GO:0000993:RNA polymerase II complex binding (qval7.69E-2)', 'GO:0003727:single-stranded RNA binding (qval7.55E-2)', 'GO:0004532:exoribonuclease activity (qval8.46E-2)', "GO:0016896:exoribonuclease activity, producing 5'-phosphomonoesters (qval8.11E-2)", 'GO:0003712:transcription coregulator activity (qval7.81E-2)', 'GO:0001099:basal RNA polymerase II transcription machinery binding (qval8.93E-2)', 'GO:0001098:basal transcription machinery binding (qval8.6E-2)', 'GO:0001091:RNA polymerase II basal transcription factor binding (qval1.14E-1)']</t>
        </is>
      </c>
      <c r="X3" s="3">
        <f>hyperlink("https://spiral.technion.ac.il/results/MTAwMDAwMw==/2/GOResultsCOMPONENT","link")</f>
        <v/>
      </c>
      <c r="Y3" t="inlineStr">
        <is>
          <t>['GO:0044428:nuclear part (qval2.64E-27)', 'GO:0005681:spliceosomal complex (qval6.03E-24)', 'GO:0005634:nucleus (qval2.86E-21)', 'GO:0044451:nucleoplasm part (qval6.13E-21)', 'GO:1990904:ribonucleoprotein complex (qval3.36E-19)', 'GO:0016607:nuclear speck (qval5.28E-16)', 'GO:0005684:U2-type spliceosomal complex (qval1.48E-14)', 'GO:0016604:nuclear body (qval1.1E-13)', 'GO:0043231:intracellular membrane-bounded organelle (qval1.25E-11)', 'GO:0032991:protein-containing complex (qval2.78E-10)', 'GO:0044424:intracellular part (qval3.22E-10)', 'GO:0071013:catalytic step 2 spliceosome (qval3.82E-10)', 'GO:0043227:membrane-bounded organelle (qval4.31E-10)', 'GO:0097525:spliceosomal snRNP complex (qval2.74E-9)', 'GO:0030532:small nuclear ribonucleoprotein complex (qval3.35E-9)', 'GO:0120114:Sm-like protein family complex (qval4.09E-9)', 'GO:0043229:intracellular organelle (qval2.11E-8)', 'GO:0036464:cytoplasmic ribonucleoprotein granule (qval4.86E-8)', 'GO:0035770:ribonucleoprotein granule (qval6.24E-8)', 'GO:0043226:organelle (qval6.88E-8)', 'GO:0044446:intracellular organelle part (qval1.35E-7)', 'GO:0000974:Prp19 complex (qval1.62E-7)', 'GO:0044422:organelle part (qval6.79E-7)', 'GO:1902494:catalytic complex (qval8.51E-6)', 'GO:0071010:prespliceosome (qval1.22E-5)', 'GO:0071004:U2-type prespliceosome (qval1.17E-5)', 'GO:0015030:Cajal body (qval1.06E-4)', 'GO:0071012:catalytic step 1 spliceosome (qval1.68E-4)', 'GO:0071006:U2-type catalytic step 1 spliceosome (qval1.62E-4)', 'GO:0044464:cell part (qval2.42E-3)', 'GO:0010494:cytoplasmic stress granule (qval2.58E-3)', 'GO:0034708:methyltransferase complex (qval2.99E-3)', 'GO:0071005:U2-type precatalytic spliceosome (qval4.58E-3)', 'GO:0000792:heterochromatin (qval4.45E-3)', 'GO:1990234:transferase complex (qval6.73E-3)', 'GO:0035097:histone methyltransferase complex (qval7.09E-3)', 'GO:0005685:U1 snRNP (qval7.5E-3)', 'GO:0044665:MLL1/2 complex (qval9.26E-3)', 'GO:0071339:MLL1 complex (qval9.02E-3)', 'GO:0098577:inactive sex chromosome (qval1.1E-2)', 'GO:0000803:sex chromosome (qval1.07E-2)', 'GO:0071011:precatalytic spliceosome (qval1.29E-2)', 'GO:0008023:transcription elongation factor complex (qval1.38E-2)', 'GO:0000785:chromatin (qval1.48E-2)', 'GO:0016281:eukaryotic translation initiation factor 4F complex (qval1.91E-2)', 'GO:0005665:RNA polymerase II, core complex (qval2.54E-2)', 'GO:0005694:chromosome (qval2.76E-2)', 'GO:0035327:transcriptionally active chromatin (qval2.71E-2)', 'GO:1990498:mitotic spindle microtubule (qval2.66E-2)']</t>
        </is>
      </c>
      <c r="Z3" t="inlineStr">
        <is>
          <t>[{1, 3, 5, 6, 8, 9, 10, 11, 12, 13, 16, 17, 18, 19, 20, 22, 24, 26, 27, 28, 31, 32, 34, 35, 36, 38, 39, 41, 42, 43, 44, 45, 49, 51, 53, 54, 55, 56, 58, 59, 63, 64, 65, 66, 67, 68, 70, 71, 72, 73, 74, 75, 76, 77, 78, 79, 80, 81}, {0, 4, 69, 7, 14, 15, 21, 23, 25, 30, 33, 37, 40, 46, 47, 52, 57, 60, 61}]</t>
        </is>
      </c>
    </row>
    <row r="4">
      <c r="A4" s="1" t="n">
        <v>3</v>
      </c>
      <c r="B4" t="n">
        <v>30105</v>
      </c>
      <c r="C4" t="n">
        <v>10251</v>
      </c>
      <c r="D4" t="n">
        <v>83</v>
      </c>
      <c r="E4" t="n">
        <v>703</v>
      </c>
      <c r="F4" t="n">
        <v>8431</v>
      </c>
      <c r="G4" t="n">
        <v>71</v>
      </c>
      <c r="H4" t="n">
        <v>6806</v>
      </c>
      <c r="I4" t="n">
        <v>663</v>
      </c>
      <c r="J4" s="2" t="n">
        <v>-5888.102010055997</v>
      </c>
      <c r="K4" t="n">
        <v>0.318182460782291</v>
      </c>
      <c r="L4" t="inlineStr">
        <is>
          <t>LOC100002043,LOC100005017,LOC100005323,LOC100005536,LOC100148225,LOC100150229,LOC100329885,LOC100330116,LOC100331909,LOC100332505,LOC100332822,LOC100334068,LOC100535050,LOC100535110,LOC100535213,LOC100535316,LOC100535366,LOC100536038,LOC100536441,LOC100536860,LOC100537074,LOC100537499,LOC100537597,LOC100537972,LOC101884471,LOC101884664,LOC101884693,LOC101886807,LOC101886927,LOC103908832,LOC103908923,LOC103908986,LOC103909095,LOC103909292,LOC103909486,LOC103909576,LOC103910001,LOC103910357,LOC103910438,LOC103910506,LOC103910762,LOC103911275,LOC402866,LOC556124,LOC560645,LOC563918,LOC564755,LOC566671,LOC568267,LOC568883,LOC570474,LOC571155,LOC793178,LOC795358,LOC795615,LOC796760,LOC796940,abat,abca5,abcf2a,abhd10b,acin1b,aclya,acsf2,acsl4b,add1,adhfe1,admp,adnpa,agpat2,agps,ahcyl2,aif1l,aldh18a1,aldh9a1b,alox5b.3,angel2,anxa5b,ap1s1,api5,arfgap2,arhgap11a,arih1l,arl5c,arl6ip4,armc1,asb11,asna1,atxn2l,avd,azi2,baz2a,bcap31,bcl7bb,blcap,bmp2k,bpnt1,brd2a,brwd3,bsg,bzw1b,c1d,calm2a,caprin2,casc3,casq2,cat,cbx2,ccdc22,ccdc6a,ccna2,ccnb1,ccnb2,ccne1,ccnl1b,ccnt2b,cd2bp2,cdc20,cdc25b,cdc27,cdc34a,cdc5l,cdc6,cdc73,cdca7a,cdca8,cdk2ap2,cdt1,chaf1b,chchd3,chchd3a,chd8,chm,chmp2bb,chtopa,cisd2,cited4b,ckbb,cmtm6,cndp2,cnot6,cnot6a,cnot8,cnp,cnsta,col4a3bpa,coro1ca,cpeb1b,cst3,cstf1,cstf3,ctcf,ctsba,ctsc,ctsla,cxcr4a,cxcr4b,cxxc1a,cyp11a1,daxx,dbr1,dcps,dctn1a,dctpp1,ddx19,ddx3b,ddx41,ddx43,ddx5,dhps,dhx38,dlgap5,dnaja1,dnajc1,dnajc11,dnajc5gb,dnajc7,dopey2,dpp3,dpy19l1l,dr1,dstyk,dusp11,dynll2a,dynll2b,eaf1,eapp,ebag9,efcab11,ehmt1a,eif4e1b,eif4enif1,eif4g2a,elavl2,enah,eno3,eny2,epb41l5,espl1,exd1,exosc10,ezh2,faah2b,fam113,fam134c,fam169ab,fam172a,fam212aa,fam76b,fam83d,faub,fbxl14a,fbxo5,fdx1,fev,fmr1,fnbp1l,fopnl,foxh1,fscn1a,fut11,gabpb2a,gale,gapdh,gb:am422109,gcat,gclc,gde1,gdf3,ggps1,gkap1,glg1a,glo1,gltscr1,glula,glulb,gm2a,gmcl1,gnai2b,gnaia,gnb4b,gnmt,golph3,gorasp1,gpat2,gpt2,gra,gskip,gstcd,gtf2a1l,gtf2a2,gtf2e2,gtf2f2b,gyg1a,hacl1,hapln4,hccsb,hcfc1a,hdhd1,heatr5a,hebp2,heca,higd1a,hmgb3b,hn1l,hnrnpa1a,hnrnpr,hnrnpua,hs2st1a,hsd17b10,ide,im:7147183,ipcef1,ipmkb,irf2a,irf6,itgb5,ivd,ivns1abpb,jtb,kat2a,kat7b,kcnk6,kif22,kif5ba,kifc1,klf2b,kpna4,l3mbtl2,lactb2,lamp2,larp1,larp6,larp7,ldhba,lpgat1,lsg1,mad1l1,mad2l1bp,mapk3,mapkapk2a,mcm3l,mcoln1a,mctp2b,med28,med7,memo1,mettl2a,mettl5,mex3c,mfsd4a,mgmt,mia3,mios,mkrn4,mmaa,mmgt1,mob1bb,mob3a,mon1a,mphosph6,mphosph8,mplkip,mrgbp,msi2b,mxra5b,myom2,n4bp2,nabp1b,ncapd2,ncaph,ncbp2,ndc1,ndrg1a,ndufs8b,nelfb,nf2a,nkap,nkiras1,nmnat1,nnr,noto,npc2,npm2,nras,nsmaf,nsun2,nt5dc2,nudt3a,nudt5,nup88,ociad1,oclna,orai1b,org,otud4,p4hb,pafah1b2,paip2b,pald1a,pan3,pank4,patl1,pax7a,pdlim2,pex11b,pgrmc2,phc1,phf14,phf23b,phf3,phrf1,phyhd1,pias2,pias4a,pif1,pik3r4,pip4k2ca,pithd1,pkp1,pl10,plcd1b,plrg1,pnkp,podxl2,pofut1,pold3,poldip3,polr2j,pou5f3,ppm1f,ppp1caa,ppp1cc,ppp1r2,ppp1r3b,ppp1r3g,ppp1r7,ppp1r8b,ppp2ca,ppp4ca,ppp4cb,ppp4r1,ppp4r2a,ppp4r2b,pprc1,ppt1,prc1a,prdx1,prkacbb,prpf18,prpf3,prpf31,prpf38a,prpf4,prpf4bb,prtfdc1,psap,psme3,ptdss1a,ptpn2b,ptrh2,pttg1,pwwp2a,pycrl,pygl,rab11a,rab3gap2,rabggta,rac1a,racgap1,ralbb,ranbp3b,rbm15,rbm7,rbp1,rcc1,rdh10b,rela,retsatl,rgs7,rgs7a,rhogc,rhoq,rnf13,rnf145b,rnf180,rnf185,rnf19a,rnf213a,rpp21,rsrc1,rtfdc1,rtn3,rxrba,rybpa,s100a1,saal1,sall4,sap30bp,sart3,sb:cb288,scaf4a,scpep1,sde2,sdf2,sec31b,senp3b,serp1,sestd1,setd8a,setd8b,sft2d3,sgut1,sh3glb1a,si:ch1073-263o8.2,si:ch1073-75o15.4,si:ch211-106h11.1,si:ch211-116m6.3,si:ch211-125e6.12,si:ch211-125e6.13,si:ch211-146l10.7,si:ch211-14a17.7,si:ch211-181d7.1,si:ch211-188c16.1,si:ch211-195b21.5,si:ch211-198a12.6,si:ch211-210c8.7,si:ch211-277p15.1,si:ch211-286b5.4,si:ch211-42i9.8,si:ch211-63o20.7,si:ch211-86h15.1,si:ch73-112n4.3,si:ch73-132k15.2,si:ch73-248e21.1,si:ch73-303b9.1,si:dkey-121a9.3,si:dkey-13i19.8,si:dkey-159a18.7,si:dkey-167i21.2,si:dkey-197c15.6,si:dkey-19b23.11,si:dkey-20l4.2,si:dkey-251i10.1,si:dkey-253d23.2,si:dkey-33c12.4,si:dkey-42i9.8,si:dkey-57k17.1,si:dkey-90l23.1,si:dkeyp-114g9.1,si:dkeyp-46h3.2,si:dkeyp-46h3.8,si:dkeyp-50f7.2,si:zfos-90c9.2,sigmar1,skiv2l2,slc25a21,slc25a33,slc27a1a,slc2a8,slc35f6,slc37a2,slc38a7,slc48a1b,slc9a3r1,smad5,smc4,smek1,snai1a,snip1,snrnp27,snrnp40,snrpc,snrpd3,snw1,sod2,sp1,sp3a,spint2,spns1,spryd4,srp54,srp68,stac,stk38b,strap,strn,stx5a,sub1b,syf2,synj2bp,szrd1,taf10,taf9,tarbp2,tatdn2,tax1bp1a,tbc1d5,tbx16,tcerg1,tdgf1,tdrd6,tdrd9,tex2,tfg,thap11,thoc3,thoc7,tia1,tipin,tjp2b,tkfc,tktb,tm9sf4,tmed5,tmem106a,tmem127,tmem180,tmem79b,tnpo2,top1l,tor1,tox4,tp53i11a,tp53rk,tpm2,trip6,triqk,trpc4apa,tsr3,ttc27,txlna,txnl1,txnl4a,uacab,uba3,uba5,ube2d2l,ube2g1a,ube2g1b,ube2h,ube2kb,ube2na,ube2q2,ublcp1,ubr3,uck2a,ucp2,ugp2b,unc119.1,usp10,usp25,utp6,vrk3,vti1a,wbscr27,wdr21,wdr4,wdr5,wdr82,wu:fa16f04,wu:fc17b08,wu:fd14c10,wu:fd16e03,wu:fi09b08,wu:fi34b01,wu:fi42e03,wu:fk36e11,xpc,xrn1,xrn2,yipf5,ypel3,yth2,zc3h11a,zc3h13,zc3h15,zc3h3,zc3h7a,zc3hc1,zc3hdc1l,zcchc8,zfand5b,zgc:101577,zgc:103482,zgc:103508,zgc:110697,zgc:112980,zgc:113054,zgc:113162,zgc:114200,zgc:122991,zgc:136254,zgc:152652,zgc:153215,zgc:153258,zgc:153675,zgc:153788,zgc:153893,zgc:158517,zgc:162611,zgc:162944,zgc:162962,zgc:165539,zgc:171474,zgc:171750,zgc:171776,zgc:171779,zgc:171977,zgc:173703,zgc:173713,zgc:173837,zgc:174275,zgc:174624,zgc:175135,zgc:195245,zgc:55413,zgc:55558,zgc:55733,zgc:55943,zgc:56699,zgc:63569,zgc:63694,zgc:63695,zgc:66443,zgc:66472,zgc:66479,zgc:77151,zgc:77650,zgc:77739,zgc:92287,zmym4,znf1137,znf281b,znf326,znf395a,znf576.2,znf622,zp2.1,zp2.3,zp3,zp3b,zranb3</t>
        </is>
      </c>
      <c r="M4" t="inlineStr">
        <is>
          <t>[(1, 0), (1, 4), (1, 14), (1, 15), (1, 23), (1, 25), (1, 29), (1, 30), (1, 33), (1, 37), (1, 46), (1, 60), (3, 0), (3, 4), (3, 14), (3, 15), (3, 23), (3, 25), (3, 30), (3, 33), (3, 37), (3, 46), (3, 60), (5, 4), (5, 14), (5, 33), (5, 46), (6, 0), (6, 4), (6, 14), (6, 15), (6, 23), (6, 25), (6, 29), (6, 30), (6, 33), (6, 37), (6, 46), (6, 60), (8, 0), (8, 4), (8, 14), (8, 15), (8, 23), (8, 25), (8, 29), (8, 30), (8, 33), (8, 37), (8, 46), (8, 60), (9, 0), (9, 4), (9, 14), (9, 15), (9, 23), (9, 25), (9, 29), (9, 30), (9, 33), (9, 37), (9, 46), (9, 60), (10, 0), (10, 4), (10, 14), (10, 15), (10, 23), (10, 25), (10, 29), (10, 30), (10, 33), (10, 37), (10, 46), (10, 60), (11, 0), (11, 4), (11, 14), (11, 15), (11, 23), (11, 25), (11, 29), (11, 30), (11, 33), (11, 37), (11, 46), (11, 60), (12, 0), (12, 4), (12, 14), (12, 15), (12, 23), (12, 25), (12, 33), (12, 46), (12, 60), (13, 0), (13, 4), (13, 14), (13, 15), (13, 23), (13, 25), (13, 29), (13, 33), (13, 46), (13, 60), (16, 0), (16, 4), (16, 14), (16, 15), (16, 23), (16, 25), (16, 29), (16, 30), (16, 33), (16, 37), (16, 46), (16, 60), (17, 0), (17, 4), (17, 14), (17, 15), (17, 23), (17, 25), (17, 29), (17, 30), (17, 33), (17, 37), (17, 46), (17, 60), (18, 0), (18, 4), (18, 14), (18, 15), (18, 23), (18, 25), (18, 29), (18, 30), (18, 33), (18, 37), (18, 46), (18, 60), (19, 0), (19, 4), (19, 14), (19, 15), (19, 23), (19, 25), (19, 29), (19, 30), (19, 33), (19, 37), (19, 46), (19, 60), (20, 0), (20, 4), (20, 14), (20, 15), (20, 23), (20, 25), (20, 29), (20, 30), (20, 33), (20, 37), (20, 46), (20, 60), (22, 0), (22, 4), (22, 14), (22, 15), (22, 23), (22, 25), (22, 29), (22, 30), (22, 33), (22, 37), (22, 46), (22, 60), (24, 0), (24, 4), (24, 14), (24, 15), (24, 23), (24, 25), (24, 29), (24, 30), (24, 33), (24, 37), (24, 46), (24, 60), (26, 0), (26, 4), (26, 14), (26, 15), (26, 23), (26, 25), (26, 29), (26, 30), (26, 33), (26, 37), (26, 46), (26, 60), (27, 0), (27, 4), (27, 14), (27, 15), (27, 23), (27, 25), (27, 29), (27, 33), (27, 46), (27, 60), (28, 0), (28, 4), (28, 14), (28, 15), (28, 23), (28, 25), (28, 29), (28, 30), (28, 33), (28, 37), (28, 46), (28, 60), (31, 0), (31, 4), (31, 14), (31, 15), (31, 23), (31, 25), (31, 29), (31, 30), (31, 33), (31, 37), (31, 46), (31, 60), (32, 0), (32, 4), (32, 14), (32, 15), (32, 23), (32, 25), (32, 29), (32, 30), (32, 33), (32, 37), (32, 46), (32, 60), (34, 0), (34, 4), (34, 14), (34, 15), (34, 23), (34, 25), (34, 29), (34, 30), (34, 33), (34, 37), (34, 46), (34, 60), (35, 0), (35, 4), (35, 14), (35, 15), (35, 23), (35, 25), (35, 29), (35, 30), (35, 33), (35, 37), (35, 46), (35, 60), (36, 0), (36, 4), (36, 14), (36, 15), (36, 23), (36, 25), (36, 29), (36, 30), (36, 33), (36, 37), (36, 46), (36, 60), (38, 0), (38, 4), (38, 14), (38, 15), (38, 23), (38, 25), (38, 29), (38, 30), (38, 33), (38, 37), (38, 46), (38, 60), (39, 0), (39, 4), (39, 14), (39, 15), (39, 23), (39, 25), (39, 29), (39, 30), (39, 33), (39, 37), (39, 46), (39, 60), (41, 0), (41, 4), (41, 14), (41, 15), (41, 23), (41, 25), (41, 29), (41, 30), (41, 33), (41, 37), (41, 46), (41, 60), (42, 0), (42, 4), (42, 14), (42, 15), (42, 23), (42, 25), (42, 29), (42, 30), (42, 33), (42, 37), (42, 46), (42, 60), (43, 0), (43, 4), (43, 14), (43, 15), (43, 23), (43, 25), (43, 29), (43, 30), (43, 33), (43, 37), (43, 46), (43, 60), (44, 0), (44, 4), (44, 14), (44, 15), (44, 23), (44, 25), (44, 29), (44, 30), (44, 33), (44, 37), (44, 46), (44, 60), (45, 0), (45, 4), (45, 14), (45, 15), (45, 23), (45, 25), (45, 29), (45, 30), (45, 33), (45, 37), (45, 46), (45, 60), (48, 0), (48, 4), (48, 14), (48, 15), (48, 25), (48, 33), (48, 46), (48, 60), (49, 0), (49, 4), (49, 14), (49, 15), (49, 23), (49, 25), (49, 29), (49, 33), (49, 46), (49, 60), (51, 4), (51, 14), (51, 15), (51, 23), (51, 33), (51, 46), (51, 60), (53, 4), (53, 14), (53, 15), (53, 23), (53, 25), (53, 29), (53, 33), (53, 46), (53, 60), (54, 0), (54, 4), (54, 14), (54, 15), (54, 23), (54, 25), (54, 29), (54, 30), (54, 33), (54, 37), (54, 46), (54, 60), (55, 0), (55, 4), (55, 14), (55, 15), (55, 23), (55, 25), (55, 29), (55, 30), (55, 33), (55, 37), (55, 46), (55, 60), (56, 0), (56, 4), (56, 14), (56, 15), (56, 23), (56, 25), (56, 29), (56, 30), (56, 33), (56, 37), (56, 46), (56, 60), (58, 0), (58, 4), (58, 14), (58, 15), (58, 23), (58, 25), (58, 29), (58, 30), (58, 33), (58, 37), (58, 46), (58, 60), (59, 0), (59, 4), (59, 14), (59, 15), (59, 23), (59, 25), (59, 29), (59, 30), (59, 33), (59, 37), (59, 46), (59, 60), (63, 0), (63, 4), (63, 14), (63, 15), (63, 23), (63, 25), (63, 29), (63, 30), (63, 33), (63, 37), (63, 46), (63, 60), (64, 0), (64, 4), (64, 14), (64, 15), (64, 23), (64, 25), (64, 29), (64, 30), (64, 33), (64, 46), (64, 60), (65, 0), (65, 4), (65, 14), (65, 15), (65, 23), (65, 25), (65, 29), (65, 30), (65, 33), (65, 37), (65, 46), (65, 60), (66, 0), (66, 4), (66, 14), (66, 15), (66, 23), (66, 25), (66, 29), (66, 30), (66, 33), (66, 37), (66, 46), (66, 60), (67, 0), (67, 4), (67, 14), (67, 15), (67, 23), (67, 25), (67, 29), (67, 30), (67, 33), (67, 37), (67, 46), (67, 60), (68, 0), (68, 4), (68, 14), (68, 15), (68, 23), (68, 25), (68, 29), (68, 30), (68, 33), (68, 37), (68, 46), (68, 60), (70, 0), (70, 4), (70, 14), (70, 15), (70, 23), (70, 25), (70, 29), (70, 30), (70, 33), (70, 37), (70, 46), (70, 60), (71, 0), (71, 4), (71, 14), (71, 15), (71, 23), (71, 25), (71, 29), (71, 30), (71, 33), (71, 37), (71, 46), (71, 60), (72, 0), (72, 4), (72, 14), (72, 15), (72, 23), (72, 25), (72, 29), (72, 30), (72, 33), (72, 37), (72, 46), (72, 60), (73, 0), (73, 4), (73, 14), (73, 15), (73, 23), (73, 25), (73, 29), (73, 30), (73, 33), (73, 37), (73, 46), (73, 60), (74, 0), (74, 4), (74, 14), (74, 15), (74, 23), (74, 25), (74, 29), (74, 33), (74, 46), (74, 60), (75, 0), (75, 4), (75, 14), (75, 15), (75, 23), (75, 25), (75, 29), (75, 33), (75, 46), (75, 60), (76, 0), (76, 4), (76, 14), (76, 15), (76, 23), (76, 25), (76, 29), (76, 30), (76, 33), (76, 37), (76, 46), (76, 60), (77, 0), (77, 4), (77, 14), (77, 15), (77, 23), (77, 25), (77, 29), (77, 30), (77, 33), (77, 37), (77, 46), (77, 60), (78, 0), (78, 4), (78, 14), (78, 15), (78, 23), (78, 25), (78, 29), (78, 30), (78, 33), (78, 37), (78, 46), (78, 60), (79, 4), (79, 14), (79, 15), (79, 23), (79, 25), (79, 29), (79, 33), (79, 46), (79, 60), (80, 4), (80, 14), (80, 15), (80, 25), (80, 33), (80, 46), (80, 60), (81, 0), (81, 4), (81, 14), (81, 15), (81, 23), (81, 25), (81, 29), (81, 33), (81, 46), (81, 60)]</t>
        </is>
      </c>
      <c r="N4" t="n">
        <v>3685</v>
      </c>
      <c r="O4" t="n">
        <v>0.5</v>
      </c>
      <c r="P4" t="n">
        <v>0.95</v>
      </c>
      <c r="Q4" t="n">
        <v>3</v>
      </c>
      <c r="R4" t="n">
        <v>10000</v>
      </c>
      <c r="S4" t="inlineStr">
        <is>
          <t>11/06/2023, 18:42:45</t>
        </is>
      </c>
      <c r="T4" s="3">
        <f>hyperlink("https://spiral.technion.ac.il/results/MTAwMDAwMw==/3/GOResultsPROCESS","link")</f>
        <v/>
      </c>
      <c r="U4" t="inlineStr">
        <is>
          <t>['GO:0016070:RNA metabolic process (qval2.91E-8)', 'GO:0016071:mRNA metabolic process (qval1.09E-7)', 'GO:0090304:nucleic acid metabolic process (qval2.56E-7)', 'GO:0006396:RNA processing (qval8.87E-7)', 'GO:0006397:mRNA processing (qval1.16E-6)', 'GO:0008380:RNA splicing (qval1.25E-6)', 'GO:0006139:nucleobase-containing compound metabolic process (qval1.47E-6)', 'GO:0046483:heterocycle metabolic process (qval2.85E-6)', 'GO:0006725:cellular aromatic compound metabolic process (qval1.94E-5)', 'GO:1901360:organic cyclic compound metabolic process (qval2.14E-5)', 'GO:0000398:mRNA splicing, via spliceosome (qval1.4E-4)', 'GO:0000377:RNA splicing, via transesterification reactions with bulged adenosine as nucleophile (qval1.28E-4)', 'GO:0000375:RNA splicing, via transesterification reactions (qval1.18E-4)', 'GO:0034641:cellular nitrogen compound metabolic process (qval6.07E-4)', 'GO:0006402:mRNA catabolic process (qval5.71E-3)', 'GO:0006401:RNA catabolic process (qval5.71E-3)', 'GO:1903047:mitotic cell cycle process (qval6.15E-3)', 'GO:0044237:cellular metabolic process (qval6.18E-3)', 'GO:0000956:nuclear-transcribed mRNA catabolic process (qval8.4E-3)', 'GO:0022412:cellular process involved in reproduction in multicellular organism (qval9.98E-3)', 'GO:0008152:metabolic process (qval1.37E-2)', 'GO:0009056:catabolic process (qval1.59E-2)', 'GO:0007049:cell cycle (qval1.77E-2)', 'GO:0022414:reproductive process (qval2.06E-2)', 'GO:0044238:primary metabolic process (qval2.29E-2)', 'GO:0035803:egg coat formation (qval3.01E-2)', 'GO:0007339:binding of sperm to zona pellucida (qval2.9E-2)', 'GO:0006417:regulation of translation (qval2.99E-2)', 'GO:0035036:sperm-egg recognition (qval3.82E-2)', 'GO:0044248:cellular catabolic process (qval3.89E-2)', 'GO:0009057:macromolecule catabolic process (qval3.77E-2)', 'GO:0034248:regulation of cellular amide metabolic process (qval4.27E-2)', 'GO:0009988:cell-cell recognition (qval4.63E-2)', 'GO:0044265:cellular macromolecule catabolic process (qval4.57E-2)', 'GO:0071702:organic substance transport (qval5.26E-2)', 'GO:0033036:macromolecule localization (qval5.27E-2)', 'GO:0043170:macromolecule metabolic process (qval5.26E-2)', 'GO:0044770:cell cycle phase transition (qval5.76E-2)', 'GO:0051301:cell division (qval5.71E-2)', 'GO:0009953:dorsal/ventral pattern formation (qval6.11E-2)', 'GO:0071705:nitrogen compound transport (qval6.58E-2)', 'GO:0006403:RNA localization (qval6.83E-2)', 'GO:0034655:nucleobase-containing compound catabolic process (qval6.67E-2)', 'GO:0015931:nucleobase-containing compound transport (qval6.54E-2)', 'GO:0060029:convergent extension involved in organogenesis (qval6.73E-2)', 'GO:0010629:negative regulation of gene expression (qval7.09E-2)', 'GO:0017148:negative regulation of translation (qval6.97E-2)', 'GO:0006914:autophagy (qval7.18E-2)', 'GO:0061919:process utilizing autophagic mechanism (qval7.03E-2)', 'GO:0032259:methylation (qval6.91E-2)', 'GO:0022402:cell cycle process (qval7.21E-2)', 'GO:0051028:mRNA transport (qval7.16E-2)', 'GO:0034249:negative regulation of cellular amide metabolic process (qval9E-2)', 'GO:0071704:organic substance metabolic process (qval8.99E-2)', 'GO:0006807:nitrogen compound metabolic process (qval1.01E-1)', 'GO:0051641:cellular localization (qval1.02E-1)', 'GO:1901575:organic substance catabolic process (qval1.24E-1)', 'GO:0009084:glutamine family amino acid biosynthetic process (qval1.39E-1)', 'GO:0046907:intracellular transport (qval1.45E-1)']</t>
        </is>
      </c>
      <c r="V4" s="3">
        <f>hyperlink("https://spiral.technion.ac.il/results/MTAwMDAwMw==/3/GOResultsFUNCTION","link")</f>
        <v/>
      </c>
      <c r="W4" t="inlineStr">
        <is>
          <t>['GO:0003723:RNA binding (qval6.66E-5)', 'GO:0004532:exoribonuclease activity (qval7.67E-3)', "GO:0016896:exoribonuclease activity, producing 5'-phosphomonoesters (qval5.11E-3)", 'GO:0140098:catalytic activity, acting on RNA (qval1.15E-2)', 'GO:0061631:ubiquitin conjugating enzyme activity (qval1.21E-2)', 'GO:0017069:snRNA binding (qval1.49E-2)', 'GO:0003676:nucleic acid binding (qval1.72E-2)', 'GO:0061650:ubiquitin-like protein conjugating enzyme activity (qval1.71E-2)', 'GO:0004540:ribonuclease activity (qval4.01E-2)', "GO:0016796:exonuclease activity, active with either ribo- or deoxyribonucleic acids and producing 5'-phosphomonoesters (qval4.16E-2)", 'GO:0035804:structural constituent of egg coat (qval3.95E-2)', "GO:0000175:3'-5'-exoribonuclease activity (qval1.1E-1)", 'GO:0004527:exonuclease activity (qval1.08E-1)', 'GO:0003724:RNA helicase activity (qval1E-1)', 'GO:1901363:heterocyclic compound binding (qval9.91E-2)', 'GO:0097159:organic cyclic compound binding (qval1.23E-1)', 'GO:0004518:nuclease activity (qval1.22E-1)', 'GO:0004386:helicase activity (qval1.15E-1)']</t>
        </is>
      </c>
      <c r="X4" s="3">
        <f>hyperlink("https://spiral.technion.ac.il/results/MTAwMDAwMw==/3/GOResultsCOMPONENT","link")</f>
        <v/>
      </c>
      <c r="Y4" t="inlineStr">
        <is>
          <t>['GO:0005634:nucleus (qval2.05E-9)', 'GO:0044424:intracellular part (qval9.54E-9)', 'GO:0043231:intracellular membrane-bounded organelle (qval1.29E-8)', 'GO:0043227:membrane-bounded organelle (qval8.84E-8)', 'GO:0044428:nuclear part (qval1.31E-7)', 'GO:0044451:nucleoplasm part (qval2.1E-7)', 'GO:0043229:intracellular organelle (qval5.45E-7)', 'GO:0043226:organelle (qval9.9E-7)', 'GO:1990904:ribonucleoprotein complex (qval8.86E-7)', 'GO:1902494:catalytic complex (qval2.33E-5)', 'GO:0036464:cytoplasmic ribonucleoprotein granule (qval2.53E-5)', 'GO:0035770:ribonucleoprotein granule (qval3.14E-5)', 'GO:0005681:spliceosomal complex (qval3.85E-4)', 'GO:0016607:nuclear speck (qval5.77E-4)', 'GO:0044446:intracellular organelle part (qval5.73E-4)', 'GO:1990234:transferase complex (qval7.37E-4)', 'GO:0034708:methyltransferase complex (qval1.23E-3)', 'GO:0016604:nuclear body (qval1.33E-3)', 'GO:0032991:protein-containing complex (qval2.11E-3)', 'GO:0044422:organelle part (qval2.09E-3)', 'GO:0030289:protein phosphatase 4 complex (qval2.33E-3)', 'GO:0035097:histone methyltransferase complex (qval8.47E-3)', 'GO:0097525:spliceosomal snRNP complex (qval8.1E-3)', 'GO:0030532:small nuclear ribonucleoprotein complex (qval9.05E-3)', 'GO:0120114:Sm-like protein family complex (qval1.01E-2)', 'GO:0044665:MLL1/2 complex (qval1.22E-2)', 'GO:0071339:MLL1 complex (qval1.17E-2)', 'GO:0046540:U4/U6 x U5 tri-snRNP complex (qval1.13E-2)', 'GO:0043186:P granule (qval1.87E-2)', 'GO:0097526:spliceosomal tri-snRNP complex (qval3.61E-2)']</t>
        </is>
      </c>
      <c r="Z4" t="inlineStr">
        <is>
          <t>[{1, 3, 5, 6, 8, 9, 10, 11, 12, 13, 16, 17, 18, 19, 20, 22, 24, 26, 27, 28, 31, 32, 34, 35, 36, 38, 39, 41, 42, 43, 44, 45, 48, 49, 51, 53, 54, 55, 56, 58, 59, 63, 64, 65, 66, 67, 68, 70, 71, 72, 73, 74, 75, 76, 77, 78, 79, 80, 81}, {0, 33, 4, 37, 14, 15, 46, 23, 25, 60, 29, 30}]</t>
        </is>
      </c>
    </row>
    <row r="5">
      <c r="A5" s="1" t="n">
        <v>4</v>
      </c>
      <c r="B5" t="n">
        <v>30105</v>
      </c>
      <c r="C5" t="n">
        <v>10251</v>
      </c>
      <c r="D5" t="n">
        <v>83</v>
      </c>
      <c r="E5" t="n">
        <v>126</v>
      </c>
      <c r="F5" t="n">
        <v>7495</v>
      </c>
      <c r="G5" t="n">
        <v>51</v>
      </c>
      <c r="H5" t="n">
        <v>6806</v>
      </c>
      <c r="I5" t="n">
        <v>420</v>
      </c>
      <c r="J5" s="2" t="n">
        <v>-43.19832414729012</v>
      </c>
      <c r="K5" t="n">
        <v>0.3186742662686454</v>
      </c>
      <c r="L5" t="inlineStr">
        <is>
          <t>LOC103911503,LOC556254,LOC559561,LOC561719,LOC793004,aldoaa,apex1,arpp19a,ash1l,atp1b3a,bub3,calm2b,caprin1a,carm1,cct3,cd99l2,chd4b,chsy3,cirbpa,cirbpb,cnbpb,csnk2b,ctnnb1,dhx15,dnmt3b,dzip1,eef1a1l1,elof1,eps15l1a,ewsr1a,fb06f03,fkbp1aa,fzd7a,gcn1l1,gnai1,grk4,hdac1,hmga1a,hmgb1b,hmgb2b,hmgb3a,hnrnpa0a,hnrnpaba,hnrnpk,hnrnpul1,hp1bp3,ier5,igf2bp1,kdm1a,kdm2ba,kdm6ba,kif15,kmt2cb,kmt2e,ldb1a,lmnb2,lphn2a,lrig2,map2k6,mapre2,marcksb,metrn,mib1,midn,mpzl1l,nrarpa,nucks1a,nucks1b,nutf2,otub1a,parp1,pef1,phf10,picalmb,plekhg4,pou2f1b,ppp2r1a,prpf39,prr12b,psmd4b,ptbp1a,ptmaa,ptmab,qser1,rbm8a,rhoaa,selt2,seta,sf3b1,sfpq,si:ch211-175g6.7,si:dkey-286j15.1,si:dkey-71p21.9,si:rp71-1p14.10,slc25a5,slc38a4,slc7a3,smo,snrpd1,snrpd2,snrpf,snx12,spred1,srsf5b,tardbp,tdg.1,tmeff1b,tmem2,top2b,tspan7,ube2e2,ube2v1,ubl3a,ubtd2,usp5,wdr33,wu:fb18c02,xrcc1,ywhaqb,yy1a,zgc:101846,zgc:158409,zgc:77262,zgc:86903,zgc:92242,znf207b</t>
        </is>
      </c>
      <c r="M5" t="inlineStr">
        <is>
          <t>[(2, 3), (2, 9), (2, 12), (2, 24), (2, 28), (2, 35), (2, 48), (4, 1), (4, 3), (4, 7), (4, 8), (4, 9), (4, 10), (4, 12), (4, 19), (4, 21), (4, 24), (4, 28), (4, 32), (4, 35), (4, 38), (4, 40), (4, 42), (4, 44), (4, 47), (4, 48), (4, 55), (4, 64), (4, 69), (4, 71), (4, 73), (4, 76), (14, 1), (14, 3), (14, 6), (14, 7), (14, 8), (14, 9), (14, 10), (14, 12), (14, 19), (14, 21), (14, 24), (14, 28), (14, 32), (14, 35), (14, 36), (14, 38), (14, 40), (14, 42), (14, 44), (14, 47), (14, 48), (14, 54), (14, 55), (14, 57), (14, 61), (14, 63), (14, 64), (14, 67), (14, 69), (14, 71), (14, 73), (14, 75), (14, 76), (15, 1), (15, 3), (15, 6), (15, 7), (15, 8), (15, 9), (15, 10), (15, 12), (15, 19), (15, 21), (15, 24), (15, 28), (15, 32), (15, 35), (15, 36), (15, 38), (15, 40), (15, 42), (15, 44), (15, 47), (15, 48), (15, 55), (15, 63), (15, 64), (15, 69), (15, 71), (15, 73), (15, 76), (23, 1), (23, 3), (23, 6), (23, 7), (23, 8), (23, 9), (23, 10), (23, 12), (23, 19), (23, 21), (23, 24), (23, 28), (23, 32), (23, 35), (23, 36), (23, 38), (23, 40), (23, 42), (23, 43), (23, 44), (23, 47), (23, 48), (23, 54), (23, 55), (23, 57), (23, 61), (23, 63), (23, 64), (23, 67), (23, 69), (23, 71), (23, 73), (23, 75), (23, 76), (25, 1), (25, 3), (25, 7), (25, 8), (25, 9), (25, 10), (25, 12), (25, 19), (25, 21), (25, 24), (25, 28), (25, 32), (25, 35), (25, 36), (25, 38), (25, 40), (25, 42), (25, 44), (25, 47), (25, 48), (25, 63), (25, 64), (25, 69), (25, 71), (25, 73), (25, 76), (29, 1), (29, 3), (29, 6), (29, 7), (29, 8), (29, 9), (29, 10), (29, 12), (29, 19), (29, 21), (29, 24), (29, 27), (29, 28), (29, 32), (29, 35), (29, 36), (29, 38), (29, 40), (29, 42), (29, 44), (29, 47), (29, 48), (29, 55), (29, 61), (29, 63), (29, 64), (29, 69), (29, 71), (29, 73), (29, 76), (33, 1), (33, 3), (33, 6), (33, 7), (33, 8), (33, 9), (33, 10), (33, 12), (33, 19), (33, 21), (33, 24), (33, 28), (33, 32), (33, 35), (33, 36), (33, 38), (33, 40), (33, 42), (33, 44), (33, 47), (33, 48), (33, 54), (33, 55), (33, 61), (33, 63), (33, 64), (33, 67), (33, 69), (33, 71), (33, 73), (33, 75), (33, 76), (46, 1), (46, 3), (46, 7), (46, 8), (46, 9), (46, 10), (46, 12), (46, 19), (46, 21), (46, 24), (46, 28), (46, 32), (46, 35), (46, 36), (46, 38), (46, 40), (46, 42), (46, 44), (46, 47), (46, 48), (46, 54), (46, 55), (46, 61), (46, 63), (46, 64), (46, 67), (46, 69), (46, 71), (46, 73), (46, 76), (50, 1), (50, 3), (50, 7), (50, 8), (50, 9), (50, 10), (50, 12), (50, 19), (50, 21), (50, 24), (50, 27), (50, 28), (50, 32), (50, 35), (50, 36), (50, 38), (50, 40), (50, 42), (50, 44), (50, 47), (50, 48), (50, 54), (50, 55), (50, 57), (50, 61), (50, 63), (50, 64), (50, 67), (50, 69), (50, 71), (50, 73), (50, 75), (50, 76), (58, 1), (58, 3), (58, 6), (58, 7), (58, 8), (58, 9), (58, 10), (58, 12), (58, 19), (58, 20), (58, 21), (58, 24), (58, 27), (58, 28), (58, 32), (58, 35), (58, 36), (58, 38), (58, 40), (58, 42), (58, 43), (58, 44), (58, 47), (58, 48), (58, 54), (58, 55), (58, 57), (58, 61), (58, 63), (58, 64), (58, 67), (58, 69), (58, 71), (58, 73), (58, 76), (60, 1), (60, 3), (60, 6), (60, 7), (60, 8), (60, 9), (60, 10), (60, 12), (60, 19), (60, 21), (60, 24), (60, 27), (60, 28), (60, 32), (60, 35), (60, 36), (60, 38), (60, 40), (60, 42), (60, 44), (60, 47), (60, 48), (60, 54), (60, 55), (60, 57), (60, 61), (60, 63), (60, 64), (60, 67), (60, 69), (60, 71), (60, 73), (60, 76), (68, 1), (68, 3), (68, 6), (68, 7), (68, 8), (68, 9), (68, 10), (68, 12), (68, 24), (68, 28), (68, 32), (68, 35), (68, 38), (68, 42), (68, 44), (68, 48), (68, 55), (68, 63), (68, 64), (68, 67), (68, 69), (68, 71), (68, 75), (68, 76), (70, 1), (70, 3), (70, 6), (70, 7), (70, 8), (70, 9), (70, 10), (70, 12), (70, 19), (70, 21), (70, 24), (70, 28), (70, 32), (70, 35), (70, 36), (70, 38), (70, 40), (70, 42), (70, 43), (70, 44), (70, 47), (70, 48), (70, 55), (70, 61), (70, 63), (70, 64), (70, 67), (70, 69), (70, 71), (70, 73), (70, 76), (72, 1), (72, 3), (72, 7), (72, 9), (72, 10), (72, 12), (72, 24), (72, 28), (72, 32), (72, 35), (72, 38), (72, 42), (72, 44), (72, 47), (72, 55), (72, 67), (72, 69), (72, 71), (72, 76)]</t>
        </is>
      </c>
      <c r="N5" t="n">
        <v>4271</v>
      </c>
      <c r="O5" t="n">
        <v>0.5</v>
      </c>
      <c r="P5" t="n">
        <v>0.95</v>
      </c>
      <c r="Q5" t="n">
        <v>3</v>
      </c>
      <c r="R5" t="n">
        <v>10000</v>
      </c>
      <c r="S5" t="inlineStr">
        <is>
          <t>11/06/2023, 18:43:09</t>
        </is>
      </c>
      <c r="T5" s="3">
        <f>hyperlink("https://spiral.technion.ac.il/results/MTAwMDAwMw==/4/GOResultsPROCESS","link")</f>
        <v/>
      </c>
      <c r="U5" t="inlineStr">
        <is>
          <t>['GO:0008380:RNA splicing (qval5.64E-5)', 'GO:0006397:mRNA processing (qval8.8E-5)', 'GO:0016071:mRNA metabolic process (qval8.78E-4)', 'GO:0006325:chromatin organization (qval2.07E-3)', 'GO:0090304:nucleic acid metabolic process (qval2.45E-3)', 'GO:0006396:RNA processing (qval1.58E-2)', 'GO:0070988:demethylation (qval2.19E-2)', 'GO:0006139:nucleobase-containing compound metabolic process (qval4.41E-2)', 'GO:0046483:heterocycle metabolic process (qval9.73E-2)', 'GO:0006725:cellular aromatic compound metabolic process (qval1.05E-1)', 'GO:0002009:morphogenesis of an epithelium (qval9.88E-2)', 'GO:0006482:protein demethylation (qval1.16E-1)', 'GO:0008214:protein dealkylation (qval1.07E-1)', 'GO:0050793:regulation of developmental process (qval1.12E-1)', 'GO:0007420:brain development (qval1.1E-1)', 'GO:0060255:regulation of macromolecule metabolic process (qval1.3E-1)', 'GO:0050931:pigment cell differentiation (qval1.34E-1)', 'GO:0003407:neural retina development (qval1.28E-1)', 'GO:0016070:RNA metabolic process (qval1.31E-1)', 'GO:1901360:organic cyclic compound metabolic process (qval1.27E-1)', 'GO:0035239:tube morphogenesis (qval1.22E-1)', 'GO:0048729:tissue morphogenesis (qval1.17E-1)', 'GO:0000387:spliceosomal snRNP assembly (qval1.16E-1)', 'GO:2000026:regulation of multicellular organismal development (qval1.11E-1)', 'GO:0010468:regulation of gene expression (qval1.87E-1)', 'GO:0016043:cellular component organization (qval1.94E-1)', 'GO:0010628:positive regulation of gene expression (qval2.28E-1)', 'GO:0051171:regulation of nitrogen compound metabolic process (qval2.28E-1)', 'GO:0003002:regionalization (qval2.42E-1)', 'GO:0071840:cellular component organization or biogenesis (qval2.42E-1)', 'GO:0060284:regulation of cell development (qval2.36E-1)', 'GO:0009893:positive regulation of metabolic process (qval2.35E-1)', 'GO:0034641:cellular nitrogen compound metabolic process (qval2.41E-1)', 'GO:0060026:convergent extension (qval2.39E-1)', 'GO:0019222:regulation of metabolic process (qval2.4E-1)', 'GO:0048522:positive regulation of cellular process (qval2.35E-1)']</t>
        </is>
      </c>
      <c r="V5" s="3">
        <f>hyperlink("https://spiral.technion.ac.il/results/MTAwMDAwMw==/4/GOResultsFUNCTION","link")</f>
        <v/>
      </c>
      <c r="W5" t="inlineStr">
        <is>
          <t>['GO:0003676:nucleic acid binding (qval5.08E-4)', 'GO:0003723:RNA binding (qval2.29E-3)', 'GO:0003729:mRNA binding (qval4.94E-3)', 'GO:0031491:nucleosome binding (qval4.25E-3)', 'GO:0031492:nucleosomal DNA binding (qval6.77E-3)', 'GO:0003682:chromatin binding (qval6.26E-3)', 'GO:0003712:transcription coregulator activity (qval1.34E-2)', 'GO:0008301:DNA binding, bending (qval1.19E-2)', 'GO:0005488:binding (qval3.03E-2)', 'GO:0097159:organic cyclic compound binding (qval4.71E-2)', 'GO:1901363:heterocyclic compound binding (qval6.82E-2)', 'GO:0031490:chromatin DNA binding (qval8.37E-2)', 'GO:0032452:histone demethylase activity (qval1.02E-1)', 'GO:0003677:DNA binding (qval1.19E-1)', 'GO:0032451:demethylase activity (qval1.96E-1)']</t>
        </is>
      </c>
      <c r="X5" s="3">
        <f>hyperlink("https://spiral.technion.ac.il/results/MTAwMDAwMw==/4/GOResultsCOMPONENT","link")</f>
        <v/>
      </c>
      <c r="Y5" t="inlineStr">
        <is>
          <t>['GO:0005634:nucleus (qval2.97E-7)', 'GO:0044428:nuclear part (qval1.38E-5)', 'GO:0044424:intracellular part (qval9.4E-5)', 'GO:0044464:cell part (qval1.68E-4)', 'GO:0005681:spliceosomal complex (qval3.45E-4)', 'GO:0005685:U1 snRNP (qval7.68E-4)', 'GO:0044446:intracellular organelle part (qval1.04E-3)', 'GO:0097525:spliceosomal snRNP complex (qval1.95E-3)', 'GO:0030532:small nuclear ribonucleoprotein complex (qval1.93E-3)', 'GO:0044427:chromosomal part (qval1.87E-3)', 'GO:0120114:Sm-like protein family complex (qval1.75E-3)', 'GO:0044422:organelle part (qval1.83E-3)', 'GO:0043227:membrane-bounded organelle (qval3.02E-3)', 'GO:0043231:intracellular membrane-bounded organelle (qval3.54E-3)', 'GO:0000785:chromatin (qval3.95E-3)', 'GO:0043226:organelle (qval7.38E-3)', 'GO:0043229:intracellular organelle (qval8.96E-3)', 'GO:0016607:nuclear speck (qval8.49E-3)', 'GO:0071013:catalytic step 2 spliceosome (qval8.33E-3)', 'GO:0005686:U2 snRNP (qval8.84E-3)', 'GO:0005684:U2-type spliceosomal complex (qval1.42E-2)', 'GO:1902494:catalytic complex (qval1.74E-2)', 'GO:0032991:protein-containing complex (qval2.11E-2)', 'GO:0016604:nuclear body (qval3.95E-2)', 'GO:0000243:commitment complex (qval4.44E-2)', 'GO:0044451:nucleoplasm part (qval4.5E-2)']</t>
        </is>
      </c>
      <c r="Z5" t="inlineStr">
        <is>
          <t>[{33, 2, 4, 68, 70, 72, 14, 15, 46, 50, 23, 25, 58, 60, 29}, {1, 3, 6, 7, 8, 9, 10, 12, 19, 20, 21, 24, 27, 28, 32, 35, 36, 38, 40, 42, 43, 44, 47, 48, 54, 55, 57, 61, 63, 64, 67, 69, 71, 73, 75, 76}]</t>
        </is>
      </c>
    </row>
    <row r="6">
      <c r="A6" s="1" t="n">
        <v>5</v>
      </c>
      <c r="B6" t="n">
        <v>30105</v>
      </c>
      <c r="C6" t="n">
        <v>10251</v>
      </c>
      <c r="D6" t="n">
        <v>83</v>
      </c>
      <c r="E6" t="n">
        <v>124</v>
      </c>
      <c r="F6" t="n">
        <v>7325</v>
      </c>
      <c r="G6" t="n">
        <v>49</v>
      </c>
      <c r="H6" t="n">
        <v>6806</v>
      </c>
      <c r="I6" t="n">
        <v>328</v>
      </c>
      <c r="J6" s="2" t="n">
        <v>-264.0224761735902</v>
      </c>
      <c r="K6" t="n">
        <v>0.3233432581356794</v>
      </c>
      <c r="L6" t="inlineStr">
        <is>
          <t>LOC100534988,LOC100535315,LOC100536039,LOC101883732,LOC101884747,LOC101886485,LOC103909021,LOC103911494,LOC561719,abce1,akt2,apex1,bida,bms1,bub3,caprin1a,carm1,ccnf,cirbpa,cirbpb,cnbpb,csnk2b,cth,ctnnb1,cyp2p6,dhx15,eif1ad,eif3s10,eif4a1a,eif4bb,eif4g1a,emg1,ewsr1b,fbl,gar1,gnl3,gnl3l,hdac1,hmga1a,hmgb2a,hmgb2b,hnrnpa0l,hnrnpk,hnrnpl2,hnrnpm,hnrnpul1,hnrpdl,hspb1,ik,ilf3b,impdh1b,kars,khdrbs1a,kif15,llph,lmnb2,lrig2,map2k6,matr3l,mcm3,mcm6,mcm7,mif4gda,mrpl20,mrto4,ncl,nfya,nifk,nip7,nop2,npm1a,npm3,nucks1a,nucks1b,nudcd3,nudt12,nup205,nutf2,parp1,pbk,pcna,pelp1,polr2d,polr2k,polr2l,ppp2cb,prmt1,prpf39,prpf8,ptges3b,rad51,ran,rbb4l,rbbp4,rbm8a,rhebl1,safb,sap18,seta,setb,sf3b1,sfrs3a,si:ch211-175g6.7,si:dkey-71p21.9,si:dkeyp-117b8.1,slc16a8,slc7a3,snrnp200,snrpd1,snrpd2,snrpe,srsf1a,srsf3a,sumo3a,tardbp,tma7,ubqln4,uqcrh,wdr33,wdr35,xrcc1,zgc:158409,zgc:162967,znf318</t>
        </is>
      </c>
      <c r="M6" t="inlineStr">
        <is>
          <t>[(2, 1), (2, 3), (2, 48), (4, 1), (4, 3), (4, 7), (4, 8), (4, 9), (4, 10), (4, 12), (4, 21), (4, 27), (4, 40), (4, 42), (4, 44), (4, 47), (4, 48), (4, 61), (4, 69), (4, 71), (13, 1), (13, 3), (13, 7), (13, 9), (13, 10), (13, 12), (13, 21), (13, 27), (13, 28), (13, 40), (13, 42), (13, 44), (13, 47), (13, 48), (13, 69), (14, 0), (14, 1), (14, 3), (14, 7), (14, 8), (14, 9), (14, 10), (14, 12), (14, 21), (14, 27), (14, 28), (14, 30), (14, 40), (14, 42), (14, 44), (14, 47), (14, 48), (14, 61), (14, 69), (14, 71), (15, 1), (15, 3), (15, 7), (15, 8), (15, 9), (15, 10), (15, 12), (15, 21), (15, 27), (15, 30), (15, 40), (15, 42), (15, 44), (15, 47), (15, 48), (15, 61), (15, 69), (15, 71), (18, 1), (18, 3), (18, 7), (18, 40), (18, 47), (18, 48), (18, 69), (20, 1), (20, 3), (20, 48), (22, 1), (22, 3), (22, 6), (22, 7), (22, 8), (22, 9), (22, 10), (22, 12), (22, 21), (22, 27), (22, 28), (22, 30), (22, 35), (22, 37), (22, 40), (22, 42), (22, 44), (22, 47), (22, 48), (22, 57), (22, 61), (22, 69), (22, 71), (23, 1), (23, 3), (23, 7), (23, 8), (23, 9), (23, 10), (23, 12), (23, 21), (23, 27), (23, 28), (23, 30), (23, 40), (23, 42), (23, 44), (23, 47), (23, 48), (23, 57), (23, 61), (23, 69), (23, 71), (25, 0), (25, 1), (25, 3), (25, 7), (25, 8), (25, 9), (25, 10), (25, 12), (25, 21), (25, 27), (25, 30), (25, 37), (25, 40), (25, 42), (25, 44), (25, 47), (25, 48), (25, 61), (25, 69), (25, 71), (26, 1), (26, 3), (26, 7), (26, 8), (26, 9), (26, 12), (26, 21), (26, 27), (26, 40), (26, 42), (26, 44), (26, 47), (26, 48), (26, 57), (26, 61), (26, 69), (26, 71), (29, 0), (29, 1), (29, 3), (29, 7), (29, 8), (29, 9), (29, 10), (29, 12), (29, 21), (29, 27), (29, 28), (29, 30), (29, 37), (29, 40), (29, 42), (29, 44), (29, 47), (29, 48), (29, 61), (29, 69), (29, 71), (33, 0), (33, 1), (33, 3), (33, 7), (33, 8), (33, 9), (33, 10), (33, 12), (33, 21), (33, 27), (33, 28), (33, 30), (33, 35), (33, 37), (33, 40), (33, 42), (33, 44), (33, 47), (33, 48), (33, 61), (33, 69), (33, 71), (39, 3), (39, 48), (41, 1), (41, 3), (41, 40), (41, 48), (45, 1), (45, 3), (45, 40), (45, 48), (46, 0), (46, 1), (46, 3), (46, 7), (46, 8), (46, 9), (46, 10), (46, 12), (46, 21), (46, 27), (46, 28), (46, 30), (46, 35), (46, 37), (46, 40), (46, 42), (46, 44), (46, 47), (46, 48), (46, 61), (46, 69), (46, 71), (50, 1), (50, 3), (50, 7), (50, 9), (50, 10), (50, 12), (50, 21), (50, 27), (50, 28), (50, 40), (50, 42), (50, 44), (50, 47), (50, 48), (50, 61), (50, 69), (50, 71), (51, 1), (51, 3), (51, 7), (51, 8), (51, 9), (51, 10), (51, 12), (51, 21), (51, 27), (51, 28), (51, 35), (51, 40), (51, 42), (51, 44), (51, 47), (51, 48), (51, 61), (51, 69), (51, 71), (58, 1), (58, 3), (58, 48), (58, 71), (59, 1), (59, 3), (59, 7), (59, 8), (59, 9), (59, 10), (59, 12), (59, 21), (59, 27), (59, 28), (59, 35), (59, 40), (59, 42), (59, 44), (59, 47), (59, 48), (59, 61), (59, 69), (59, 71), (60, 1), (60, 3), (60, 7), (60, 8), (60, 9), (60, 10), (60, 12), (60, 21), (60, 27), (60, 28), (60, 30), (60, 37), (60, 40), (60, 42), (60, 44), (60, 47), (60, 48), (60, 57), (60, 61), (60, 69), (60, 71), (65, 3), (78, 1), (78, 3), (78, 40), (78, 47), (78, 48), (78, 69), (81, 1), (81, 3), (81, 48)]</t>
        </is>
      </c>
      <c r="N6" t="n">
        <v>3803</v>
      </c>
      <c r="O6" t="n">
        <v>0.5</v>
      </c>
      <c r="P6" t="n">
        <v>0.95</v>
      </c>
      <c r="Q6" t="n">
        <v>3</v>
      </c>
      <c r="R6" t="n">
        <v>10000</v>
      </c>
      <c r="S6" t="inlineStr">
        <is>
          <t>11/06/2023, 18:43:33</t>
        </is>
      </c>
      <c r="T6" s="3">
        <f>hyperlink("https://spiral.technion.ac.il/results/MTAwMDAwMw==/5/GOResultsPROCESS","link")</f>
        <v/>
      </c>
      <c r="U6" t="inlineStr">
        <is>
          <t>['GO:0090304:nucleic acid metabolic process (qval4.41E-17)', 'GO:0034641:cellular nitrogen compound metabolic process (qval1.66E-15)', 'GO:0006139:nucleobase-containing compound metabolic process (qval4.77E-15)', 'GO:0046483:heterocycle metabolic process (qval2.94E-14)', 'GO:0006725:cellular aromatic compound metabolic process (qval3.63E-14)', 'GO:1901360:organic cyclic compound metabolic process (qval2.48E-13)', 'GO:0016070:RNA metabolic process (qval3.27E-12)', 'GO:0006396:RNA processing (qval7.39E-12)', 'GO:0022618:ribonucleoprotein complex assembly (qval1.21E-10)', 'GO:0071826:ribonucleoprotein complex subunit organization (qval2.98E-10)', 'GO:0044237:cellular metabolic process (qval3.41E-10)', 'GO:0016071:mRNA metabolic process (qval8.59E-10)', 'GO:0043170:macromolecule metabolic process (qval9.14E-10)', 'GO:0034622:cellular protein-containing complex assembly (qval2.33E-9)', 'GO:0006397:mRNA processing (qval2.46E-9)', 'GO:0008380:RNA splicing (qval6.17E-9)', 'GO:0006807:nitrogen compound metabolic process (qval7.36E-9)', 'GO:0008152:metabolic process (qval7.01E-8)', 'GO:0043933:protein-containing complex subunit organization (qval6.86E-8)', 'GO:0044238:primary metabolic process (qval6.81E-8)', 'GO:0065003:protein-containing complex assembly (qval1.17E-7)', 'GO:0071704:organic substance metabolic process (qval2.1E-7)', 'GO:0009059:macromolecule biosynthetic process (qval5.26E-5)', 'GO:0034645:cellular macromolecule biosynthetic process (qval8.14E-5)', 'GO:0071840:cellular component organization or biogenesis (qval9.71E-5)', 'GO:0006259:DNA metabolic process (qval1.05E-4)', 'GO:0022607:cellular component assembly (qval1.63E-4)', 'GO:0016043:cellular component organization (qval1.59E-4)', 'GO:0044260:cellular macromolecule metabolic process (qval6.44E-4)', 'GO:0009987:cellular process (qval1.22E-3)', 'GO:0000387:spliceosomal snRNP assembly (qval1.64E-3)', 'GO:0000398:mRNA splicing, via spliceosome (qval2.27E-3)', 'GO:0000377:RNA splicing, via transesterification reactions with bulged adenosine as nucleophile (qval2.2E-3)', 'GO:0000375:RNA splicing, via transesterification reactions (qval2.13E-3)', 'GO:0006325:chromatin organization (qval3.3E-3)', 'GO:0006364:rRNA processing (qval3.32E-3)', 'GO:0006281:DNA repair (qval5.81E-3)', 'GO:0006413:translational initiation (qval5.67E-3)', 'GO:0016072:rRNA metabolic process (qval5.79E-3)', 'GO:0006302:double-strand break repair (qval6.32E-3)', 'GO:0044249:cellular biosynthetic process (qval9.17E-3)', 'GO:0000724:double-strand break repair via homologous recombination (qval9.43E-3)', 'GO:0000725:recombinational repair (qval9.89E-3)', 'GO:0000054:ribosomal subunit export from nucleus (qval1.02E-2)', 'GO:0033750:ribosome localization (qval9.99E-3)', 'GO:0071428:rRNA-containing ribonucleoprotein complex export from nucleus (qval9.77E-3)', 'GO:0071426:ribonucleoprotein complex export from nucleus (qval9.57E-3)', 'GO:0044085:cellular component biogenesis (qval1.32E-2)', 'GO:0022613:ribonucleoprotein complex biogenesis (qval1.3E-2)', 'GO:1901576:organic substance biosynthetic process (qval1.52E-2)', 'GO:0051236:establishment of RNA localization (qval1.5E-2)', 'GO:0050658:RNA transport (qval1.47E-2)', 'GO:0050657:nucleic acid transport (qval1.45E-2)', 'GO:0042273:ribosomal large subunit biogenesis (qval1.61E-2)', 'GO:0034660:ncRNA metabolic process (qval1.74E-2)', 'GO:0044271:cellular nitrogen compound biosynthetic process (qval1.93E-2)', 'GO:0009058:biosynthetic process (qval1.94E-2)', 'GO:0065004:protein-DNA complex assembly (qval1.99E-2)', 'GO:0006260:DNA replication (qval1.96E-2)', 'GO:0006611:protein export from nucleus (qval2.09E-2)', 'GO:0006974:cellular response to DNA damage stimulus (qval2.45E-2)', 'GO:0006405:RNA export from nucleus (qval2.78E-2)', 'GO:0006913:nucleocytoplasmic transport (qval3.09E-2)', 'GO:0051169:nuclear transport (qval3.04E-2)', "GO:0031123:RNA 3'-end processing (qval3.09E-2)", 'GO:0000154:rRNA modification (qval3.06E-2)', 'GO:0015931:nucleobase-containing compound transport (qval3.05E-2)', 'GO:0051168:nuclear export (qval4.21E-2)', 'GO:0051276:chromosome organization (qval4.92E-2)', 'GO:0042254:ribosome biogenesis (qval5.65E-2)', 'GO:0006310:DNA recombination (qval5.65E-2)', 'GO:0071824:protein-DNA complex subunit organization (qval5.57E-2)', 'GO:1903311:regulation of mRNA metabolic process (qval7.55E-2)', 'GO:0034470:ncRNA processing (qval7.77E-2)', 'GO:0071897:DNA biosynthetic process (qval7.93E-2)', 'GO:0006417:regulation of translation (qval1.04E-1)', 'GO:0006267:pre-replicative complex assembly involved in nuclear cell cycle DNA replication (qval1.03E-1)', 'GO:0036388:pre-replicative complex assembly (qval1.02E-1)', 'GO:1902299:pre-replicative complex assembly involved in cell cycle DNA replication (qval1.01E-1)', 'GO:0050684:regulation of mRNA processing (qval1.02E-1)']</t>
        </is>
      </c>
      <c r="V6" s="3">
        <f>hyperlink("https://spiral.technion.ac.il/results/MTAwMDAwMw==/5/GOResultsFUNCTION","link")</f>
        <v/>
      </c>
      <c r="W6" t="inlineStr">
        <is>
          <t>['GO:0003723:RNA binding (qval8.41E-20)', 'GO:0003676:nucleic acid binding (qval4E-15)', 'GO:1901363:heterocyclic compound binding (qval1.88E-12)', 'GO:0097159:organic cyclic compound binding (qval2.54E-12)', 'GO:0003727:single-stranded RNA binding (qval4.2E-5)', 'GO:0005488:binding (qval6.18E-4)', 'GO:0003697:single-stranded DNA binding (qval6.41E-4)', 'GO:0003729:mRNA binding (qval8.43E-4)', 'GO:0140098:catalytic activity, acting on RNA (qval1.04E-2)', 'GO:0003677:DNA binding (qval1.29E-2)', 'GO:0008094:DNA-dependent ATPase activity (qval2.44E-2)', "GO:0043140:ATP-dependent 3'-5' DNA helicase activity (qval2.72E-2)", "GO:1990518:single-stranded DNA-dependent ATP-dependent 3'-5' DNA helicase activity (qval2.51E-2)", 'GO:0003743:translation initiation factor activity (qval8.22E-2)', "GO:0003899:DNA-directed 5'-3' RNA polymerase activity (qval1.21E-1)", "GO:0034062:5'-3' RNA polymerase activity (qval1.26E-1)", 'GO:0097747:RNA polymerase activity (qval1.19E-1)', 'GO:0004386:helicase activity (qval1.2E-1)', 'GO:0043024:ribosomal small subunit binding (qval1.57E-1)']</t>
        </is>
      </c>
      <c r="X6" s="3">
        <f>hyperlink("https://spiral.technion.ac.il/results/MTAwMDAwMw==/5/GOResultsCOMPONENT","link")</f>
        <v/>
      </c>
      <c r="Y6" t="inlineStr">
        <is>
          <t>['GO:0044428:nuclear part (qval6.06E-26)', 'GO:0005634:nucleus (qval5.39E-16)', 'GO:0044424:intracellular part (qval4.38E-13)', 'GO:0044446:intracellular organelle part (qval3.65E-13)', 'GO:0044422:organelle part (qval2.01E-12)', 'GO:0005730:nucleolus (qval6.22E-10)', 'GO:0043229:intracellular organelle (qval2.19E-9)', 'GO:0043231:intracellular membrane-bounded organelle (qval3.05E-9)', 'GO:0043226:organelle (qval3.86E-9)', 'GO:1990904:ribonucleoprotein complex (qval4.35E-9)', 'GO:0005681:spliceosomal complex (qval1.76E-8)', 'GO:0043227:membrane-bounded organelle (qval5.28E-8)', 'GO:0044464:cell part (qval1.08E-7)', 'GO:0044451:nucleoplasm part (qval5.24E-6)', 'GO:0032991:protein-containing complex (qval6.99E-6)', 'GO:0043228:non-membrane-bounded organelle (qval6.88E-6)', 'GO:0043232:intracellular non-membrane-bounded organelle (qval6.48E-6)', 'GO:0097525:spliceosomal snRNP complex (qval2.1E-5)', 'GO:0030532:small nuclear ribonucleoprotein complex (qval2.26E-5)', 'GO:0005682:U5 snRNP (qval2.25E-5)', 'GO:0120114:Sm-like protein family complex (qval2.32E-5)', 'GO:0005686:U2 snRNP (qval1.1E-4)', 'GO:0005685:U1 snRNP (qval1.37E-4)', 'GO:0071013:catalytic step 2 spliceosome (qval1.82E-4)', 'GO:0005684:U2-type spliceosomal complex (qval3.94E-4)', 'GO:0005665:RNA polymerase II, core complex (qval1.55E-3)', 'GO:0016604:nuclear body (qval2.19E-3)', 'GO:1902494:catalytic complex (qval4.43E-3)', 'GO:0034715:pICln-Sm protein complex (qval4.6E-3)', 'GO:0044452:nucleolar part (qval5.83E-3)', 'GO:0005654:nucleoplasm (qval6.88E-3)', 'GO:0034719:SMN-Sm protein complex (qval8.3E-3)', 'GO:0071011:precatalytic spliceosome (qval8.1E-3)', 'GO:0000785:chromatin (qval1.17E-2)', 'GO:0097526:spliceosomal tri-snRNP complex (qval1.17E-2)', 'GO:0005687:U4 snRNP (qval1.83E-2)', 'GO:0031519:PcG protein complex (qval1.8E-2)', 'GO:0000243:commitment complex (qval2.42E-2)', 'GO:0016607:nuclear speck (qval3.21E-2)']</t>
        </is>
      </c>
      <c r="Z6" t="inlineStr">
        <is>
          <t>[{65, 2, 4, 13, 14, 15, 78, 81, 18, 20, 22, 23, 25, 26, 29, 33, 39, 41, 45, 46, 50, 51, 58, 59, 60}, {0, 1, 3, 69, 6, 7, 8, 9, 10, 71, 12, 21, 27, 28, 30, 35, 37, 40, 42, 44, 47, 48, 57, 61}]</t>
        </is>
      </c>
    </row>
    <row r="7">
      <c r="A7" s="1" t="n">
        <v>6</v>
      </c>
      <c r="B7" t="n">
        <v>30105</v>
      </c>
      <c r="C7" t="n">
        <v>10251</v>
      </c>
      <c r="D7" t="n">
        <v>83</v>
      </c>
      <c r="E7" t="n">
        <v>124</v>
      </c>
      <c r="F7" t="n">
        <v>8295</v>
      </c>
      <c r="G7" t="n">
        <v>60</v>
      </c>
      <c r="H7" t="n">
        <v>6806</v>
      </c>
      <c r="I7" t="n">
        <v>432</v>
      </c>
      <c r="J7" s="2" t="n">
        <v>-280.8873526539817</v>
      </c>
      <c r="K7" t="n">
        <v>0.3276423920023734</v>
      </c>
      <c r="L7" t="inlineStr">
        <is>
          <t>LOC100536647,LOC101883717,LOC103908996,LOC568650,adam10b,aldh2.1,angptl4,ank3b,atf4b,bahcc1,cadm1a,ccdc85ca,ccdc88c,ccnd2a,cd82a,cdh7,cdon,celsr1b,cep170a,cldn5a,cspg5a,dacha,dbx1b,dhx32b,dpysl5a,dtx1,efna2a,eng2b,epb41a,epha7,fabp3,fabp7a,fam168a,fat4,fgfr2,fgfr3,fosab,fosb,foxp4,gfap,gpr56,gpr98,h1f0,h1fx,h3f3b.1,h3f3c,hm:gc12,hmgn3,idh2,igf2bp1,ildr2,irx1a,irx3a,irx5a,jun,junba,junbb,kirrela,lmo3,lppr3a,lrig1,magi1a,mdh1aa,mdka,mdkb,meis2a,mllt10,mn1a,mpz,msi1,nat8l,nell2a,nova2,nr2f1b,nr2f2,nr2f6b,ntn1a,ntn1b,odz4,pax6a,phf21aa,plagx,plp1a,pou3f2a,pou3f2b,pou3f3a,pou3f3b,ppiaa,prtga,ptprn2,ptpro,rnf43,robo4,s1pr1,scube2,sgce,shisa3,si:ch1073-429i10.3,si:ch73-364h19.1,si:ch73-386h18.1,si:dkey-103i16.2,si:dkey-82f1.1,skida1,slc1a3a,sp8b,tet2,tet3,tmem47,tox,tox3,tspan3a,tuba1b,tusc3,vdac1,wfikkn1,wu:fb25b09,wu:fb52c12,wu:fc13c02,wu:fc66h01,zbtb16a,zfhx3,zfhx4,zgc:158689,znf516</t>
        </is>
      </c>
      <c r="M7" t="inlineStr">
        <is>
          <t>[(0, 19), (0, 24), (0, 28), (0, 36), (0, 38), (0, 41), (0, 43), (0, 54), (0, 63), (0, 73), (0, 76), (0, 77), (0, 78), (1, 54), (2, 19), (2, 24), (2, 28), (2, 36), (2, 38), (2, 41), (2, 43), (2, 54), (2, 63), (2, 73), (2, 76), (2, 77), (2, 78), (3, 24), (3, 54), (3, 73), (4, 19), (4, 24), (4, 28), (4, 36), (4, 38), (4, 41), (4, 43), (4, 54), (4, 63), (4, 73), (4, 76), (4, 77), (4, 78), (6, 24), (7, 19), (7, 24), (7, 28), (7, 36), (7, 38), (7, 41), (7, 54), (7, 63), (7, 73), (7, 76), (7, 77), (7, 78), (8, 19), (8, 24), (8, 36), (8, 41), (8, 54), (8, 73), (8, 78), (10, 19), (10, 24), (10, 36), (10, 54), (10, 73), (10, 78), (12, 19), (12, 24), (12, 36), (12, 54), (12, 73), (12, 76), (14, 19), (14, 24), (14, 28), (14, 36), (14, 38), (14, 41), (14, 43), (14, 54), (14, 63), (14, 73), (14, 76), (14, 77), (14, 78), (15, 19), (15, 24), (15, 36), (15, 38), (15, 41), (15, 43), (15, 54), (15, 63), (15, 73), (15, 76), (15, 77), (15, 78), (16, 19), (16, 24), (16, 36), (16, 41), (16, 54), (16, 63), (16, 73), (16, 76), (21, 19), (21, 24), (21, 28), (21, 36), (21, 38), (21, 41), (21, 54), (21, 63), (21, 73), (21, 76), (21, 77), (21, 78), (23, 19), (23, 24), (23, 28), (23, 36), (23, 38), (23, 41), (23, 54), (23, 63), (23, 73), (23, 76), (23, 77), (23, 78), (25, 19), (25, 24), (25, 28), (25, 36), (25, 38), (25, 41), (25, 43), (25, 54), (25, 63), (25, 73), (25, 76), (25, 77), (25, 78), (27, 19), (27, 24), (27, 36), (27, 38), (27, 41), (27, 54), (27, 63), (27, 73), (27, 76), (27, 77), (27, 78), (29, 19), (29, 24), (29, 28), (29, 36), (29, 38), (29, 41), (29, 54), (29, 63), (29, 73), (29, 76), (29, 77), (29, 78), (30, 19), (30, 24), (30, 28), (30, 36), (30, 38), (30, 41), (30, 43), (30, 54), (30, 63), (30, 73), (30, 76), (30, 77), (30, 78), (33, 19), (33, 24), (33, 28), (33, 36), (33, 38), (33, 41), (33, 43), (33, 54), (33, 63), (33, 73), (33, 76), (33, 77), (33, 78), (34, 19), (34, 24), (34, 54), (34, 78), (37, 19), (37, 24), (37, 28), (37, 36), (37, 38), (37, 41), (37, 43), (37, 54), (37, 63), (37, 73), (37, 76), (37, 77), (37, 78), (40, 19), (40, 24), (40, 28), (40, 36), (40, 38), (40, 41), (40, 54), (40, 63), (40, 73), (40, 76), (40, 77), (40, 78), (42, 19), (42, 24), (42, 54), (42, 73), (44, 19), (44, 24), (44, 36), (44, 38), (44, 41), (44, 54), (44, 63), (44, 73), (44, 76), (44, 78), (46, 19), (46, 24), (46, 36), (46, 38), (46, 41), (46, 43), (46, 54), (46, 63), (46, 73), (46, 76), (46, 77), (46, 78), (47, 19), (47, 24), (47, 28), (47, 36), (47, 38), (47, 41), (47, 54), (47, 63), (47, 73), (47, 76), (47, 77), (47, 78), (48, 24), (48, 54), (50, 19), (50, 24), (50, 28), (50, 36), (50, 38), (50, 41), (50, 43), (50, 54), (50, 63), (50, 73), (50, 76), (50, 77), (50, 78), (51, 54), (52, 19), (52, 24), (52, 28), (52, 36), (52, 38), (52, 41), (52, 43), (52, 54), (52, 63), (52, 73), (52, 76), (52, 77), (52, 78), (53, 24), (53, 54), (53, 73), (53, 78), (57, 19), (57, 24), (57, 36), (57, 38), (57, 41), (57, 54), (57, 63), (57, 73), (57, 76), (57, 77), (57, 78), (58, 19), (58, 24), (58, 28), (58, 36), (58, 38), (58, 41), (58, 43), (58, 54), (58, 63), (58, 73), (58, 76), (58, 77), (58, 78), (60, 19), (60, 24), (60, 36), (60, 38), (60, 41), (60, 54), (60, 63), (60, 73), (60, 76), (60, 77), (60, 78), (61, 19), (61, 24), (61, 28), (61, 36), (61, 38), (61, 41), (61, 54), (61, 63), (61, 73), (61, 76), (61, 77), (61, 78), (62, 19), (62, 24), (62, 36), (62, 41), (62, 54), (62, 73), (62, 78), (65, 54), (67, 24), (67, 54), (67, 73), (67, 78), (68, 19), (68, 24), (68, 36), (68, 38), (68, 41), (68, 43), (68, 54), (68, 63), (68, 73), (68, 76), (68, 77), (68, 78), (69, 19), (69, 24), (69, 28), (69, 36), (69, 38), (69, 41), (69, 54), (69, 63), (69, 73), (69, 76), (69, 77), (69, 78), (70, 19), (70, 24), (70, 28), (70, 36), (70, 38), (70, 41), (70, 43), (70, 54), (70, 63), (70, 73), (70, 76), (70, 77), (70, 78), (72, 19), (72, 24), (72, 36), (72, 38), (72, 41), (72, 54), (72, 63), (72, 73), (72, 77), (72, 78), (74, 19), (74, 54), (74, 73), (74, 78), (79, 19), (79, 24), (79, 36), (79, 41), (79, 54), (79, 78), (80, 19), (80, 24), (80, 36), (80, 38), (80, 41), (80, 54), (80, 63), (80, 73), (80, 76), (80, 77), (80, 78), (82, 19), (82, 24), (82, 28), (82, 36), (82, 38), (82, 41), (82, 54), (82, 73), (82, 76), (82, 77), (82, 78)]</t>
        </is>
      </c>
      <c r="N7" t="n">
        <v>1246</v>
      </c>
      <c r="O7" t="n">
        <v>0.5</v>
      </c>
      <c r="P7" t="n">
        <v>0.95</v>
      </c>
      <c r="Q7" t="n">
        <v>3</v>
      </c>
      <c r="R7" t="n">
        <v>10000</v>
      </c>
      <c r="S7" t="inlineStr">
        <is>
          <t>11/06/2023, 18:43:56</t>
        </is>
      </c>
      <c r="T7" s="3">
        <f>hyperlink("https://spiral.technion.ac.il/results/MTAwMDAwMw==/6/GOResultsPROCESS","link")</f>
        <v/>
      </c>
      <c r="U7" t="inlineStr">
        <is>
          <t>['GO:0048856:anatomical structure development (qval3.6E-9)', 'GO:0032502:developmental process (qval1.24E-7)', 'GO:0006357:regulation of transcription by RNA polymerase II (qval9.51E-7)', 'GO:0019219:regulation of nucleobase-containing compound metabolic process (qval1.4E-6)', 'GO:0051252:regulation of RNA metabolic process (qval1.51E-6)', 'GO:0006355:regulation of transcription, DNA-templated (qval2.99E-6)', 'GO:1903506:regulation of nucleic acid-templated transcription (qval2.59E-6)', 'GO:2001141:regulation of RNA biosynthetic process (qval2.3E-6)', 'GO:0031323:regulation of cellular metabolic process (qval3.14E-6)', 'GO:2000112:regulation of cellular macromolecule biosynthetic process (qval4.19E-6)', 'GO:0010556:regulation of macromolecule biosynthetic process (qval4.05E-6)', 'GO:0051171:regulation of nitrogen compound metabolic process (qval5.21E-6)', 'GO:0031326:regulation of cellular biosynthetic process (qval5.14E-6)', 'GO:0009889:regulation of biosynthetic process (qval5.69E-6)', 'GO:0050794:regulation of cellular process (qval6.3E-6)', 'GO:0080090:regulation of primary metabolic process (qval7.4E-6)', 'GO:0019222:regulation of metabolic process (qval7.09E-6)', 'GO:0010468:regulation of gene expression (qval1.94E-5)', 'GO:0060255:regulation of macromolecule metabolic process (qval2.36E-5)', 'GO:0050789:regulation of biological process (qval1.58E-4)', 'GO:0007420:brain development (qval7.7E-4)', 'GO:0007275:multicellular organism development (qval8.32E-4)', 'GO:0045595:regulation of cell differentiation (qval2.33E-3)', 'GO:0050767:regulation of neurogenesis (qval2.81E-3)', 'GO:0065007:biological regulation (qval3.27E-3)', 'GO:0051960:regulation of nervous system development (qval5.89E-3)', 'GO:0060284:regulation of cell development (qval5.83E-3)', 'GO:0048869:cellular developmental process (qval9.44E-3)', 'GO:2000026:regulation of multicellular organismal development (qval1.32E-2)', 'GO:0048468:cell development (qval1.34E-2)', 'GO:0048731:system development (qval2.18E-2)', 'GO:0021960:anterior commissure morphogenesis (qval2.93E-2)', 'GO:0042127:regulation of cell proliferation (qval6.15E-2)', 'GO:0045664:regulation of neuron differentiation (qval6.61E-2)', 'GO:0050793:regulation of developmental process (qval8.37E-2)', 'GO:0048513:animal organ development (qval9.13E-2)', 'GO:0048522:positive regulation of cellular process (qval1.07E-1)', 'GO:0071678:olfactory bulb axon guidance (qval1.7E-1)', 'GO:0051239:regulation of multicellular organismal process (qval1.99E-1)']</t>
        </is>
      </c>
      <c r="V7" s="3">
        <f>hyperlink("https://spiral.technion.ac.il/results/MTAwMDAwMw==/6/GOResultsFUNCTION","link")</f>
        <v/>
      </c>
      <c r="W7" t="inlineStr">
        <is>
          <t>['GO:0000978:RNA polymerase II proximal promoter sequence-specific DNA binding (qval3.91E-8)', 'GO:0000987:proximal promoter sequence-specific DNA binding (qval2.57E-8)', 'GO:0000981:DNA-binding transcription factor activity, RNA polymerase II-specific (qval4.49E-7)', 'GO:0003690:double-stranded DNA binding (qval7.13E-7)', 'GO:0001012:RNA polymerase II regulatory region DNA binding (qval1.05E-6)', 'GO:0000977:RNA polymerase II regulatory region sequence-specific DNA binding (qval8.78E-7)', 'GO:0003700:DNA-binding transcription factor activity (qval1.13E-6)', 'GO:0000976:transcription regulatory region sequence-specific DNA binding (qval1.56E-6)', 'GO:0001067:regulatory region nucleic acid binding (qval1.41E-6)', 'GO:0044212:transcription regulatory region DNA binding (qval1.27E-6)', 'GO:0003677:DNA binding (qval1.49E-6)', 'GO:1990837:sequence-specific double-stranded DNA binding (qval1.98E-6)', 'GO:0043565:sequence-specific DNA binding (qval8.49E-6)', 'GO:0140110:transcription regulator activity (qval3.51E-5)', 'GO:0003676:nucleic acid binding (qval1.85E-4)', 'GO:0031490:chromatin DNA binding (qval2.74E-3)', 'GO:0003682:chromatin binding (qval1.07E-2)', 'GO:0031491:nucleosome binding (qval1.73E-2)', 'GO:0031492:nucleosomal DNA binding (qval5.17E-2)', 'GO:0005007:fibroblast growth factor-activated receptor activity (qval1.22E-1)', 'GO:1901363:heterocyclic compound binding (qval1.43E-1)']</t>
        </is>
      </c>
      <c r="X7" s="3">
        <f>hyperlink("https://spiral.technion.ac.il/results/MTAwMDAwMw==/6/GOResultsCOMPONENT","link")</f>
        <v/>
      </c>
      <c r="Y7" t="inlineStr">
        <is>
          <t>['GO:0005634:nucleus (qval1.09E-1)']</t>
        </is>
      </c>
      <c r="Z7" t="inlineStr">
        <is>
          <t>[{0, 1, 2, 3, 4, 6, 7, 8, 10, 12, 14, 15, 16, 21, 23, 25, 27, 29, 30, 33, 34, 37, 40, 42, 44, 46, 47, 48, 50, 51, 52, 53, 57, 58, 60, 61, 62, 65, 67, 68, 69, 70, 72, 74, 79, 80, 82}, {36, 38, 41, 73, 43, 76, 77, 78, 19, 54, 24, 28, 63}]</t>
        </is>
      </c>
    </row>
    <row r="8">
      <c r="A8" s="1" t="n">
        <v>7</v>
      </c>
      <c r="B8" t="n">
        <v>30105</v>
      </c>
      <c r="C8" t="n">
        <v>10251</v>
      </c>
      <c r="D8" t="n">
        <v>83</v>
      </c>
      <c r="E8" t="n">
        <v>277</v>
      </c>
      <c r="F8" t="n">
        <v>6954</v>
      </c>
      <c r="G8" t="n">
        <v>41</v>
      </c>
      <c r="H8" t="n">
        <v>6806</v>
      </c>
      <c r="I8" t="n">
        <v>341</v>
      </c>
      <c r="J8" s="2" t="n">
        <v>-1178.153168272846</v>
      </c>
      <c r="K8" t="n">
        <v>0.3293870048586269</v>
      </c>
      <c r="L8" t="inlineStr">
        <is>
          <t>LOC100536119,LOC100536647,LOC101883717,LOC101885203,LOC103908609,LOC103908996,LOC103909601,LOC568650,aaas,adam10b,ak2,angptl4,ank3b,arl4cb,asf1bb,atf3,atf4a,atf4b,atf4b1,atp5c1,atp5d,atp5f1,atp5h,atp5j,atp5j2,atp5l,bahcc1,birc2,btf3,ccnd2a,cct2,cct5,cct6a,cd81a,cd82a,cdh7,cdon,celsr1b,cenpa,chsy3,cldn5a,cntfr,cox4i1,cox6a1,cox7b,cox8a,cspg5a,ctdsp2,ddah1,eef1db,eef1g,eef2b,efna2a,eif2s1b,eif3c,eif3d,eif3ea,eif3f,eif3g,eif3ha,eif3i,eif3k,eif3m,eif3s6ip,eif5a,eng2b,epha7,fam168a,faua,fgfr3,fkbp1aa,fkbp3,fosab,fosb,foxp4,gfap,gnb2l1,gpr98,greb1,h2afy2,h3f3b.1,h3f3c,her9,hmgn3,hsp90ab1,iars,idh2,igf2bp1,igfbp1a,igsf9b,ildr2,jdp2,jdp2b,jun,junba,kirrela,klf11b,lsm8,mdka,mdkb,meis2a,mibp2,mrpl23,msi1,mycbp,naa20,naca,nat8l,ndufa10,ndufa12,ndufb1,ndufb3,ndufb8,ndufs5,ndufv2,nme3,nova2,nr1d2b,nr2f6b,ntn1a,nup160,odz4,pax6a,pdgfaa,phf21aa,phgdh,pin1,plagl2,plagx,plekhh1,pola1,pou3f2b,ppiaa,ppiab,ppid,prim2,prtga,psma1,psma8,psmb1,psmb2,psmb6,psmb7,psmc1a,psmc2,psmc5,psmd13,psmg3,ptgr1,ptpro,rbp5,rnf7,rpa1,rpl10,rpl10a,rpl11,rpl13,rpl13a,rpl14,rpl15,rpl17,rpl18,rpl18a,rpl19,rpl21,rpl22,rpl22l1,rpl23,rpl23a,rpl24,rpl26,rpl27,rpl27a,rpl28,rpl3,rpl30,rpl31,rpl32,rpl34,rpl35,rpl35a,rpl36,rpl36a,rpl37,rpl38,rpl39,rpl4,rpl5a,rpl6,rpl7,rpl7a,rpl8,rpl9,rplp0,rplp1,rplp2,rplp2l,rpn2,rps10,rps11,rps12,rps13,rps14,rps15,rps15a,rps16,rps17,rps18,rps19,rps2,rps20,rps21,rps23,rps24,rps25,rps26l,rps27.1,rps27.2,rps27a,rps28,rps29,rps3,rps3a,rps4x,rps5,rps6,rps7,rps8a,rps9,rpsa,samd1b,seph,sgce,shisa3,si:ch1073-429i10.3,si:ch211-284b7.3,si:dkey-82f1.1,si:rp71-45k5.4,skida1,slc1a3a,slc25a3b,slc39a3,snrpf,sox1b,spcs1,ssbp4,sub1a,tcf12,tdp1,tet2,tet3,tfdp2,top2b,tox,tpt1,trappc1,tspan3a,tusc3,txnipa,uba52,ube2ib,uqcr11,vdac1,wu:fb25b09,wu:fb52c12,wu:fc13c02,wu:fc66h01,zbtb16a,zeb2a,zfhx4,zgc:114188,zgc:158689,zgc:171772,zgc:56178,zgc:56493,zgc:92868,znf362b</t>
        </is>
      </c>
      <c r="M8" t="inlineStr">
        <is>
          <t>[(0, 9), (0, 11), (0, 19), (0, 24), (0, 28), (0, 32), (0, 36), (0, 38), (0, 41), (0, 43), (0, 54), (0, 55), (0, 63), (0, 73), (0, 76), (0, 77), (2, 9), (2, 11), (2, 19), (2, 24), (2, 28), (2, 32), (2, 36), (2, 38), (2, 41), (2, 43), (2, 49), (2, 54), (2, 55), (2, 63), (2, 73), (2, 76), (2, 77), (2, 78), (4, 9), (4, 11), (4, 19), (4, 24), (4, 28), (4, 36), (4, 38), (4, 41), (4, 43), (4, 54), (4, 55), (4, 63), (4, 73), (4, 76), (4, 77), (7, 9), (7, 19), (7, 24), (7, 28), (7, 36), (7, 38), (7, 43), (7, 54), (7, 55), (7, 63), (7, 73), (7, 76), (7, 77), (14, 9), (14, 11), (14, 19), (14, 24), (14, 28), (14, 32), (14, 36), (14, 38), (14, 41), (14, 43), (14, 54), (14, 55), (14, 63), (14, 73), (14, 76), (14, 77), (15, 9), (15, 11), (15, 19), (15, 24), (15, 28), (15, 36), (15, 38), (15, 41), (15, 43), (15, 54), (15, 55), (15, 63), (15, 73), (15, 76), (15, 77), (21, 9), (21, 11), (21, 19), (21, 24), (21, 28), (21, 36), (21, 38), (21, 43), (21, 54), (21, 55), (21, 63), (21, 73), (21, 76), (21, 77), (23, 9), (23, 11), (23, 19), (23, 24), (23, 28), (23, 36), (23, 38), (23, 41), (23, 43), (23, 54), (23, 55), (23, 63), (23, 73), (23, 76), (23, 77), (25, 9), (25, 11), (25, 19), (25, 24), (25, 28), (25, 36), (25, 38), (25, 43), (25, 54), (25, 55), (25, 63), (25, 73), (25, 76), (25, 77), (29, 9), (29, 11), (29, 19), (29, 24), (29, 28), (29, 36), (29, 38), (29, 41), (29, 43), (29, 49), (29, 54), (29, 55), (29, 63), (29, 73), (29, 76), (29, 77), (30, 9), (30, 11), (30, 19), (30, 24), (30, 28), (30, 36), (30, 38), (30, 41), (30, 43), (30, 54), (30, 55), (30, 63), (30, 73), (30, 76), (30, 77), (33, 9), (33, 11), (33, 19), (33, 24), (33, 28), (33, 36), (33, 38), (33, 41), (33, 43), (33, 54), (33, 55), (33, 63), (33, 73), (33, 76), (33, 77), (37, 9), (37, 11), (37, 19), (37, 24), (37, 28), (37, 36), (37, 38), (37, 41), (37, 43), (37, 54), (37, 55), (37, 63), (37, 73), (37, 76), (37, 77), (40, 9), (40, 11), (40, 19), (40, 24), (40, 28), (40, 36), (40, 38), (40, 43), (40, 54), (40, 55), (40, 63), (40, 73), (40, 76), (46, 9), (46, 11), (46, 19), (46, 24), (46, 28), (46, 36), (46, 38), (46, 41), (46, 43), (46, 54), (46, 55), (46, 63), (46, 73), (46, 76), (46, 77), (47, 9), (47, 11), (47, 19), (47, 24), (47, 28), (47, 36), (47, 38), (47, 43), (47, 54), (47, 55), (47, 63), (47, 73), (47, 76), (47, 77), (50, 9), (50, 11), (50, 19), (50, 24), (50, 28), (50, 36), (50, 38), (50, 41), (50, 43), (50, 54), (50, 55), (50, 63), (50, 73), (50, 76), (50, 77), (52, 9), (52, 11), (52, 19), (52, 24), (52, 28), (52, 32), (52, 36), (52, 38), (52, 41), (52, 43), (52, 54), (52, 55), (52, 63), (52, 73), (52, 76), (52, 77), (57, 9), (57, 11), (57, 19), (57, 24), (57, 28), (57, 36), (57, 38), (57, 43), (57, 54), (57, 55), (57, 63), (57, 73), (57, 76), (57, 77), (60, 9), (60, 11), (60, 19), (60, 24), (60, 28), (60, 36), (60, 38), (60, 41), (60, 43), (60, 54), (60, 55), (60, 63), (60, 73), (60, 76), (60, 77), (61, 9), (61, 11), (61, 19), (61, 24), (61, 28), (61, 36), (61, 38), (61, 43), (61, 54), (61, 55), (61, 63), (61, 73), (61, 76), (61, 77), (69, 9), (69, 11), (69, 19), (69, 24), (69, 28), (69, 36), (69, 38), (69, 43), (69, 54), (69, 55), (69, 63), (69, 73), (69, 76), (69, 77), (82, 9), (82, 11), (82, 19), (82, 24), (82, 28), (82, 36), (82, 38), (82, 43), (82, 54), (82, 55), (82, 63), (82, 73), (82, 76), (82, 77)]</t>
        </is>
      </c>
      <c r="N8" t="n">
        <v>4969</v>
      </c>
      <c r="O8" t="n">
        <v>0.5</v>
      </c>
      <c r="P8" t="n">
        <v>0.95</v>
      </c>
      <c r="Q8" t="n">
        <v>3</v>
      </c>
      <c r="R8" t="n">
        <v>10000</v>
      </c>
      <c r="S8" t="inlineStr">
        <is>
          <t>11/06/2023, 18:44:24</t>
        </is>
      </c>
      <c r="T8" s="3">
        <f>hyperlink("https://spiral.technion.ac.il/results/MTAwMDAwMw==/7/GOResultsPROCESS","link")</f>
        <v/>
      </c>
      <c r="U8" t="inlineStr">
        <is>
          <t>['GO:0006412:translation (qval1.27E-98)', 'GO:0043043:peptide biosynthetic process (qval4.37E-98)', 'GO:0006518:peptide metabolic process (qval6.68E-90)', 'GO:0043604:amide biosynthetic process (qval1.1E-87)', 'GO:0034645:cellular macromolecule biosynthetic process (qval1.33E-74)', 'GO:0043603:cellular amide metabolic process (qval6.19E-74)', 'GO:0009059:macromolecule biosynthetic process (qval4.02E-72)', 'GO:1901566:organonitrogen compound biosynthetic process (qval6.93E-70)', 'GO:0044271:cellular nitrogen compound biosynthetic process (qval4.25E-63)', 'GO:0044249:cellular biosynthetic process (qval3.3E-52)', 'GO:1901576:organic substance biosynthetic process (qval4.41E-50)', 'GO:0009058:biosynthetic process (qval6.04E-49)', 'GO:0034641:cellular nitrogen compound metabolic process (qval2.58E-37)', 'GO:0044267:cellular protein metabolic process (qval4.45E-29)', 'GO:0044260:cellular macromolecule metabolic process (qval1.02E-28)', 'GO:0019538:protein metabolic process (qval1.67E-28)', 'GO:1901564:organonitrogen compound metabolic process (qval5.36E-27)', 'GO:0043170:macromolecule metabolic process (qval1.69E-23)', 'GO:0002181:cytoplasmic translation (qval4.13E-23)', 'GO:0006807:nitrogen compound metabolic process (qval1.34E-21)', 'GO:0044237:cellular metabolic process (qval5.78E-21)', 'GO:0022618:ribonucleoprotein complex assembly (qval4.25E-20)', 'GO:0008152:metabolic process (qval3.01E-19)', 'GO:0071826:ribonucleoprotein complex subunit organization (qval2.89E-19)', 'GO:0071704:organic substance metabolic process (qval3.45E-19)', 'GO:0044238:primary metabolic process (qval4.65E-19)', 'GO:0043009:chordate embryonic development (qval9.4E-17)', 'GO:0009792:embryo development ending in birth or egg hatching (qval1.36E-16)', 'GO:0009790:embryo development (qval4.88E-15)', 'GO:0034622:cellular protein-containing complex assembly (qval2.29E-12)', 'GO:0000028:ribosomal small subunit assembly (qval2.32E-11)', 'GO:0001732:formation of cytoplasmic translation initiation complex (qval1.06E-10)', 'GO:0007275:multicellular organism development (qval1.21E-9)', 'GO:0065003:protein-containing complex assembly (qval1.91E-9)', 'GO:0006413:translational initiation (qval8.23E-9)', 'GO:0043933:protein-containing complex subunit organization (qval2.33E-7)', 'GO:0000027:ribosomal large subunit assembly (qval6.35E-7)', 'GO:0009987:cellular process (qval8.47E-7)', 'GO:0048856:anatomical structure development (qval8.51E-7)', 'GO:0010499:proteasomal ubiquitin-independent protein catabolic process (qval4.26E-6)', 'GO:0006414:translational elongation (qval7.59E-6)', 'GO:0030218:erythrocyte differentiation (qval9.43E-6)', 'GO:0032502:developmental process (qval1.36E-5)', 'GO:0015986:ATP synthesis coupled proton transport (qval2.26E-5)', 'GO:0015985:energy coupled proton transport, down electrochemical gradient (qval2.21E-5)', 'GO:0009205:purine ribonucleoside triphosphate metabolic process (qval8.75E-5)', 'GO:0009144:purine nucleoside triphosphate metabolic process (qval1.06E-4)', 'GO:0046034:ATP metabolic process (qval1.44E-4)', 'GO:0009199:ribonucleoside triphosphate metabolic process (qval2.03E-4)', 'GO:0022607:cellular component assembly (qval3.08E-4)', 'GO:0009141:nucleoside triphosphate metabolic process (qval5.18E-4)', 'GO:0051726:regulation of cell cycle (qval1.47E-3)', 'GO:0030099:myeloid cell differentiation (qval1.83E-3)', 'GO:0009126:purine nucleoside monophosphate metabolic process (qval2.48E-3)', 'GO:0009167:purine ribonucleoside monophosphate metabolic process (qval2.44E-3)', 'GO:0006364:rRNA processing (qval3.39E-3)', 'GO:0008150:biological_process (qval3.87E-3)', 'GO:0009161:ribonucleoside monophosphate metabolic process (qval6.35E-3)', 'GO:0048513:animal organ development (qval6.82E-3)', 'GO:0016072:rRNA metabolic process (qval7.34E-3)', 'GO:0009206:purine ribonucleoside triphosphate biosynthetic process (qval7.83E-3)', 'GO:0009145:purine nucleoside triphosphate biosynthetic process (qval7.7E-3)', 'GO:0009123:nucleoside monophosphate metabolic process (qval7.59E-3)', 'GO:0006417:regulation of translation (qval1.15E-2)', 'GO:2000144:positive regulation of DNA-templated transcription, initiation (qval1.23E-2)', 'GO:0060261:positive regulation of transcription initiation from RNA polymerase II promoter (qval1.21E-2)', 'GO:0009201:ribonucleoside triphosphate biosynthetic process (qval1.55E-2)', 'GO:0034248:regulation of cellular amide metabolic process (qval1.54E-2)', 'GO:1902600:proton transmembrane transport (qval1.79E-2)', 'GO:2000142:regulation of DNA-templated transcription, initiation (qval1.81E-2)', 'GO:0060260:regulation of transcription initiation from RNA polymerase II promoter (qval1.78E-2)', 'GO:0006754:ATP biosynthetic process (qval2.08E-2)', 'GO:0006457:protein folding (qval2.27E-2)', 'GO:0009127:purine nucleoside monophosphate biosynthetic process (qval2.76E-2)', 'GO:0009168:purine ribonucleoside monophosphate biosynthetic process (qval2.72E-2)', 'GO:0009142:nucleoside triphosphate biosynthetic process (qval2.88E-2)', 'GO:0022904:respiratory electron transport chain (qval2.91E-2)', 'GO:0000413:protein peptidyl-prolyl isomerization (qval3.03E-2)', 'GO:0000470:maturation of LSU-rRNA (qval2.99E-2)', 'GO:0002183:cytoplasmic translational initiation (qval3.32E-2)', 'GO:0007420:brain development (qval3.35E-2)', 'GO:0022900:electron transport chain (qval3.44E-2)', 'GO:0032501:multicellular organismal process (qval4.54E-2)', 'GO:0009156:ribonucleoside monophosphate biosynthetic process (qval6E-2)', 'GO:0044085:cellular component biogenesis (qval6.55E-2)', 'GO:0022613:ribonucleoprotein complex biogenesis (qval6.47E-2)', 'GO:0009124:nucleoside monophosphate biosynthetic process (qval6.89E-2)', 'GO:0048821:erythrocyte development (qval7.69E-2)', 'GO:0006120:mitochondrial electron transport, NADH to ubiquinone (qval8.69E-2)']</t>
        </is>
      </c>
      <c r="V8" s="3">
        <f>hyperlink("https://spiral.technion.ac.il/results/MTAwMDAwMw==/7/GOResultsFUNCTION","link")</f>
        <v/>
      </c>
      <c r="W8" t="inlineStr">
        <is>
          <t>['GO:0003735:structural constituent of ribosome (qval5.58E-110)', 'GO:0005198:structural molecule activity (qval9.1E-67)', 'GO:0003723:RNA binding (qval1.2E-26)', 'GO:0003676:nucleic acid binding (qval3.83E-17)', 'GO:0019843:rRNA binding (qval1.42E-14)', 'GO:0008135:translation factor activity, RNA binding (qval1.61E-9)', 'GO:0003743:translation initiation factor activity (qval1.01E-8)', 'GO:1901363:heterocyclic compound binding (qval3.83E-8)', 'GO:0097159:organic cyclic compound binding (qval7.06E-8)', 'GO:0015078:proton transmembrane transporter activity (qval1.87E-4)', 'GO:0003755:peptidyl-prolyl cis-trans isomerase activity (qval4.01E-3)', 'GO:0016859:cis-trans isomerase activity (qval6.66E-3)', 'GO:0004298:threonine-type endopeptidase activity (qval1.15E-2)', 'GO:0070003:threonine-type peptidase activity (qval1.07E-2)', 'GO:0003674:molecular_function (qval1.12E-2)', 'GO:0043022:ribosome binding (qval2.45E-2)', 'GO:0043021:ribonucleoprotein complex binding (qval3.31E-2)', 'GO:0004129:cytochrome-c oxidase activity (qval4.12E-2)', 'GO:0016675:oxidoreductase activity, acting on a heme group of donors (qval3.9E-2)', 'GO:0016676:oxidoreductase activity, acting on a heme group of donors, oxygen as acceptor (qval3.71E-2)', 'GO:0015002:heme-copper terminal oxidase activity (qval3.53E-2)', 'GO:0016018:cyclosporin A binding (qval4.54E-2)', 'GO:0017025:TBP-class protein binding (qval5.91E-2)', 'GO:0003746:translation elongation factor activity (qval9.29E-2)', 'GO:0009055:electron transfer activity (qval1.23E-1)']</t>
        </is>
      </c>
      <c r="X8" s="3">
        <f>hyperlink("https://spiral.technion.ac.il/results/MTAwMDAwMw==/7/GOResultsCOMPONENT","link")</f>
        <v/>
      </c>
      <c r="Y8" t="inlineStr">
        <is>
          <t>['GO:0005840:ribosome (qval5.01E-112)', 'GO:0044391:ribosomal subunit (qval6.57E-94)', 'GO:0044445:cytosolic part (qval2.56E-87)', 'GO:1990904:ribonucleoprotein complex (qval8.62E-80)', 'GO:0022625:cytosolic large ribosomal subunit (qval3.02E-62)', 'GO:0032991:protein-containing complex (qval5.23E-52)', 'GO:0015934:large ribosomal subunit (qval8.14E-51)', 'GO:0022627:cytosolic small ribosomal subunit (qval1.75E-45)', 'GO:0015935:small ribosomal subunit (qval1.28E-40)', 'GO:0043228:non-membrane-bounded organelle (qval2.99E-36)', 'GO:0043232:intracellular non-membrane-bounded organelle (qval2.72E-36)', 'GO:0044444:cytoplasmic part (qval1.88E-23)', 'GO:0043229:intracellular organelle (qval4.66E-19)', 'GO:0044424:intracellular part (qval1.33E-18)', 'GO:0043226:organelle (qval2.37E-18)', 'GO:0044464:cell part (qval1.45E-13)', 'GO:0033290:eukaryotic 48S preinitiation complex (qval3.35E-13)', 'GO:0005852:eukaryotic translation initiation factor 3 complex (qval3.17E-13)', 'GO:0044446:intracellular organelle part (qval7.21E-13)', 'GO:0070993:translation preinitiation complex (qval1.32E-12)', 'GO:0044422:organelle part (qval1.42E-12)', 'GO:0016282:eukaryotic 43S preinitiation complex (qval2.38E-11)', 'GO:1905369:endopeptidase complex (qval6.41E-10)', 'GO:0000502:proteasome complex (qval6.15E-10)', 'GO:1905368:peptidase complex (qval7.13E-10)', 'GO:0098800:inner mitochondrial membrane protein complex (qval7.09E-8)', 'GO:0044455:mitochondrial membrane part (qval8.27E-8)', 'GO:0005839:proteasome core complex (qval6.59E-7)', 'GO:0098798:mitochondrial protein complex (qval1.68E-6)', 'GO:0044429:mitochondrial part (qval3.29E-5)', 'GO:0098803:respiratory chain complex (qval3.38E-5)', 'GO:0042788:polysomal ribosome (qval5.34E-5)', 'GO:0071541:eukaryotic translation initiation factor 3 complex, eIF3m (qval4.39E-4)', 'GO:0045263:proton-transporting ATP synthase complex, coupling factor F(o) (qval6.73E-4)', 'GO:0000276:mitochondrial proton-transporting ATP synthase complex, coupling factor F(o) (qval6.53E-4)', 'GO:0005575:cellular_component (qval1.04E-3)', 'GO:0070469:respiratory chain (qval2.37E-3)', 'GO:0045271:respiratory chain complex I (qval2.3E-3)', 'GO:0005747:mitochondrial respiratory chain complex I (qval2.24E-3)', 'GO:0030964:NADH dehydrogenase complex (qval2.19E-3)', 'GO:0005832:chaperonin-containing T-complex (qval4.74E-3)', 'GO:0098554:cytoplasmic side of endoplasmic reticulum membrane (qval6.29E-3)', 'GO:0098556:cytoplasmic side of rough endoplasmic reticulum membrane (qval6.14E-3)', 'GO:0008540:proteasome regulatory particle, base subcomplex (qval6.56E-3)', 'GO:0019773:proteasome core complex, alpha-subunit complex (qval6.42E-3)', 'GO:0101031:chaperone complex (qval6.28E-3)', 'GO:0033177:proton-transporting two-sector ATPase complex, proton-transporting domain (qval6.44E-3)', 'GO:0045277:respiratory chain complex IV (qval1.53E-2)', 'GO:0005854:nascent polypeptide-associated complex (qval1.6E-2)', 'GO:0000275:mitochondrial proton-transporting ATP synthase complex, catalytic core F(1) (qval1.57E-2)', 'GO:1902494:catalytic complex (qval1.94E-2)']</t>
        </is>
      </c>
      <c r="Z8" t="inlineStr">
        <is>
          <t>[{0, 2, 4, 69, 7, 14, 15, 82, 21, 23, 25, 29, 30, 33, 37, 40, 46, 47, 50, 52, 57, 60, 61}, {9, 73, 11, 76, 77, 78, 19, 24, 28, 32, 36, 38, 41, 43, 49, 54, 55, 63}]</t>
        </is>
      </c>
    </row>
    <row r="9">
      <c r="A9" s="1" t="n">
        <v>8</v>
      </c>
      <c r="B9" t="n">
        <v>30105</v>
      </c>
      <c r="C9" t="n">
        <v>10251</v>
      </c>
      <c r="D9" t="n">
        <v>83</v>
      </c>
      <c r="E9" t="n">
        <v>127</v>
      </c>
      <c r="F9" t="n">
        <v>8153</v>
      </c>
      <c r="G9" t="n">
        <v>60</v>
      </c>
      <c r="H9" t="n">
        <v>6806</v>
      </c>
      <c r="I9" t="n">
        <v>329</v>
      </c>
      <c r="J9" s="2" t="n">
        <v>-96.17716456011726</v>
      </c>
      <c r="K9" t="n">
        <v>0.3311256858698193</v>
      </c>
      <c r="L9" t="inlineStr">
        <is>
          <t>LOC100535315,LOC100536039,LOC100537139,LOC100537903,LOC101883732,aatf,bms1,bop1,bxdc2,c24h7orf50,cad,cdkn2aipnl,cirh1a,cnbpa,cnbpb,ctps1a,dcaf13,ddx18,ddx27,ddx52,dhx37,diexf,dkc1,e2f4,ebna1bp2,eftud2,eif1ad,eif4a3,eif4bb,eif4h,eif6,emg1,esf1,etf1b,fam207a,fbl,gar1,gmps,gnl3,gnl3l,gspt1l,heatr1,hspa14,im:7148292,kpnb3,llph,lyar,mat2aa,mogat3a,mphosph10,mrto4,mybbp1a,naf1,nat10,ncl,ngdn,nhp2,nifk,nip7,nle1,noc4l,nol6,nol7,nolc1,nom1,nop10,nop14,nop16,nop2,nop56,nop58,npm1a,npm3,parp1,pdcd11,pes,polr1a,polr1e,ppan,ppp5c,prmt1,prp19,prpf39,prpf8,prps1a,ptges3b,pwp1,rbm28,rcl1,rheb,rhebl1,rpl7l1,rrp1,rrp12,rrp15,rrp9,sdad1,setb,sf3b3,si:ch211-149e23.3,si:ch211-217k17.7,si:ch73-209e20.4,si:dkey-16i5.10,slc16a8,smfn,snrpb,snrpd1,ssb,surf6,tbl3,timm23,tma16,tsr1,tufm,ubap2b,utp11l,utp15,utp18,utp20,wbscr22,wdr12,wdr3,wdr36,wdr43,wu:fc55g01,zgc:162967,znf593</t>
        </is>
      </c>
      <c r="M9" t="inlineStr">
        <is>
          <t>[(5, 0), (5, 1), (5, 3), (5, 7), (5, 8), (5, 9), (5, 10), (5, 11), (5, 12), (5, 16), (5, 21), (5, 27), (5, 28), (5, 31), (5, 32), (5, 35), (5, 37), (5, 38), (5, 40), (5, 42), (5, 43), (5, 44), (5, 47), (5, 48), (5, 55), (5, 67), (5, 69), (5, 71), (5, 75), (13, 1), (13, 3), (13, 7), (13, 8), (13, 9), (13, 10), (13, 11), (13, 12), (13, 16), (13, 21), (13, 27), (13, 28), (13, 31), (13, 32), (13, 35), (13, 38), (13, 40), (13, 42), (13, 43), (13, 47), (13, 48), (13, 55), (13, 69), (13, 71), (17, 1), (17, 3), (17, 9), (17, 10), (17, 12), (17, 16), (17, 27), (17, 28), (17, 35), (17, 38), (17, 40), (17, 42), (17, 44), (17, 48), (17, 69), (17, 71), (18, 0), (18, 1), (18, 3), (18, 7), (18, 8), (18, 9), (18, 10), (18, 11), (18, 12), (18, 16), (18, 21), (18, 27), (18, 28), (18, 31), (18, 32), (18, 35), (18, 38), (18, 40), (18, 42), (18, 43), (18, 44), (18, 47), (18, 48), (18, 55), (18, 69), (18, 71), (18, 75), (19, 1), (19, 3), (19, 71), (20, 1), (20, 3), (20, 71), (22, 0), (22, 1), (22, 3), (22, 6), (22, 7), (22, 8), (22, 9), (22, 10), (22, 11), (22, 12), (22, 16), (22, 21), (22, 27), (22, 28), (22, 30), (22, 31), (22, 32), (22, 35), (22, 37), (22, 38), (22, 40), (22, 42), (22, 43), (22, 44), (22, 47), (22, 48), (22, 55), (22, 67), (22, 69), (22, 71), (22, 75), (22, 76), (24, 1), (26, 0), (26, 1), (26, 3), (26, 6), (26, 7), (26, 8), (26, 9), (26, 10), (26, 11), (26, 12), (26, 16), (26, 21), (26, 24), (26, 27), (26, 28), (26, 30), (26, 31), (26, 32), (26, 34), (26, 35), (26, 37), (26, 38), (26, 40), (26, 42), (26, 43), (26, 44), (26, 47), (26, 48), (26, 49), (26, 55), (26, 61), (26, 67), (26, 69), (26, 71), (26, 75), (26, 76), (36, 1), (36, 3), (36, 71), (39, 1), (41, 1), (41, 3), (41, 7), (41, 8), (41, 9), (41, 10), (41, 11), (41, 12), (41, 16), (41, 21), (41, 27), (41, 28), (41, 31), (41, 32), (41, 35), (41, 38), (41, 40), (41, 42), (41, 43), (41, 44), (41, 47), (41, 48), (41, 55), (41, 69), (41, 71), (41, 75), (51, 1), (51, 3), (51, 8), (51, 10), (51, 11), (51, 16), (51, 27), (51, 28), (51, 31), (51, 35), (51, 38), (51, 40), (51, 69), (51, 71), (54, 1), (54, 3), (54, 7), (54, 9), (54, 27), (54, 28), (54, 35), (54, 38), (54, 40), (54, 42), (54, 47), (54, 48), (54, 55), (54, 69), (54, 71), (56, 1), (56, 3), (56, 27), (58, 1), (58, 3), (58, 7), (58, 8), (58, 9), (58, 10), (58, 11), (58, 12), (58, 16), (58, 21), (58, 27), (58, 28), (58, 31), (58, 35), (58, 38), (58, 40), (58, 42), (58, 43), (58, 44), (58, 47), (58, 48), (58, 69), (58, 71), (59, 1), (59, 3), (59, 8), (59, 11), (59, 12), (59, 16), (59, 27), (59, 28), (59, 31), (59, 35), (59, 42), (59, 43), (59, 48), (59, 71), (63, 1), (63, 3), (65, 1), (65, 3), (66, 1), (66, 3), (66, 7), (66, 8), (66, 9), (66, 10), (66, 11), (66, 12), (66, 16), (66, 21), (66, 27), (66, 28), (66, 31), (66, 32), (66, 35), (66, 38), (66, 40), (66, 42), (66, 43), (66, 44), (66, 47), (66, 48), (66, 55), (66, 67), (66, 69), (66, 71), (66, 75), (70, 1), (70, 3), (70, 16), (73, 1), (73, 3), (77, 1), (78, 1), (78, 3), (78, 7), (78, 8), (78, 9), (78, 10), (78, 11), (78, 12), (78, 16), (78, 21), (78, 27), (78, 28), (78, 35), (78, 38), (78, 40), (78, 42), (78, 47), (78, 48), (78, 69), (78, 71), (78, 75), (81, 1)]</t>
        </is>
      </c>
      <c r="N9" t="n">
        <v>3795</v>
      </c>
      <c r="O9" t="n">
        <v>0.5</v>
      </c>
      <c r="P9" t="n">
        <v>0.95</v>
      </c>
      <c r="Q9" t="n">
        <v>3</v>
      </c>
      <c r="R9" t="n">
        <v>10000</v>
      </c>
      <c r="S9" t="inlineStr">
        <is>
          <t>11/06/2023, 18:44:49</t>
        </is>
      </c>
      <c r="T9" s="3">
        <f>hyperlink("https://spiral.technion.ac.il/results/MTAwMDAwMw==/8/GOResultsPROCESS","link")</f>
        <v/>
      </c>
      <c r="U9" t="inlineStr">
        <is>
          <t>['GO:0016072:rRNA metabolic process (qval1.98E-62)', 'GO:0006364:rRNA processing (qval8.92E-61)', 'GO:0034470:ncRNA processing (qval5.98E-48)', 'GO:0006396:RNA processing (qval3.02E-47)', 'GO:0034660:ncRNA metabolic process (qval1.78E-46)', 'GO:0016070:RNA metabolic process (qval2.23E-40)', 'GO:0044085:cellular component biogenesis (qval1.12E-38)', 'GO:0022613:ribonucleoprotein complex biogenesis (qval9.81E-39)', 'GO:0042254:ribosome biogenesis (qval3.3E-37)', 'GO:0090304:nucleic acid metabolic process (qval6.49E-35)', 'GO:0006139:nucleobase-containing compound metabolic process (qval5.88E-33)', 'GO:0046483:heterocycle metabolic process (qval1.46E-31)', 'GO:0006725:cellular aromatic compound metabolic process (qval2.66E-31)', 'GO:0034641:cellular nitrogen compound metabolic process (qval1.13E-30)', 'GO:1901360:organic cyclic compound metabolic process (qval6.33E-30)', 'GO:0043170:macromolecule metabolic process (qval2.28E-13)', 'GO:0006807:nitrogen compound metabolic process (qval1.07E-12)', 'GO:0044237:cellular metabolic process (qval3.06E-12)', 'GO:0000470:maturation of LSU-rRNA (qval3.2E-12)', 'GO:0044238:primary metabolic process (qval1.87E-11)', 'GO:0071704:organic substance metabolic process (qval8.73E-11)', 'GO:0000154:rRNA modification (qval1.21E-10)', 'GO:0030490:maturation of SSU-rRNA (qval1.19E-10)', 'GO:0022618:ribonucleoprotein complex assembly (qval1.18E-10)', 'GO:0071826:ribonucleoprotein complex subunit organization (qval3.08E-10)', 'GO:0008152:metabolic process (qval1.39E-9)', 'GO:0000462:maturation of SSU-rRNA from tricistronic rRNA transcript (SSU-rRNA, 5.8S rRNA, LSU-rRNA) (qval6.55E-9)', 'GO:0042273:ribosomal large subunit biogenesis (qval1.14E-7)', 'GO:0071840:cellular component organization or biogenesis (qval1.54E-7)', 'GO:0000463:maturation of LSU-rRNA from tricistronic rRNA transcript (SSU-rRNA, 5.8S rRNA, LSU-rRNA) (qval1.07E-6)', 'GO:0000460:maturation of 5.8S rRNA (qval1.76E-6)', 'GO:0034622:cellular protein-containing complex assembly (qval2.02E-6)', 'GO:0009451:RNA modification (qval3.46E-6)', 'GO:0001522:pseudouridine synthesis (qval6E-6)', 'GO:0031118:rRNA pseudouridine synthesis (qval1.19E-5)', 'GO:0000469:cleavage involved in rRNA processing (qval4.8E-5)', 'GO:0031120:snRNA pseudouridine synthesis (qval5.43E-5)', 'GO:0065003:protein-containing complex assembly (qval5.51E-5)', 'GO:0006278:RNA-dependent DNA biosynthetic process (qval6.29E-5)', 'GO:0007004:telomere maintenance via telomerase (qval6.13E-5)', 'GO:0043933:protein-containing complex subunit organization (qval1.28E-4)', 'GO:0000466:maturation of 5.8S rRNA from tricistronic rRNA transcript (SSU-rRNA, 5.8S rRNA, LSU-rRNA) (qval1.9E-4)', 'GO:0010833:telomere maintenance via telomere lengthening (qval1.92E-4)', 'GO:0000027:ribosomal large subunit assembly (qval7.82E-4)', 'GO:0040031:snRNA modification (qval1.53E-3)', 'GO:0009303:rRNA transcription (qval1.5E-3)', 'GO:0090305:nucleic acid phosphodiester bond hydrolysis (qval1.6E-3)', 'GO:0090501:RNA phosphodiester bond hydrolysis (qval1.67E-3)', 'GO:0016071:mRNA metabolic process (qval1.74E-3)', 'GO:0009987:cellular process (qval1.91E-3)', 'GO:0000479:endonucleolytic cleavage of tricistronic rRNA transcript (SSU-rRNA, 5.8S rRNA, LSU-rRNA) (qval4.58E-3)', 'GO:0000478:endonucleolytic cleavage involved in rRNA processing (qval4.49E-3)', 'GO:0071897:DNA biosynthetic process (qval5.5E-3)', 'GO:0008380:RNA splicing (qval6.22E-3)', 'GO:0016074:snoRNA metabolic process (qval7.71E-3)', 'GO:0031167:rRNA methylation (qval7.58E-3)', 'GO:0006397:mRNA processing (qval7.87E-3)', 'GO:0000054:ribosomal subunit export from nucleus (qval9.47E-3)', 'GO:0033750:ribosome localization (qval9.31E-3)', 'GO:0071428:rRNA-containing ribonucleoprotein complex export from nucleus (qval9.15E-3)', 'GO:0071426:ribonucleoprotein complex export from nucleus (qval9E-3)', 'GO:0044271:cellular nitrogen compound biosynthetic process (qval1.08E-2)', 'GO:0098781:ncRNA transcription (qval1.1E-2)', 'GO:0000723:telomere maintenance (qval1.18E-2)', 'GO:0032200:telomere organization (qval1.16E-2)', 'GO:0090502:RNA phosphodiester bond hydrolysis, endonucleolytic (qval1.31E-2)', 'GO:0097010:eukaryotic translation initiation factor 4F complex assembly (qval1.48E-2)', 'GO:0051236:establishment of RNA localization (qval1.55E-2)', 'GO:0050658:RNA transport (qval1.53E-2)', 'GO:0050657:nucleic acid transport (qval1.5E-2)', 'GO:0034654:nucleobase-containing compound biosynthetic process (qval2.11E-2)', 'GO:0006611:protein export from nucleus (qval2.13E-2)', 'GO:0006541:glutamine metabolic process (qval2.48E-2)', 'GO:2000767:positive regulation of cytoplasmic translation (qval2.67E-2)', 'GO:0006405:RNA export from nucleus (qval2.97E-2)', 'GO:0034645:cellular macromolecule biosynthetic process (qval2.97E-2)', 'GO:0006913:nucleocytoplasmic transport (qval3.46E-2)', 'GO:0051169:nuclear transport (qval3.41E-2)', 'GO:0015931:nucleobase-containing compound transport (qval3.54E-2)', 'GO:0070475:rRNA base methylation (qval4.1E-2)', 'GO:0045943:positive regulation of transcription by RNA polymerase I (qval4.05E-2)', 'GO:0051168:nuclear export (qval4.51E-2)', 'GO:0019438:aromatic compound biosynthetic process (qval4.81E-2)', 'GO:0018130:heterocycle biosynthetic process (qval4.9E-2)', 'GO:0097064:ncRNA export from nucleus (qval5.77E-2)', 'GO:0006356:regulation of transcription by RNA polymerase I (qval5.7E-2)', 'GO:0042255:ribosome assembly (qval5.64E-2)', 'GO:0042274:ribosomal small subunit biogenesis (qval5.57E-2)', 'GO:0009059:macromolecule biosynthetic process (qval5.77E-2)', "GO:0043628:ncRNA 3'-end processing (qval5.86E-2)", 'GO:0022607:cellular component assembly (qval6.36E-2)', 'GO:0019856:pyrimidine nucleobase biosynthetic process (qval7.43E-2)', 'GO:0044249:cellular biosynthetic process (qval8.71E-2)']</t>
        </is>
      </c>
      <c r="V9" s="3">
        <f>hyperlink("https://spiral.technion.ac.il/results/MTAwMDAwMw==/8/GOResultsFUNCTION","link")</f>
        <v/>
      </c>
      <c r="W9" t="inlineStr">
        <is>
          <t>['GO:0003723:RNA binding (qval1.86E-27)', 'GO:0030515:snoRNA binding (qval5.7E-18)', 'GO:0003676:nucleic acid binding (qval2.37E-14)', 'GO:1901363:heterocyclic compound binding (qval6.94E-10)', 'GO:0097159:organic cyclic compound binding (qval9.57E-10)', 'GO:0034511:U3 snoRNA binding (qval7.53E-7)', 'GO:0140098:catalytic activity, acting on RNA (qval5.58E-5)', 'GO:0034513:box H/ACA snoRNA binding (qval9.44E-5)', 'GO:0043021:ribonucleoprotein complex binding (qval6.05E-4)', 'GO:0003724:RNA helicase activity (qval7.3E-3)', 'GO:0008649:rRNA methyltransferase activity (qval1.09E-2)', 'GO:0140102:catalytic activity, acting on a rRNA (qval1E-2)', 'GO:0030623:U5 snRNA binding (qval9.61E-3)', 'GO:0003727:single-stranded RNA binding (qval1.82E-2)', 'GO:0033592:RNA strand annealing activity (qval2.49E-2)', 'GO:0034057:RNA strand-exchange activity (qval2.33E-2)', 'GO:0030620:U2 snRNA binding (qval4.37E-2)', 'GO:0008135:translation factor activity, RNA binding (qval5.04E-2)', 'GO:0097617:annealing activity (qval6.5E-2)', 'GO:0017069:snRNA binding (qval1.11E-1)', 'GO:0004386:helicase activity (qval1.39E-1)']</t>
        </is>
      </c>
      <c r="X9" s="3">
        <f>hyperlink("https://spiral.technion.ac.il/results/MTAwMDAwMw==/8/GOResultsCOMPONENT","link")</f>
        <v/>
      </c>
      <c r="Y9" t="inlineStr">
        <is>
          <t>['GO:0005730:nucleolus (qval1.32E-66)', 'GO:0030684:preribosome (qval5.43E-48)', 'GO:0044428:nuclear part (qval9.27E-45)', 'GO:1990904:ribonucleoprotein complex (qval4.32E-41)', 'GO:0032040:small-subunit processome (qval8.76E-32)', 'GO:0044452:nucleolar part (qval9.09E-29)', 'GO:0043228:non-membrane-bounded organelle (qval9.07E-29)', 'GO:0043232:intracellular non-membrane-bounded organelle (qval7.94E-29)', 'GO:0005634:nucleus (qval3.62E-19)', 'GO:0044446:intracellular organelle part (qval5.3E-19)', 'GO:0044422:organelle part (qval5.12E-18)', 'GO:0030687:preribosome, large subunit precursor (qval1.02E-15)', 'GO:0044424:intracellular part (qval2.92E-15)', 'GO:0043229:intracellular organelle (qval3.6E-15)', 'GO:0043226:organelle (qval9.49E-15)', 'GO:0005732:small nucleolar ribonucleoprotein complex (qval1.79E-14)', 'GO:0032991:protein-containing complex (qval1.51E-11)', 'GO:0043231:intracellular membrane-bounded organelle (qval3.7E-11)', 'GO:0043227:membrane-bounded organelle (qval1.31E-9)', 'GO:0044464:cell part (qval7.38E-9)', 'GO:0031429:box H/ACA snoRNP complex (qval8.79E-8)', 'GO:0072588:box H/ACA RNP complex (qval8.39E-8)', 'GO:0005684:U2-type spliceosomal complex (qval8.36E-7)', 'GO:0071013:catalytic step 2 spliceosome (qval8.68E-6)', 'GO:0070545:PeBoW complex (qval1.23E-5)', 'GO:0097525:spliceosomal snRNP complex (qval2.16E-5)', 'GO:0030532:small nuclear ribonucleoprotein complex (qval2.37E-5)', 'GO:0120114:Sm-like protein family complex (qval2.59E-5)', 'GO:0005681:spliceosomal complex (qval4.82E-5)', 'GO:0031428:box C/D snoRNP complex (qval1.02E-4)', 'GO:0034388:Pwp2p-containing subcomplex of 90S preribosome (qval9.86E-5)', 'GO:0030686:90S preribosome (qval1.9E-4)', 'GO:0005697:telomerase holoenzyme complex (qval5.12E-4)', 'GO:0005682:U5 snRNP (qval1.44E-3)', 'GO:0034455:t-UTP complex (qval1.46E-3)', 'GO:0005686:U2 snRNP (qval4.53E-3)', 'GO:0005685:U1 snRNP (qval5.32E-3)', 'GO:0097526:spliceosomal tri-snRNP complex (qval1.31E-2)', 'GO:0005687:U4 snRNP (qval1.93E-2)', 'GO:1902494:catalytic complex (qval2.2E-2)', 'GO:0000243:commitment complex (qval2.56E-2)', 'GO:0071012:catalytic step 1 spliceosome (qval2.5E-2)', 'GO:0071006:U2-type catalytic step 1 spliceosome (qval2.44E-2)']</t>
        </is>
      </c>
      <c r="Z9" t="inlineStr">
        <is>
          <t>[{65, 66, 5, 70, 73, 13, 78, 17, 18, 19, 20, 22, 26, 36, 41, 51, 54, 56, 58, 59, 63}, {0, 3, 6, 7, 8, 9, 10, 11, 12, 16, 21, 24, 27, 28, 30, 31, 32, 34, 35, 37, 38, 39, 40, 42, 43, 44, 47, 48, 49, 55, 61, 67, 69, 71, 75, 76, 77, 81}, {1}]</t>
        </is>
      </c>
    </row>
    <row r="10">
      <c r="A10" s="1" t="n">
        <v>9</v>
      </c>
      <c r="B10" t="n">
        <v>30105</v>
      </c>
      <c r="C10" t="n">
        <v>10251</v>
      </c>
      <c r="D10" t="n">
        <v>83</v>
      </c>
      <c r="E10" t="n">
        <v>118</v>
      </c>
      <c r="F10" t="n">
        <v>7423</v>
      </c>
      <c r="G10" t="n">
        <v>61</v>
      </c>
      <c r="H10" t="n">
        <v>6806</v>
      </c>
      <c r="I10" t="n">
        <v>471</v>
      </c>
      <c r="J10" s="2" t="n">
        <v>-108.1313717803803</v>
      </c>
      <c r="K10" t="n">
        <v>0.3353489574799537</v>
      </c>
      <c r="L10" t="inlineStr">
        <is>
          <t>LOC101885203,aldoaa,atp5l,btf3,calm2b,cct2,cct6a,cox4i1,cox6a1,cox6b2,cox8a,eef1a1l1,eef2b,eif3f,eif3g,eif3k,eif3s6ip,eif5a,ewsr1a,faua,fb06f03,fkbp1aa,gnb2l1,h2afy2,h3f3b.1,h3f3c,hif1al,hsp90ab1,naca,ndufa6,nsa2,nup160,psma1,psma8,psmb1,psmb2,psmb6,rnf7,rpl10,rpl10a,rpl13,rpl13a,rpl14,rpl15,rpl17,rpl18,rpl18a,rpl19,rpl21,rpl22,rpl22l1,rpl23,rpl23a,rpl26,rpl27,rpl28,rpl3,rpl31,rpl32,rpl34,rpl35,rpl35a,rpl36,rpl36a,rpl38,rpl39,rpl5a,rpl7,rpl7a,rpl8,rpl9,rplp0,rplp1,rplp2,rplp2l,rps10,rps13,rps14,rps15,rps15a,rps16,rps18,rps19,rps2,rps20,rps21,rps23,rps24,rps26l,rps27.1,rps27.2,rps27a,rps29,rps3,rps3a,rps4x,rps5,rps6,rps7,rps9,rsl24d1,si:ch1073-429i10.3,si:dkey-286j15.1,slc25a3b,slc25a5,snrpd2,snrpf,snrpg,sumo2b,tpt1,uba52,uqcr11,vdac1,ybx1,zgc:103688,zgc:114188,zgc:171772,znf207b</t>
        </is>
      </c>
      <c r="M10" t="inlineStr">
        <is>
          <t>[(0, 10), (0, 42), (2, 1), (2, 6), (2, 8), (2, 9), (2, 10), (2, 11), (2, 13), (2, 16), (2, 18), (2, 19), (2, 20), (2, 24), (2, 26), (2, 27), (2, 28), (2, 31), (2, 32), (2, 34), (2, 35), (2, 36), (2, 38), (2, 39), (2, 41), (2, 42), (2, 43), (2, 45), (2, 49), (2, 53), (2, 54), (2, 55), (2, 56), (2, 63), (2, 66), (2, 67), (2, 71), (2, 73), (2, 75), (2, 76), (2, 77), (2, 78), (2, 81), (4, 1), (4, 6), (4, 8), (4, 9), (4, 10), (4, 11), (4, 16), (4, 18), (4, 19), (4, 20), (4, 24), (4, 26), (4, 27), (4, 28), (4, 31), (4, 32), (4, 34), (4, 35), (4, 36), (4, 38), (4, 39), (4, 41), (4, 42), (4, 43), (4, 45), (4, 49), (4, 53), (4, 54), (4, 55), (4, 56), (4, 63), (4, 64), (4, 66), (4, 67), (4, 71), (4, 73), (4, 75), (4, 76), (4, 77), (4, 78), (4, 81), (14, 1), (14, 3), (14, 6), (14, 8), (14, 9), (14, 10), (14, 11), (14, 16), (14, 18), (14, 19), (14, 20), (14, 24), (14, 26), (14, 27), (14, 28), (14, 31), (14, 32), (14, 34), (14, 35), (14, 36), (14, 38), (14, 39), (14, 41), (14, 42), (14, 43), (14, 44), (14, 45), (14, 49), (14, 53), (14, 54), (14, 55), (14, 56), (14, 59), (14, 63), (14, 66), (14, 67), (14, 71), (14, 73), (14, 75), (14, 76), (14, 77), (14, 78), (14, 79), (14, 81), (15, 1), (15, 6), (15, 8), (15, 9), (15, 10), (15, 11), (15, 12), (15, 16), (15, 18), (15, 19), (15, 20), (15, 24), (15, 26), (15, 27), (15, 28), (15, 31), (15, 32), (15, 34), (15, 35), (15, 36), (15, 38), (15, 39), (15, 41), (15, 42), (15, 43), (15, 44), (15, 45), (15, 49), (15, 53), (15, 54), (15, 55), (15, 56), (15, 63), (15, 66), (15, 67), (15, 71), (15, 73), (15, 75), (15, 76), (15, 77), (15, 78), (15, 81), (23, 1), (23, 3), (23, 6), (23, 8), (23, 9), (23, 10), (23, 11), (23, 16), (23, 18), (23, 19), (23, 20), (23, 24), (23, 26), (23, 27), (23, 28), (23, 31), (23, 32), (23, 34), (23, 35), (23, 36), (23, 38), (23, 39), (23, 41), (23, 42), (23, 43), (23, 44), (23, 45), (23, 49), (23, 53), (23, 54), (23, 55), (23, 56), (23, 59), (23, 63), (23, 66), (23, 67), (23, 71), (23, 73), (23, 75), (23, 76), (23, 77), (23, 78), (23, 81), (25, 1), (25, 3), (25, 6), (25, 8), (25, 9), (25, 10), (25, 11), (25, 12), (25, 16), (25, 18), (25, 19), (25, 20), (25, 24), (25, 26), (25, 27), (25, 28), (25, 31), (25, 32), (25, 34), (25, 35), (25, 36), (25, 38), (25, 39), (25, 41), (25, 42), (25, 43), (25, 44), (25, 45), (25, 49), (25, 53), (25, 54), (25, 55), (25, 56), (25, 63), (25, 66), (25, 67), (25, 71), (25, 73), (25, 75), (25, 76), (25, 77), (25, 78), (25, 79), (25, 81), (29, 1), (29, 6), (29, 8), (29, 9), (29, 10), (29, 11), (29, 13), (29, 16), (29, 18), (29, 19), (29, 20), (29, 24), (29, 26), (29, 27), (29, 28), (29, 31), (29, 32), (29, 34), (29, 35), (29, 36), (29, 38), (29, 39), (29, 41), (29, 42), (29, 43), (29, 44), (29, 45), (29, 49), (29, 53), (29, 54), (29, 55), (29, 56), (29, 59), (29, 63), (29, 66), (29, 67), (29, 71), (29, 72), (29, 73), (29, 75), (29, 76), (29, 77), (29, 78), (29, 79), (29, 81), (33, 1), (33, 3), (33, 6), (33, 8), (33, 9), (33, 10), (33, 11), (33, 12), (33, 16), (33, 18), (33, 19), (33, 20), (33, 24), (33, 26), (33, 27), (33, 28), (33, 31), (33, 32), (33, 34), (33, 35), (33, 36), (33, 38), (33, 39), (33, 41), (33, 42), (33, 43), (33, 44), (33, 45), (33, 49), (33, 53), (33, 54), (33, 55), (33, 56), (33, 59), (33, 63), (33, 66), (33, 67), (33, 71), (33, 73), (33, 75), (33, 76), (33, 77), (33, 78), (33, 81), (37, 10), (46, 1), (46, 3), (46, 6), (46, 8), (46, 9), (46, 10), (46, 11), (46, 16), (46, 18), (46, 19), (46, 20), (46, 24), (46, 26), (46, 27), (46, 28), (46, 31), (46, 32), (46, 34), (46, 35), (46, 36), (46, 38), (46, 39), (46, 41), (46, 42), (46, 43), (46, 44), (46, 45), (46, 49), (46, 53), (46, 54), (46, 55), (46, 56), (46, 59), (46, 63), (46, 66), (46, 67), (46, 71), (46, 73), (46, 75), (46, 76), (46, 77), (46, 78), (46, 81), (50, 6), (50, 8), (50, 10), (50, 11), (50, 13), (50, 16), (50, 18), (50, 19), (50, 20), (50, 24), (50, 26), (50, 27), (50, 28), (50, 31), (50, 32), (50, 34), (50, 35), (50, 36), (50, 38), (50, 39), (50, 41), (50, 42), (50, 43), (50, 45), (50, 49), (50, 53), (50, 54), (50, 55), (50, 56), (50, 59), (50, 63), (50, 67), (50, 71), (50, 73), (50, 76), (50, 77), (50, 78), (50, 79), (50, 81), (60, 1), (60, 6), (60, 8), (60, 9), (60, 10), (60, 11), (60, 16), (60, 18), (60, 19), (60, 20), (60, 24), (60, 26), (60, 27), (60, 28), (60, 31), (60, 32), (60, 34), (60, 35), (60, 36), (60, 38), (60, 39), (60, 41), (60, 42), (60, 43), (60, 44), (60, 45), (60, 49), (60, 53), (60, 54), (60, 55), (60, 56), (60, 59), (60, 63), (60, 66), (60, 67), (60, 71), (60, 73), (60, 75), (60, 76), (60, 77), (60, 78), (60, 81)]</t>
        </is>
      </c>
      <c r="N10" t="n">
        <v>2501</v>
      </c>
      <c r="O10" t="n">
        <v>1</v>
      </c>
      <c r="P10" t="n">
        <v>0.95</v>
      </c>
      <c r="Q10" t="n">
        <v>3</v>
      </c>
      <c r="R10" t="n">
        <v>10000</v>
      </c>
      <c r="S10" t="inlineStr">
        <is>
          <t>11/06/2023, 18:45:14</t>
        </is>
      </c>
      <c r="T10" s="3">
        <f>hyperlink("https://spiral.technion.ac.il/results/MTAwMDAwMw==/9/GOResultsPROCESS","link")</f>
        <v/>
      </c>
      <c r="U10" t="inlineStr">
        <is>
          <t>['GO:0006412:translation (qval2.54E-95)', 'GO:0043043:peptide biosynthetic process (qval5.29E-95)', 'GO:0006518:peptide metabolic process (qval9.54E-88)', 'GO:0043604:amide biosynthetic process (qval2.63E-87)', 'GO:0034645:cellular macromolecule biosynthetic process (qval1.6E-76)', 'GO:0043603:cellular amide metabolic process (qval8.35E-76)', 'GO:0009059:macromolecule biosynthetic process (qval1.1E-73)', 'GO:1901566:organonitrogen compound biosynthetic process (qval1.61E-67)', 'GO:0044271:cellular nitrogen compound biosynthetic process (qval1.31E-62)', 'GO:0044249:cellular biosynthetic process (qval2.39E-54)', 'GO:1901576:organic substance biosynthetic process (qval8.67E-53)', 'GO:0009058:biosynthetic process (qval5.91E-52)', 'GO:0034641:cellular nitrogen compound metabolic process (qval2.43E-46)', 'GO:0044267:cellular protein metabolic process (qval1.25E-35)', 'GO:0044260:cellular macromolecule metabolic process (qval5.12E-35)', 'GO:0019538:protein metabolic process (qval3.96E-33)', 'GO:0043170:macromolecule metabolic process (qval4.09E-33)', 'GO:0044237:cellular metabolic process (qval1.85E-30)', 'GO:1901564:organonitrogen compound metabolic process (qval2.39E-29)', 'GO:0006807:nitrogen compound metabolic process (qval6.02E-28)', 'GO:0008152:metabolic process (qval4.19E-26)', 'GO:0071704:organic substance metabolic process (qval4.2E-26)', 'GO:0044238:primary metabolic process (qval4E-25)', 'GO:0043009:chordate embryonic development (qval1.07E-19)', 'GO:0009792:embryo development ending in birth or egg hatching (qval1.46E-19)', 'GO:0002181:cytoplasmic translation (qval4.16E-19)', 'GO:0022618:ribonucleoprotein complex assembly (qval5.87E-19)', 'GO:0071826:ribonucleoprotein complex subunit organization (qval2.51E-18)', 'GO:0009790:embryo development (qval3.06E-18)', 'GO:0009987:cellular process (qval2.08E-13)', 'GO:0034622:cellular protein-containing complex assembly (qval5.59E-11)', 'GO:0000028:ribosomal small subunit assembly (qval5.36E-10)', 'GO:0065003:protein-containing complex assembly (qval6.36E-9)', 'GO:0030218:erythrocyte differentiation (qval1.32E-7)', 'GO:0043933:protein-containing complex subunit organization (qval1.98E-7)', 'GO:0000027:ribosomal large subunit assembly (qval2.27E-7)', 'GO:0006414:translational elongation (qval6.63E-7)', 'GO:0007275:multicellular organism development (qval1.55E-6)', 'GO:0044085:cellular component biogenesis (qval4.99E-6)', 'GO:0022613:ribonucleoprotein complex biogenesis (qval4.87E-6)', 'GO:0030099:myeloid cell differentiation (qval2.08E-5)', 'GO:0022607:cellular component assembly (qval3.09E-5)', 'GO:0006364:rRNA processing (qval3.82E-5)', 'GO:0000470:maturation of LSU-rRNA (qval5.47E-5)', 'GO:0010499:proteasomal ubiquitin-independent protein catabolic process (qval5.35E-5)', 'GO:0016072:rRNA metabolic process (qval8.23E-5)', 'GO:0051726:regulation of cell cycle (qval1.68E-4)', 'GO:0006417:regulation of translation (qval2.77E-4)', 'GO:0034248:regulation of cellular amide metabolic process (qval3.82E-4)', 'GO:0048856:anatomical structure development (qval1.38E-3)', 'GO:0034470:ncRNA processing (qval5.31E-3)', 'GO:0006413:translational initiation (qval6.25E-3)', 'GO:0006396:RNA processing (qval7.4E-3)', 'GO:0032502:developmental process (qval1.27E-2)', 'GO:0042273:ribosomal large subunit biogenesis (qval2.04E-2)', 'GO:0010608:posttranscriptional regulation of gene expression (qval2.26E-2)', 'GO:0001732:formation of cytoplasmic translation initiation complex (qval2.38E-2)', 'GO:0034660:ncRNA metabolic process (qval3.16E-2)', 'GO:0000387:spliceosomal snRNP assembly (qval4.41E-2)', 'GO:0008150:biological_process (qval4.55E-2)', 'GO:0060216:definitive hemopoiesis (qval6.07E-2)', 'GO:0042254:ribosome biogenesis (qval8.81E-2)', 'GO:0071840:cellular component organization or biogenesis (qval9.7E-2)', 'GO:0048821:erythrocyte development (qval1.19E-1)']</t>
        </is>
      </c>
      <c r="V10" s="3">
        <f>hyperlink("https://spiral.technion.ac.il/results/MTAwMDAwMw==/9/GOResultsFUNCTION","link")</f>
        <v/>
      </c>
      <c r="W10" t="inlineStr">
        <is>
          <t>['GO:0003735:structural constituent of ribosome (qval2.37E-111)', 'GO:0005198:structural molecule activity (qval2.45E-73)', 'GO:0003723:RNA binding (qval4.54E-31)', 'GO:0019843:rRNA binding (qval1.83E-15)', 'GO:0003676:nucleic acid binding (qval5.68E-12)', 'GO:1901363:heterocyclic compound binding (qval2.04E-4)', 'GO:0097159:organic cyclic compound binding (qval2.57E-4)', 'GO:0008135:translation factor activity, RNA binding (qval7.95E-4)', 'GO:0003743:translation initiation factor activity (qval1.15E-2)', 'GO:0043021:ribonucleoprotein complex binding (qval1.13E-2)', 'GO:0043022:ribosome binding (qval2E-2)', 'GO:0031386:protein tag (qval2.86E-2)', 'GO:0004298:threonine-type endopeptidase activity (qval2.64E-2)', 'GO:0070003:threonine-type peptidase activity (qval2.46E-2)', 'GO:0070180:large ribosomal subunit rRNA binding (qval5.14E-2)', 'GO:0004129:cytochrome-c oxidase activity (qval7.04E-2)', 'GO:0016675:oxidoreductase activity, acting on a heme group of donors (qval6.63E-2)', 'GO:0016676:oxidoreductase activity, acting on a heme group of donors, oxygen as acceptor (qval6.26E-2)', 'GO:0015002:heme-copper terminal oxidase activity (qval5.93E-2)', 'GO:0003674:molecular_function (qval5.96E-2)', 'GO:0003746:translation elongation factor activity (qval1.23E-1)', 'GO:0070181:small ribosomal subunit rRNA binding (qval1.21E-1)']</t>
        </is>
      </c>
      <c r="X10" s="3">
        <f>hyperlink("https://spiral.technion.ac.il/results/MTAwMDAwMw==/9/GOResultsCOMPONENT","link")</f>
        <v/>
      </c>
      <c r="Y10" t="inlineStr">
        <is>
          <t>['GO:0005840:ribosome (qval9.33E-111)', 'GO:0044391:ribosomal subunit (qval2.1E-95)', 'GO:1990904:ribonucleoprotein complex (qval9.35E-91)', 'GO:0044445:cytosolic part (qval3.89E-88)', 'GO:0022625:cytosolic large ribosomal subunit (qval8.55E-62)', 'GO:0032991:protein-containing complex (qval2.51E-57)', 'GO:0043228:non-membrane-bounded organelle (qval2.01E-54)', 'GO:0043232:intracellular non-membrane-bounded organelle (qval1.76E-54)', 'GO:0015934:large ribosomal subunit (qval2.55E-52)', 'GO:0022627:cytosolic small ribosomal subunit (qval1.44E-40)', 'GO:0015935:small ribosomal subunit (qval8.38E-39)', 'GO:0044444:cytoplasmic part (qval8.38E-37)', 'GO:0044424:intracellular part (qval1.45E-26)', 'GO:0043229:intracellular organelle (qval7.34E-25)', 'GO:0043226:organelle (qval2.54E-24)', 'GO:0044446:intracellular organelle part (qval1.39E-23)', 'GO:0044422:organelle part (qval1.85E-22)', 'GO:0044464:cell part (qval2.08E-17)', 'GO:0005839:proteasome core complex (qval1.53E-5)', 'GO:0005575:cellular_component (qval3.98E-5)', 'GO:0005852:eukaryotic translation initiation factor 3 complex (qval2.12E-4)', 'GO:1905369:endopeptidase complex (qval1.48E-3)', 'GO:0000502:proteasome complex (qval1.42E-3)', 'GO:0045277:respiratory chain complex IV (qval2.87E-3)', 'GO:1905368:peptidase complex (qval4.21E-3)', 'GO:0005854:nascent polypeptide-associated complex (qval6.09E-3)', 'GO:0016282:eukaryotic 43S preinitiation complex (qval7.7E-3)', 'GO:0033290:eukaryotic 48S preinitiation complex (qval7.43E-3)', 'GO:0005685:U1 snRNP (qval7.17E-3)', 'GO:0070069:cytochrome complex (qval8.28E-3)', 'GO:0070993:translation preinitiation complex (qval9.47E-3)', 'GO:0098803:respiratory chain complex (qval1.54E-2)', 'GO:0005791:rough endoplasmic reticulum (qval3.3E-2)', 'GO:0042788:polysomal ribosome (qval3.2E-2)']</t>
        </is>
      </c>
      <c r="Z10" t="inlineStr">
        <is>
          <t>[{0, 33, 2, 4, 37, 14, 15, 46, 50, 23, 25, 60, 29}, {1, 3, 6, 8, 9, 10, 11, 12, 13, 16, 18, 19, 20, 24, 26, 27, 28, 31, 32, 34, 35, 36, 38, 39, 41, 42, 43, 44, 45, 49, 53, 54, 55, 56, 59, 63, 64, 66, 67, 71, 72, 73, 75, 76, 77, 78, 79, 81}]</t>
        </is>
      </c>
    </row>
    <row r="11">
      <c r="A11" s="1" t="n">
        <v>10</v>
      </c>
      <c r="B11" t="n">
        <v>30105</v>
      </c>
      <c r="C11" t="n">
        <v>10251</v>
      </c>
      <c r="D11" t="n">
        <v>83</v>
      </c>
      <c r="E11" t="n">
        <v>98</v>
      </c>
      <c r="F11" t="n">
        <v>7228</v>
      </c>
      <c r="G11" t="n">
        <v>56</v>
      </c>
      <c r="H11" t="n">
        <v>6806</v>
      </c>
      <c r="I11" t="n">
        <v>273</v>
      </c>
      <c r="J11" s="2" t="n">
        <v>-42.19852777877713</v>
      </c>
      <c r="K11" t="n">
        <v>0.3386644492696328</v>
      </c>
      <c r="L11" t="inlineStr">
        <is>
          <t>LOC100535315,LOC100535890,LOC100536039,LOC100536508,LOC100537724,LOC100537903,LOC100538042,abce1,abcf1,anp32b,banf1,bms1,bub3,cad,cdkn2aipnl,cenpa,cnbpb,ddx51,dhx15,e2f4,eif1ad,eif2s2,eif3ba,eif3s10,eif4bb,eif4h,emg1,fbl,gar1,gltscr2,gnl2,gnl3,gnl3l,kars,kif15,knop1,llph,lyar,mcm6,mcm7,mrpl20,mrto4,mybbp1a,mybl2b,ncl,nhp2,nifk,nip7,nol6,nolc1,nop16,nop2,npm1a,npm3,nup205,osgep,parp1,pcna,pes,polr2eb,polr2k,polr2l,prmt1,prpf39,prps1a,ptges3b,ran,rbb4l,rbbp4,rheb,rhebl1,rpe,rrp1,rrp12,rrp15,seph,serbp1a,seta,setb,si:dkey-16i5.10,slc16a8,snrpb,snrpd1,snrpd3l,snrpe,snrpf,ssb,tbl3,tbrg4,tma16,tma7,tsr1,ubxn1,utp18,utp20,wdr3,wu:fc55g01,zgc:162967</t>
        </is>
      </c>
      <c r="M11" t="inlineStr">
        <is>
          <t>[(4, 1), (4, 48), (5, 1), (5, 3), (5, 8), (5, 9), (5, 10), (5, 11), (5, 12), (5, 16), (5, 27), (5, 28), (5, 31), (5, 32), (5, 35), (5, 38), (5, 40), (5, 42), (5, 43), (5, 44), (5, 47), (5, 48), (5, 55), (5, 71), (5, 75), (5, 76), (13, 1), (13, 3), (13, 8), (13, 9), (13, 10), (13, 11), (13, 12), (13, 16), (13, 27), (13, 28), (13, 31), (13, 32), (13, 35), (13, 38), (13, 42), (13, 43), (13, 44), (13, 48), (13, 55), (13, 71), (14, 1), (14, 3), (14, 7), (14, 10), (14, 16), (14, 27), (14, 40), (14, 47), (14, 48), (14, 69), (14, 71), (17, 1), (17, 3), (17, 9), (17, 10), (17, 12), (17, 16), (17, 27), (17, 28), (17, 35), (17, 38), (17, 42), (17, 44), (17, 48), (17, 55), (17, 71), (18, 1), (18, 3), (18, 8), (18, 9), (18, 10), (18, 11), (18, 12), (18, 16), (18, 27), (18, 28), (18, 31), (18, 32), (18, 35), (18, 38), (18, 42), (18, 43), (18, 44), (18, 48), (18, 55), (18, 71), (18, 75), (20, 1), (20, 3), (22, 1), (22, 3), (22, 7), (22, 8), (22, 9), (22, 10), (22, 11), (22, 12), (22, 16), (22, 27), (22, 28), (22, 31), (22, 32), (22, 35), (22, 38), (22, 40), (22, 42), (22, 43), (22, 44), (22, 47), (22, 48), (22, 55), (22, 67), (22, 69), (22, 71), (22, 75), (22, 76), (23, 1), (23, 3), (23, 10), (23, 16), (23, 27), (23, 71), (25, 1), (25, 48), (26, 1), (26, 3), (26, 7), (26, 8), (26, 9), (26, 10), (26, 11), (26, 12), (26, 16), (26, 21), (26, 24), (26, 27), (26, 28), (26, 31), (26, 32), (26, 35), (26, 38), (26, 40), (26, 42), (26, 43), (26, 44), (26, 47), (26, 48), (26, 49), (26, 55), (26, 64), (26, 67), (26, 69), (26, 71), (26, 75), (29, 1), (29, 71), (33, 1), (33, 3), (33, 7), (33, 16), (33, 27), (33, 40), (33, 48), (39, 1), (39, 3), (41, 1), (41, 3), (41, 8), (41, 9), (41, 10), (41, 11), (41, 12), (41, 16), (41, 27), (41, 28), (41, 31), (41, 35), (41, 38), (41, 42), (41, 43), (41, 44), (41, 48), (41, 55), (41, 71), (45, 1), (46, 1), (46, 3), (46, 16), (46, 27), (46, 40), (46, 47), (46, 48), (46, 69), (50, 1), (50, 3), (50, 7), (50, 8), (50, 9), (50, 10), (50, 11), (50, 12), (50, 16), (50, 21), (50, 27), (50, 28), (50, 31), (50, 32), (50, 35), (50, 38), (50, 40), (50, 42), (50, 43), (50, 44), (50, 47), (50, 48), (50, 55), (50, 69), (50, 71), (50, 75), (51, 3), (59, 1), (59, 3), (59, 8), (59, 9), (59, 10), (59, 11), (59, 12), (59, 16), (59, 27), (59, 28), (59, 31), (59, 35), (59, 38), (59, 42), (59, 43), (59, 44), (59, 48), (59, 55), (59, 71), (60, 1), (60, 3), (60, 7), (60, 10), (60, 16), (60, 21), (60, 27), (60, 35), (60, 38), (60, 40), (60, 42), (60, 47), (60, 48), (60, 55), (60, 69), (60, 71), (65, 1), (65, 3), (65, 48), (66, 1), (66, 3), (66, 43), (78, 1), (78, 3), (78, 28), (78, 48), (81, 1), (81, 3)]</t>
        </is>
      </c>
      <c r="N11" t="n">
        <v>2356</v>
      </c>
      <c r="O11" t="n">
        <v>0.5</v>
      </c>
      <c r="P11" t="n">
        <v>0.95</v>
      </c>
      <c r="Q11" t="n">
        <v>3</v>
      </c>
      <c r="R11" t="n">
        <v>10000</v>
      </c>
      <c r="S11" t="inlineStr">
        <is>
          <t>11/06/2023, 18:45:40</t>
        </is>
      </c>
      <c r="T11" s="3">
        <f>hyperlink("https://spiral.technion.ac.il/results/MTAwMDAwMw==/10/GOResultsPROCESS","link")</f>
        <v/>
      </c>
      <c r="U11" t="inlineStr">
        <is>
          <t>['GO:0034641:cellular nitrogen compound metabolic process (qval4.21E-22)', 'GO:0090304:nucleic acid metabolic process (qval7.64E-20)', 'GO:0006139:nucleobase-containing compound metabolic process (qval6.29E-20)', 'GO:0046483:heterocycle metabolic process (qval4.36E-19)', 'GO:0006725:cellular aromatic compound metabolic process (qval5.53E-19)', 'GO:0006364:rRNA processing (qval1.12E-18)', 'GO:0016070:RNA metabolic process (qval1.26E-18)', 'GO:1901360:organic cyclic compound metabolic process (qval3.22E-18)', 'GO:0016072:rRNA metabolic process (qval4.66E-18)', 'GO:0006396:RNA processing (qval7.86E-17)', 'GO:0034660:ncRNA metabolic process (qval6.67E-16)', 'GO:0034470:ncRNA processing (qval2.08E-15)', 'GO:0022618:ribonucleoprotein complex assembly (qval9.66E-14)', 'GO:0071826:ribonucleoprotein complex subunit organization (qval2.69E-13)', 'GO:0044085:cellular component biogenesis (qval1.99E-11)', 'GO:0022613:ribonucleoprotein complex biogenesis (qval1.86E-11)', 'GO:0034622:cellular protein-containing complex assembly (qval2.18E-11)', 'GO:0043933:protein-containing complex subunit organization (qval5.98E-10)', 'GO:0006807:nitrogen compound metabolic process (qval1.52E-9)', 'GO:0065003:protein-containing complex assembly (qval1.61E-9)', 'GO:0043170:macromolecule metabolic process (qval2.15E-9)', 'GO:0042254:ribosome biogenesis (qval3.6E-9)', 'GO:0034645:cellular macromolecule biosynthetic process (qval4.35E-9)', 'GO:0044237:cellular metabolic process (qval5.88E-9)', 'GO:0071840:cellular component organization or biogenesis (qval8.12E-9)', 'GO:0009059:macromolecule biosynthetic process (qval1.86E-8)', 'GO:0044238:primary metabolic process (qval3.19E-8)', 'GO:0071704:organic substance metabolic process (qval2.86E-7)', 'GO:0008152:metabolic process (qval6.12E-7)', 'GO:0022607:cellular component assembly (qval1.6E-6)', 'GO:0016043:cellular component organization (qval6E-6)', 'GO:0000469:cleavage involved in rRNA processing (qval1.19E-5)', 'GO:0044249:cellular biosynthetic process (qval1.24E-5)', 'GO:0044271:cellular nitrogen compound biosynthetic process (qval1.26E-5)', 'GO:1901576:organic substance biosynthetic process (qval2.84E-5)', 'GO:0009058:biosynthetic process (qval4.47E-5)', 'GO:0006413:translational initiation (qval7.32E-5)', 'GO:0042273:ribosomal large subunit biogenesis (qval1.63E-4)', 'GO:0090501:RNA phosphodiester bond hydrolysis (qval4.67E-4)', 'GO:0000154:rRNA modification (qval5.01E-4)', 'GO:0000387:spliceosomal snRNP assembly (qval4.88E-4)', 'GO:0000470:maturation of LSU-rRNA (qval7E-4)', 'GO:0001731:formation of translation preinitiation complex (qval1.55E-3)', 'GO:0071897:DNA biosynthetic process (qval2.02E-3)', 'GO:0034654:nucleobase-containing compound biosynthetic process (qval1.99E-3)', 'GO:0051276:chromosome organization (qval1.97E-3)', 'GO:0006278:RNA-dependent DNA biosynthetic process (qval2.02E-3)', 'GO:0000479:endonucleolytic cleavage of tricistronic rRNA transcript (SSU-rRNA, 5.8S rRNA, LSU-rRNA) (qval1.97E-3)', 'GO:0000478:endonucleolytic cleavage involved in rRNA processing (qval1.93E-3)', 'GO:0007004:telomere maintenance via telomerase (qval1.9E-3)', 'GO:0009987:cellular process (qval2.23E-3)', 'GO:0000054:ribosomal subunit export from nucleus (qval4.3E-3)', 'GO:0033750:ribosome localization (qval4.22E-3)', 'GO:0010833:telomere maintenance via telomere lengthening (qval4.14E-3)', 'GO:0071428:rRNA-containing ribonucleoprotein complex export from nucleus (qval4.07E-3)', 'GO:0071426:ribonucleoprotein complex export from nucleus (qval3.99E-3)', 'GO:0090305:nucleic acid phosphodiester bond hydrolysis (qval4.39E-3)', 'GO:0019438:aromatic compound biosynthetic process (qval4.49E-3)', 'GO:0018130:heterocycle biosynthetic process (qval4.56E-3)', 'GO:0090502:RNA phosphodiester bond hydrolysis, endonucleolytic (qval5.89E-3)', 'GO:0006260:DNA replication (qval6.22E-3)', 'GO:0001732:formation of cytoplasmic translation initiation complex (qval8.47E-3)', 'GO:0097010:eukaryotic translation initiation factor 4F complex assembly (qval8.63E-3)', 'GO:0006259:DNA metabolic process (qval8.56E-3)', 'GO:0006611:protein export from nucleus (qval9.66E-3)', 'GO:0000027:ribosomal large subunit assembly (qval9.51E-3)', 'GO:0006405:RNA export from nucleus (qval1.04E-2)', 'GO:1901362:organic cyclic compound biosynthetic process (qval1.21E-2)', 'GO:0003407:neural retina development (qval1.26E-2)', 'GO:0009451:RNA modification (qval1.3E-2)', 'GO:0051168:nuclear export (qval1.64E-2)', 'GO:0006412:translation (qval3.03E-2)', 'GO:0043043:peptide biosynthetic process (qval3.34E-2)', 'GO:0097064:ncRNA export from nucleus (qval3.64E-2)', 'GO:0008380:RNA splicing (qval3.99E-2)', 'GO:0006325:chromatin organization (qval4.19E-2)', 'GO:0031118:rRNA pseudouridine synthesis (qval4.88E-2)', 'GO:0051236:establishment of RNA localization (qval5.02E-2)', 'GO:0050658:RNA transport (qval4.96E-2)', 'GO:0050657:nucleic acid transport (qval4.9E-2)', 'GO:0006267:pre-replicative complex assembly involved in nuclear cell cycle DNA replication (qval6.17E-2)', 'GO:0036388:pre-replicative complex assembly (qval6.1E-2)', 'GO:1902299:pre-replicative complex assembly involved in cell cycle DNA replication (qval6.02E-2)', 'GO:0007096:regulation of exit from mitosis (qval5.95E-2)', 'GO:0065004:protein-DNA complex assembly (qval6.39E-2)', 'GO:0000723:telomere maintenance (qval7.07E-2)', 'GO:0032200:telomere organization (qval6.99E-2)', 'GO:0006268:DNA unwinding involved in DNA replication (qval7.28E-2)', 'GO:0010564:regulation of cell cycle process (qval8.4E-2)', 'GO:0006913:nucleocytoplasmic transport (qval9.16E-2)', 'GO:0051169:nuclear transport (qval9.06E-2)', 'GO:0015931:nucleobase-containing compound transport (qval9.32E-2)']</t>
        </is>
      </c>
      <c r="V11" s="3">
        <f>hyperlink("https://spiral.technion.ac.il/results/MTAwMDAwMw==/10/GOResultsFUNCTION","link")</f>
        <v/>
      </c>
      <c r="W11" t="inlineStr">
        <is>
          <t>['GO:0003723:RNA binding (qval4.44E-17)', 'GO:0003676:nucleic acid binding (qval3.17E-10)', 'GO:1901363:heterocyclic compound binding (qval2.51E-9)', 'GO:0097159:organic cyclic compound binding (qval2.99E-9)', 'GO:0030515:snoRNA binding (qval6.85E-6)', 'GO:0043024:ribosomal small subunit binding (qval2.79E-3)', 'GO:0003743:translation initiation factor activity (qval3.13E-3)', 'GO:0005488:binding (qval1.12E-2)', 'GO:0140098:catalytic activity, acting on RNA (qval1.26E-2)', "GO:0043140:ATP-dependent 3'-5' DNA helicase activity (qval2.04E-2)", 'GO:0033592:RNA strand annealing activity (qval1.86E-2)', "GO:1990518:single-stranded DNA-dependent ATP-dependent 3'-5' DNA helicase activity (qval1.7E-2)", 'GO:0034057:RNA strand-exchange activity (qval1.57E-2)', 'GO:0034513:box H/ACA snoRNA binding (qval1.46E-2)', 'GO:0008135:translation factor activity, RNA binding (qval1.46E-2)', 'GO:0034511:U3 snoRNA binding (qval2.55E-2)', 'GO:0043021:ribonucleoprotein complex binding (qval2.95E-2)', 'GO:0097617:annealing activity (qval3.76E-2)', "GO:0003899:DNA-directed 5'-3' RNA polymerase activity (qval4.83E-2)", "GO:0034062:5'-3' RNA polymerase activity (qval5.1E-2)", 'GO:0097747:RNA polymerase activity (qval4.85E-2)', 'GO:0017111:nucleoside-triphosphatase activity (qval8.52E-2)', 'GO:0003727:single-stranded RNA binding (qval9.18E-2)', 'GO:0043142:single-stranded DNA-dependent ATPase activity (qval1E-1)', 'GO:0017116:single-stranded DNA-dependent ATP-dependent DNA helicase activity (qval9.64E-2)', 'GO:0008094:DNA-dependent ATPase activity (qval1.02E-1)', 'GO:0016462:pyrophosphatase activity (qval1.19E-1)', 'GO:0016817:hydrolase activity, acting on acid anhydrides (qval1.19E-1)', 'GO:0016818:hydrolase activity, acting on acid anhydrides, in phosphorus-containing anhydrides (qval1.15E-1)']</t>
        </is>
      </c>
      <c r="X11" s="3">
        <f>hyperlink("https://spiral.technion.ac.il/results/MTAwMDAwMw==/10/GOResultsCOMPONENT","link")</f>
        <v/>
      </c>
      <c r="Y11" t="inlineStr">
        <is>
          <t>['GO:0044428:nuclear part (qval6.31E-25)', 'GO:0005730:nucleolus (qval8.61E-23)', 'GO:1990904:ribonucleoprotein complex (qval2.56E-17)', 'GO:0030684:preribosome (qval1.81E-12)', 'GO:0044452:nucleolar part (qval1.66E-12)', 'GO:0005634:nucleus (qval2.16E-11)', 'GO:0032991:protein-containing complex (qval1.49E-9)', 'GO:0043228:non-membrane-bounded organelle (qval1.93E-9)', 'GO:0043232:intracellular non-membrane-bounded organelle (qval1.71E-9)', 'GO:0044446:intracellular organelle part (qval1.57E-9)', 'GO:0044424:intracellular part (qval3.75E-9)', 'GO:0044422:organelle part (qval5.56E-9)', 'GO:0005685:U1 snRNP (qval9.24E-9)', 'GO:0005687:U4 snRNP (qval5.8E-7)', 'GO:0043229:intracellular organelle (qval1.69E-6)', 'GO:0030687:preribosome, large subunit precursor (qval2.17E-6)', 'GO:0043226:organelle (qval2.73E-6)', 'GO:0097525:spliceosomal snRNP complex (qval5.19E-6)', 'GO:0030532:small nuclear ribonucleoprotein complex (qval5.6E-6)', 'GO:0120114:Sm-like protein family complex (qval6.04E-6)', 'GO:0034715:pICln-Sm protein complex (qval5.91E-6)', 'GO:0005682:U5 snRNP (qval7.98E-6)', 'GO:0034719:SMN-Sm protein complex (qval2.15E-5)', 'GO:0032040:small-subunit processome (qval2.47E-5)', 'GO:0043231:intracellular membrane-bounded organelle (qval2.65E-5)', 'GO:0005686:U2 snRNP (qval3.66E-5)', 'GO:0044464:cell part (qval3.56E-5)', 'GO:0005732:small nucleolar ribonucleoprotein complex (qval4.43E-5)', 'GO:0071013:catalytic step 2 spliceosome (qval4.73E-5)', 'GO:0005681:spliceosomal complex (qval7.37E-5)', 'GO:0005684:U2-type spliceosomal complex (qval1.01E-4)', 'GO:0000243:commitment complex (qval1.34E-4)', 'GO:0097526:spliceosomal tri-snRNP complex (qval1.37E-4)', 'GO:0043227:membrane-bounded organelle (qval1.69E-4)', 'GO:0005665:RNA polymerase II, core complex (qval5.7E-4)', 'GO:0005736:RNA polymerase I complex (qval7.36E-4)', 'GO:0005852:eukaryotic translation initiation factor 3 complex (qval2.18E-3)', 'GO:0005666:RNA polymerase III complex (qval2.54E-3)', 'GO:0071011:precatalytic spliceosome (qval3.43E-3)', 'GO:0031429:box H/ACA snoRNP complex (qval4.16E-3)', 'GO:0072588:box H/ACA RNP complex (qval4.06E-3)', 'GO:0034388:Pwp2p-containing subcomplex of 90S preribosome (qval6.59E-3)', 'GO:0005654:nucleoplasm (qval9.6E-3)', 'GO:1902494:catalytic complex (qval9.72E-3)', 'GO:0005697:telomerase holoenzyme complex (qval1.71E-2)', 'GO:0055029:nuclear DNA-directed RNA polymerase complex (qval2.03E-2)', 'GO:0030688:preribosome, small subunit precursor (qval2.09E-2)', 'GO:0030880:RNA polymerase complex (qval2.1E-2)', 'GO:0000428:DNA-directed RNA polymerase complex (qval2.06E-2)', 'GO:0035098:ESC/E(Z) complex (qval2.45E-2)']</t>
        </is>
      </c>
      <c r="Z11" t="inlineStr">
        <is>
          <t>[{65, 66, 4, 5, 13, 14, 78, 17, 18, 81, 20, 22, 23, 25, 26, 29, 33, 39, 41, 45, 46, 50, 51, 59, 60}, {64, 1, 3, 67, 69, 7, 8, 9, 10, 11, 12, 71, 75, 76, 16, 21, 24, 27, 28, 31, 32, 35, 38, 40, 42, 43, 44, 47, 48, 49, 55}]</t>
        </is>
      </c>
    </row>
    <row r="12">
      <c r="A12" s="1" t="n">
        <v>11</v>
      </c>
      <c r="B12" t="n">
        <v>30105</v>
      </c>
      <c r="C12" t="n">
        <v>10251</v>
      </c>
      <c r="D12" t="n">
        <v>83</v>
      </c>
      <c r="E12" t="n">
        <v>83</v>
      </c>
      <c r="F12" t="n">
        <v>6777</v>
      </c>
      <c r="G12" t="n">
        <v>59</v>
      </c>
      <c r="H12" t="n">
        <v>6806</v>
      </c>
      <c r="I12" t="n">
        <v>287</v>
      </c>
      <c r="J12" s="2" t="n">
        <v>-15.00893526009361</v>
      </c>
      <c r="K12" t="n">
        <v>0.3419608124427957</v>
      </c>
      <c r="L12" t="inlineStr">
        <is>
          <t>LOC100535890,LOC561086,asf1ba,asf1bb,aunip,baz1a,cdc45,cdca7b,cenpa,chek1,chtf8,clspn,dnajc9,dnmt1,dnmt3bb.3,dnmt5,dscc1,dut,e2f7,eed,esco2,fen1,gins1,gins2,gins4,hat1,haus4,haus6,hells,kiaa0101,lig1,mcm2,mcm3,mcm4,mcm5,mcm6,mcm7,mcmbp,metrn,mibp,mms22l,msh2,msh6,nap1l1,nasp,ncapd3,nup93,orc4,parp2,paxip1,pcna,pola1,pola2,pold1,pold2,pole,pole2,prim1,prim2,rbb4l,rfc1,rfc2,rfc3,rfc4,rfc5,rnaseh2a,rpa1,rpa2,rrm1,rrm2,seph,slbp,slc29a2,stra13,tinf2,tp53bp1,ube2t,ubr7,unga,wdhd1,whsc1,zgc:110337,zgc:110540</t>
        </is>
      </c>
      <c r="M12" t="inlineStr">
        <is>
          <t>[(1, 43), (5, 9), (5, 19), (5, 24), (5, 36), (5, 38), (5, 43), (5, 73), (5, 77), (6, 9), (6, 19), (6, 24), (6, 28), (6, 31), (6, 36), (6, 38), (6, 43), (6, 73), (6, 77), (7, 19), (8, 43), (10, 43), (11, 43), (12, 43), (13, 19), (13, 24), (13, 36), (13, 43), (13, 73), (13, 77), (17, 9), (17, 19), (17, 24), (17, 28), (17, 31), (17, 36), (17, 38), (17, 43), (17, 55), (17, 73), (17, 77), (18, 1), (18, 3), (18, 9), (18, 11), (18, 19), (18, 24), (18, 28), (18, 31), (18, 32), (18, 36), (18, 38), (18, 43), (18, 48), (18, 49), (18, 54), (18, 55), (18, 63), (18, 71), (18, 73), (18, 76), (18, 77), (20, 19), (20, 43), (21, 19), (21, 36), (21, 43), (21, 77), (22, 1), (22, 3), (22, 9), (22, 11), (22, 19), (22, 20), (22, 24), (22, 28), (22, 31), (22, 32), (22, 35), (22, 36), (22, 38), (22, 42), (22, 43), (22, 48), (22, 49), (22, 55), (22, 63), (22, 71), (22, 73), (22, 76), (22, 77), (26, 1), (26, 3), (26, 9), (26, 11), (26, 19), (26, 24), (26, 28), (26, 31), (26, 32), (26, 36), (26, 38), (26, 43), (26, 48), (26, 49), (26, 54), (26, 55), (26, 63), (26, 71), (26, 73), (26, 76), (26, 77), (32, 43), (34, 19), (34, 24), (34, 36), (34, 43), (34, 73), (34, 77), (35, 9), (35, 19), (35, 24), (35, 43), (39, 9), (39, 19), (39, 24), (39, 28), (39, 31), (39, 36), (39, 38), (39, 43), (39, 55), (39, 73), (39, 77), (41, 9), (41, 19), (41, 24), (41, 31), (41, 36), (41, 38), (41, 43), (41, 73), (41, 77), (42, 43), (44, 36), (44, 43), (45, 9), (45, 19), (45, 24), (45, 36), (45, 38), (45, 43), (45, 73), (45, 77), (47, 19), (47, 43), (51, 43), (52, 19), (52, 43), (53, 1), (53, 3), (53, 9), (53, 19), (53, 24), (53, 28), (53, 31), (53, 36), (53, 38), (53, 43), (53, 48), (53, 49), (53, 55), (53, 73), (53, 77), (57, 9), (57, 19), (57, 24), (57, 36), (57, 38), (57, 43), (57, 73), (57, 77), (59, 3), (59, 9), (59, 19), (59, 24), (59, 28), (59, 31), (59, 36), (59, 38), (59, 43), (59, 48), (59, 49), (59, 55), (59, 73), (59, 76), (59, 77), (61, 19), (61, 24), (61, 36), (61, 43), (61, 77), (64, 9), (64, 19), (64, 24), (64, 36), (64, 38), (64, 43), (64, 73), (64, 77), (65, 1), (65, 3), (65, 9), (65, 19), (65, 24), (65, 28), (65, 31), (65, 36), (65, 38), (65, 43), (65, 49), (65, 55), (65, 73), (65, 76), (65, 77), (66, 19), (66, 43), (66, 77), (67, 9), (67, 19), (67, 24), (67, 36), (67, 43), (67, 73), (67, 77), (69, 19), (69, 43), (74, 1), (74, 3), (74, 9), (74, 19), (74, 24), (74, 28), (74, 31), (74, 36), (74, 38), (74, 43), (74, 48), (74, 49), (74, 55), (74, 71), (74, 73), (74, 76), (74, 77), (78, 9), (78, 19), (78, 24), (78, 36), (78, 43), (78, 77), (79, 19), (79, 36), (79, 43), (79, 77), (80, 1), (80, 3), (80, 9), (80, 19), (80, 24), (80, 28), (80, 31), (80, 36), (80, 38), (80, 43), (80, 49), (80, 55), (80, 73), (80, 76), (80, 77), (81, 43), (81, 77), (82, 19), (82, 24), (82, 36), (82, 43), (82, 73), (82, 77)]</t>
        </is>
      </c>
      <c r="N12" t="n">
        <v>1673</v>
      </c>
      <c r="O12" t="n">
        <v>0.5</v>
      </c>
      <c r="P12" t="n">
        <v>0.95</v>
      </c>
      <c r="Q12" t="n">
        <v>3</v>
      </c>
      <c r="R12" t="n">
        <v>10000</v>
      </c>
      <c r="S12" t="inlineStr">
        <is>
          <t>11/06/2023, 18:46:05</t>
        </is>
      </c>
      <c r="T12" s="3">
        <f>hyperlink("https://spiral.technion.ac.il/results/MTAwMDAwMw==/11/GOResultsPROCESS","link")</f>
        <v/>
      </c>
      <c r="U12" t="inlineStr">
        <is>
          <t>['GO:0006260:DNA replication (qval2.35E-53)', 'GO:0006259:DNA metabolic process (qval1.13E-49)', 'GO:0006281:DNA repair (qval3.28E-34)', 'GO:0006974:cellular response to DNA damage stimulus (qval4.05E-34)', 'GO:0090304:nucleic acid metabolic process (qval5.06E-30)', 'GO:0006139:nucleobase-containing compound metabolic process (qval1.53E-27)', 'GO:0046483:heterocycle metabolic process (qval1.64E-26)', 'GO:0006725:cellular aromatic compound metabolic process (qval2.43E-26)', 'GO:0033554:cellular response to stress (qval3.48E-26)', 'GO:0034645:cellular macromolecule biosynthetic process (qval1.73E-25)', 'GO:1901360:organic cyclic compound metabolic process (qval2.25E-25)', 'GO:0009059:macromolecule biosynthetic process (qval2.55E-24)', 'GO:0034641:cellular nitrogen compound metabolic process (qval7.52E-23)', 'GO:0051716:cellular response to stimulus (qval1.64E-21)', 'GO:0006950:response to stress (qval6.53E-19)', 'GO:0044260:cellular macromolecule metabolic process (qval7.47E-18)', 'GO:0006261:DNA-dependent DNA replication (qval2.29E-16)', 'GO:0044249:cellular biosynthetic process (qval3.22E-16)', 'GO:1901576:organic substance biosynthetic process (qval1.4E-15)', 'GO:0009058:biosynthetic process (qval3.05E-15)', 'GO:0006310:DNA recombination (qval6.57E-15)', 'GO:0006271:DNA strand elongation involved in DNA replication (qval1.06E-14)', 'GO:0000727:double-strand break repair via break-induced replication (qval1.01E-14)', 'GO:0006270:DNA replication initiation (qval1.18E-14)', 'GO:0022402:cell cycle process (qval1.31E-14)', 'GO:0051276:chromosome organization (qval5.18E-14)', 'GO:0022616:DNA strand elongation (qval5.2E-14)', 'GO:0043170:macromolecule metabolic process (qval1.23E-13)', 'GO:0000724:double-strand break repair via homologous recombination (qval9.75E-13)', 'GO:0000725:recombinational repair (qval1.12E-12)', 'GO:0006807:nitrogen compound metabolic process (qval1.5E-12)', 'GO:0006302:double-strand break repair (qval2.76E-12)', 'GO:0050896:response to stimulus (qval3.1E-12)', 'GO:0044237:cellular metabolic process (qval6.07E-12)', 'GO:0044238:primary metabolic process (qval5.08E-11)', 'GO:0008152:metabolic process (qval1.9E-10)', 'GO:0065004:protein-DNA complex assembly (qval4.15E-10)', 'GO:0071704:organic substance metabolic process (qval5.22E-10)', 'GO:0007049:cell cycle (qval1.03E-9)', 'GO:0051052:regulation of DNA metabolic process (qval5.31E-9)', 'GO:0071824:protein-DNA complex subunit organization (qval5.68E-9)', 'GO:0006267:pre-replicative complex assembly involved in nuclear cell cycle DNA replication (qval1.18E-8)', 'GO:0036388:pre-replicative complex assembly (qval1.15E-8)', 'GO:1902299:pre-replicative complex assembly involved in cell cycle DNA replication (qval1.13E-8)', 'GO:0006268:DNA unwinding involved in DNA replication (qval2.47E-8)', 'GO:1903047:mitotic cell cycle process (qval3.67E-8)', 'GO:0032508:DNA duplex unwinding (qval5.15E-8)', 'GO:0032392:DNA geometric change (qval5.05E-8)', 'GO:0071103:DNA conformation change (qval6.69E-7)', 'GO:0009987:cellular process (qval1.03E-5)', 'GO:0006335:DNA replication-dependent nucleosome assembly (qval1.15E-5)', 'GO:0034723:DNA replication-dependent nucleosome organization (qval1.13E-5)', 'GO:0034622:cellular protein-containing complex assembly (qval2.48E-5)', 'GO:0016043:cellular component organization (qval3.91E-5)', 'GO:0006298:mismatch repair (qval4.07E-5)', 'GO:0006272:leading strand elongation (qval4.18E-5)', 'GO:0071840:cellular component organization or biogenesis (qval5.85E-5)', 'GO:1902315:nuclear cell cycle DNA replication initiation (qval1.01E-4)', 'GO:1902292:cell cycle DNA replication initiation (qval9.89E-5)', 'GO:1902975:mitotic DNA replication initiation (qval9.72E-5)', 'GO:0006996:organelle organization (qval1.15E-4)', 'GO:0045005:DNA-dependent DNA replication maintenance of fidelity (qval1.38E-4)', 'GO:0065003:protein-containing complex assembly (qval2.99E-4)', 'GO:0044030:regulation of DNA methylation (qval3.17E-4)', 'GO:0006275:regulation of DNA replication (qval3.55E-4)', 'GO:0006325:chromatin organization (qval4.83E-4)', 'GO:0006336:DNA replication-independent nucleosome assembly (qval4.83E-4)', 'GO:0009263:deoxyribonucleotide biosynthetic process (qval4.76E-4)', 'GO:0034724:DNA replication-independent nucleosome organization (qval7.02E-4)', 'GO:0007062:sister chromatid cohesion (qval7.25E-4)', 'GO:0071897:DNA biosynthetic process (qval8.22E-4)', 'GO:0043933:protein-containing complex subunit organization (qval1.82E-3)', 'GO:0045004:DNA replication proofreading (qval2.01E-3)', 'GO:0006287:base-excision repair, gap-filling (qval1.99E-3)', 'GO:0009262:deoxyribonucleotide metabolic process (qval2.17E-3)', 'GO:0016571:histone methylation (qval3.98E-3)', 'GO:0043570:maintenance of DNA repeat elements (qval5.71E-3)', 'GO:0006273:lagging strand elongation (qval5.64E-3)', 'GO:0006301:postreplication repair (qval5.8E-3)', 'GO:0022607:cellular component assembly (qval6.13E-3)', 'GO:0006334:nucleosome assembly (qval7.72E-3)', 'GO:0043137:DNA replication, removal of RNA primer (qval1.07E-2)', 'GO:0006297:nucleotide-excision repair, DNA gap filling (qval1.06E-2)', 'GO:0006479:protein methylation (qval1.73E-2)', 'GO:0008213:protein alkylation (qval1.71E-2)', 'GO:0008630:intrinsic apoptotic signaling pathway in response to DNA damage (qval2.08E-2)', 'GO:0000278:mitotic cell cycle (qval2.86E-2)', 'GO:0006333:chromatin assembly or disassembly (qval3.04E-2)', 'GO:0034728:nucleosome organization (qval3.09E-2)', 'GO:0034968:histone lysine methylation (qval4.96E-2)', 'GO:0016447:somatic recombination of immunoglobulin gene segments (qval5.71E-2)', 'GO:0016569:covalent chromatin modification (qval6.25E-2)', 'GO:0016570:histone modification (qval6.19E-2)', 'GO:0034654:nucleobase-containing compound biosynthetic process (qval6.82E-2)', 'GO:0097193:intrinsic apoptotic signaling pathway (qval6.77E-2)', 'GO:0016445:somatic diversification of immunoglobulins (qval6.75E-2)', 'GO:0002562:somatic diversification of immune receptors via germline recombination within a single locus (qval8.14E-2)', 'GO:0019985:translesion synthesis (qval8.06E-2)', 'GO:0032259:methylation (qval8.31E-2)']</t>
        </is>
      </c>
      <c r="V12" s="3">
        <f>hyperlink("https://spiral.technion.ac.il/results/MTAwMDAwMw==/11/GOResultsFUNCTION","link")</f>
        <v/>
      </c>
      <c r="W12" t="inlineStr">
        <is>
          <t>['GO:0008094:DNA-dependent ATPase activity (qval1.48E-16)', 'GO:0003688:DNA replication origin binding (qval1.12E-12)', 'GO:0140097:catalytic activity, acting on DNA (qval5.55E-11)', 'GO:0003677:DNA binding (qval1.66E-10)', 'GO:0003697:single-stranded DNA binding (qval1.92E-9)', 'GO:0033170:protein-DNA loading ATPase activity (qval1.17E-8)', 'GO:0003689:DNA clamp loader activity (qval1E-8)', 'GO:0042623:ATPase activity, coupled (qval1.02E-8)', 'GO:0003676:nucleic acid binding (qval1.4E-7)', 'GO:0003682:chromatin binding (qval5.07E-7)', 'GO:0016887:ATPase activity (qval5.9E-7)', 'GO:0043142:single-stranded DNA-dependent ATPase activity (qval8.97E-6)', 'GO:0017116:single-stranded DNA-dependent ATP-dependent DNA helicase activity (qval8.28E-6)', 'GO:0004003:ATP-dependent DNA helicase activity (qval2E-5)', 'GO:0070035:purine NTP-dependent helicase activity (qval1.87E-5)', 'GO:0008026:ATP-dependent helicase activity (qval1.75E-5)', "GO:0043138:3'-5' DNA helicase activity (qval4.95E-5)", 'GO:0005488:binding (qval7.42E-5)', 'GO:0003678:DNA helicase activity (qval5.75E-4)', 'GO:0016462:pyrophosphatase activity (qval6.27E-4)', 'GO:0016817:hydrolase activity, acting on acid anhydrides (qval6.23E-4)', 'GO:0016818:hydrolase activity, acting on acid anhydrides, in phosphorus-containing anhydrides (qval5.95E-4)', 'GO:1901363:heterocyclic compound binding (qval6.34E-4)', 'GO:0097159:organic cyclic compound binding (qval8.07E-4)', 'GO:0042393:histone binding (qval9.2E-4)', 'GO:0017111:nucleoside-triphosphatase activity (qval1.23E-3)', 'GO:0004386:helicase activity (qval1.2E-3)', 'GO:0032143:single thymine insertion binding (qval1.97E-3)', 'GO:0032137:guanine/thymine mispair binding (qval1.91E-3)', 'GO:0032138:single base insertion or deletion binding (qval1.84E-3)', 'GO:0032405:MutLalpha complex binding (qval1.78E-3)', 'GO:0032404:mismatch repair complex binding (qval1.73E-3)', 'GO:0032356:oxidized DNA binding (qval1.67E-3)', 'GO:0032357:oxidized purine DNA binding (qval1.63E-3)', 'GO:0003887:DNA-directed DNA polymerase activity (qval4.11E-3)', 'GO:0016728:oxidoreductase activity, acting on CH or CH2 groups, disulfide as acceptor (qval4.59E-3)', 'GO:0004748:ribonucleoside-diphosphate reductase activity, thioredoxin disulfide as acceptor (qval4.47E-3)', "GO:0043140:ATP-dependent 3'-5' DNA helicase activity (qval4.35E-3)", "GO:1990518:single-stranded DNA-dependent ATP-dependent 3'-5' DNA helicase activity (qval4.24E-3)", 'GO:0061731:ribonucleoside-diphosphate reductase activity (qval4.13E-3)', 'GO:0032135:DNA insertion or deletion binding (qval4.03E-3)', 'GO:0034061:DNA polymerase activity (qval5.69E-3)', 'GO:0004523:RNA-DNA hybrid ribonuclease activity (qval7.67E-3)', 'GO:0016725:oxidoreductase activity, acting on CH or CH2 groups (qval7.5E-3)', 'GO:0005524:ATP binding (qval7.62E-3)', 'GO:0032559:adenyl ribonucleotide binding (qval9.78E-3)', 'GO:0030554:adenyl nucleotide binding (qval1.01E-2)', "GO:0008296:3'-5'-exodeoxyribonuclease activity (qval1.71E-2)", 'GO:0003886:DNA (cytosine-5-)-methyltransferase activity (qval1.67E-2)', 'GO:0009008:DNA-methyltransferase activity (qval1.64E-2)', 'GO:0008144:drug binding (qval1.94E-2)', 'GO:0000400:four-way junction DNA binding (qval2.2E-2)', 'GO:0003684:damaged DNA binding (qval2.27E-2)', 'GO:0000166:nucleotide binding (qval2.67E-2)', 'GO:1901265:nucleoside phosphate binding (qval2.62E-2)', 'GO:0003824:catalytic activity (qval3.07E-2)', 'GO:0051539:4 iron, 4 sulfur cluster binding (qval3.18E-2)', 'GO:0030983:mismatched DNA binding (qval3.37E-2)', 'GO:0000217:DNA secondary structure binding (qval3.31E-2)', 'GO:0004536:deoxyribonuclease activity (qval3.26E-2)', 'GO:0016779:nucleotidyltransferase activity (qval4.46E-2)']</t>
        </is>
      </c>
      <c r="X12" s="3">
        <f>hyperlink("https://spiral.technion.ac.il/results/MTAwMDAwMw==/11/GOResultsCOMPONENT","link")</f>
        <v/>
      </c>
      <c r="Y12" t="inlineStr">
        <is>
          <t>['GO:0044427:chromosomal part (qval1.68E-22)', 'GO:0005634:nucleus (qval3.01E-19)', 'GO:0044454:nuclear chromosome part (qval3.82E-18)', 'GO:0044428:nuclear part (qval1.72E-13)', 'GO:0042555:MCM complex (qval1.29E-12)', 'GO:0043231:intracellular membrane-bounded organelle (qval7.97E-12)', 'GO:0044424:intracellular part (qval5.27E-11)', 'GO:0032991:protein-containing complex (qval5.56E-11)', 'GO:0043227:membrane-bounded organelle (qval1.2E-10)', 'GO:0043229:intracellular organelle (qval2.95E-9)', 'GO:0043226:organelle (qval5.28E-9)', 'GO:0044446:intracellular organelle part (qval5.39E-9)', 'GO:0044422:organelle part (qval1.89E-8)', 'GO:0005663:DNA replication factor C complex (qval2.53E-8)', 'GO:0042575:DNA polymerase complex (qval1.15E-7)', 'GO:0031261:DNA replication preinitiation complex (qval3.3E-7)', 'GO:0044464:cell part (qval4.13E-7)', 'GO:0005658:alpha DNA polymerase:primase complex (qval5.01E-6)', 'GO:0061695:transferase complex, transferring phosphorus-containing groups (qval1.73E-5)', 'GO:0008622:epsilon DNA polymerase complex (qval1.8E-5)', 'GO:0000811:GINS complex (qval1.71E-5)', 'GO:0032993:protein-DNA complex (qval9.93E-5)', 'GO:0031390:Ctf18 RFC-like complex (qval9.82E-4)', 'GO:0032301:MutSalpha complex (qval9.41E-4)', 'GO:0044451:nucleoplasm part (qval1.69E-3)', 'GO:1990234:transferase complex (qval2.39E-3)', 'GO:0043625:delta DNA polymerase complex (qval4.99E-3)', 'GO:0005662:DNA replication factor A complex (qval8E-3)', 'GO:0043596:nuclear replication fork (qval1.61E-2)', 'GO:0070652:HAUS complex (qval1.56E-2)', 'GO:0032300:mismatch repair complex (qval1.51E-2)', 'GO:0055029:nuclear DNA-directed RNA polymerase complex (qval2.14E-2)', 'GO:0030880:RNA polymerase complex (qval2.24E-2)', 'GO:0000428:DNA-directed RNA polymerase complex (qval2.18E-2)', 'GO:0035098:ESC/E(Z) complex (qval2.84E-2)', 'GO:0000785:chromatin (qval2.98E-2)']</t>
        </is>
      </c>
      <c r="Z12" t="inlineStr">
        <is>
          <t>[{64, 65, 66, 67, 5, 6, 74, 13, 78, 79, 80, 17, 18, 81, 82, 21, 22, 26, 34, 39, 41, 44, 45, 53, 57, 59, 61}, {1, 3, 69, 71, 7, 73, 8, 11, 76, 77, 10, 12, 20, 28, 31, 32, 35, 36, 38, 42, 47, 48, 49, 51, 52, 54, 55, 63}, {24, 9, 19, 43}]</t>
        </is>
      </c>
    </row>
    <row r="13">
      <c r="A13" s="1" t="n">
        <v>12</v>
      </c>
      <c r="B13" t="n">
        <v>30105</v>
      </c>
      <c r="C13" t="n">
        <v>10251</v>
      </c>
      <c r="D13" t="n">
        <v>83</v>
      </c>
      <c r="E13" t="n">
        <v>186</v>
      </c>
      <c r="F13" t="n">
        <v>5832</v>
      </c>
      <c r="G13" t="n">
        <v>40</v>
      </c>
      <c r="H13" t="n">
        <v>6806</v>
      </c>
      <c r="I13" t="n">
        <v>261</v>
      </c>
      <c r="J13" s="2" t="n">
        <v>-680.4430861919627</v>
      </c>
      <c r="K13" t="n">
        <v>0.3443589834271467</v>
      </c>
      <c r="L13" t="inlineStr">
        <is>
          <t>LOC100536039,LOC101884299,LOC101884747,LOC101884803,LOC101885589,LOC101886239,LOC103909021,LOC103911494,LOC103911503,LOC103911660,LOC556254,LOC558044,LOC559561,LOC561719,akap8l,akt2,apex1,bcl7a,bida,bms1,bub3,calm2b,caprin1a,carm1,cd99l2,chd4b,cirbpa,cirbpb,cnbpb,cnot1,cox10,cpsf6,csnk2a1,csnk2b,cth,ctnnb1,cyp2p6,cyyr1,dhx15,dnmt3b,dzip1,eef1a1l1,eif1ad,eif4a1a,eif4g1a,elof1,epn2,eps15l1a,ewsr1a,ewsr1b,fb06f03,fbl,flvcr1,fubp1,fzd7a,gar1,gltscr2,greb1l,grk4,h3f3d,hdac1,hmga1a,hmgb1b,hmgb2a,hmgb2b,hmgb3a,hnrnpa0a,hnrnpa0l,hnrnpaba,hnrnph1l,hnrnpk,hnrnpl2,hnrnpm,hnrnpul1,hnrpdl,hp1bp3,hspb1,ier5,ilf3b,impdh1b,kdm1a,kdm6ba,khdrbs1a,kif15,kmt2cb,kmt2e,ldb1a,llph,lmnb2,lphn2a,lrig2,lrig3,map2k6,marcksb,matr3l,metrn,mib1,midn,mpzl1l,ncl,ncoa5,nfya,nfyba,nifk,nip7,npm1a,nrarpa,nucks1a,nucks1b,nudcd3,nutf2,otub1a,parp1,pbk,pelp1,phf10,picalmb,plekhg4,polr2d,polr2h,polr2l,ppp2cb,ppp2r1a,prpf39,prpf8,prr12b,prrc2c,psmd4b,ptges3b,ptmab,ptp4a1,puf60a,rbm8a,rbms1a,rheb,rhebl1,rnps1,safb,sap18,serf2,seta,setb,sf3b1,sf3b6,sfpq,sfrs3a,shfm1,si:ch211-147d7.5,si:ch211-175g6.7,si:ch211-288g17.3,si:dkey-230p4.1,si:dkey-71p21.9,si:rp71-1p14.10,slc16a8,slc25a5,slc38a4,slc7a3,smg1,snrnp200,snrpd1,snrpd2,srsf1a,srsf3a,srsf5b,sumo1,sumo3a,tardbp,tmeff1b,tspan7,ube2e2,ube2nb,ubqln4,usp5,wdr35,wu:fb18c02,xrcc1,ylpm1,ywhaqb,yy1a,zgc:101846,zgc:158409,zgc:77262,zgc:92045,zgc:92242,znf207b,znf318</t>
        </is>
      </c>
      <c r="M13" t="inlineStr">
        <is>
          <t>[(2, 1), (2, 3), (2, 7), (2, 12), (2, 21), (2, 40), (2, 42), (2, 47), (2, 48), (2, 57), (2, 61), (2, 69), (4, 1), (4, 3), (4, 7), (4, 12), (4, 21), (4, 40), (4, 42), (4, 44), (4, 47), (4, 48), (4, 57), (4, 61), (4, 69), (14, 1), (14, 3), (14, 7), (14, 9), (14, 12), (14, 21), (14, 27), (14, 40), (14, 42), (14, 44), (14, 47), (14, 48), (14, 57), (14, 61), (14, 69), (15, 1), (15, 3), (15, 7), (15, 9), (15, 12), (15, 21), (15, 40), (15, 42), (15, 44), (15, 47), (15, 48), (15, 57), (15, 61), (15, 69), (23, 1), (23, 3), (23, 7), (23, 8), (23, 9), (23, 10), (23, 12), (23, 21), (23, 27), (23, 40), (23, 42), (23, 44), (23, 47), (23, 48), (23, 57), (23, 61), (23, 69), (23, 71), (25, 1), (25, 3), (25, 7), (25, 12), (25, 21), (25, 40), (25, 42), (25, 44), (25, 47), (25, 48), (25, 57), (25, 61), (25, 69), (29, 1), (29, 3), (29, 7), (29, 8), (29, 9), (29, 10), (29, 12), (29, 21), (29, 27), (29, 40), (29, 42), (29, 44), (29, 47), (29, 48), (29, 57), (29, 61), (29, 69), (29, 71), (33, 1), (33, 3), (33, 7), (33, 9), (33, 12), (33, 21), (33, 27), (33, 40), (33, 42), (33, 44), (33, 47), (33, 48), (33, 57), (33, 61), (33, 69), (33, 71), (46, 1), (46, 3), (46, 7), (46, 9), (46, 10), (46, 12), (46, 21), (46, 27), (46, 35), (46, 40), (46, 42), (46, 44), (46, 47), (46, 48), (46, 57), (46, 61), (46, 69), (46, 71), (50, 1), (50, 3), (50, 7), (50, 9), (50, 10), (50, 12), (50, 21), (50, 27), (50, 35), (50, 40), (50, 42), (50, 44), (50, 47), (50, 48), (50, 57), (50, 61), (50, 69), (50, 71), (51, 1), (51, 3), (51, 7), (51, 9), (51, 10), (51, 12), (51, 21), (51, 27), (51, 28), (51, 35), (51, 40), (51, 42), (51, 44), (51, 47), (51, 48), (51, 61), (51, 69), (51, 71), (58, 1), (58, 3), (58, 6), (58, 7), (58, 8), (58, 9), (58, 10), (58, 12), (58, 21), (58, 27), (58, 28), (58, 35), (58, 40), (58, 42), (58, 44), (58, 47), (58, 48), (58, 55), (58, 57), (58, 61), (58, 64), (58, 67), (58, 69), (58, 71), (60, 1), (60, 3), (60, 7), (60, 9), (60, 10), (60, 12), (60, 21), (60, 27), (60, 40), (60, 42), (60, 44), (60, 47), (60, 48), (60, 57), (60, 61), (60, 69), (68, 1), (68, 3), (68, 7), (68, 8), (68, 9), (68, 10), (68, 12), (68, 21), (68, 27), (68, 35), (68, 40), (68, 42), (68, 44), (68, 47), (68, 48), (68, 61), (68, 69), (68, 71), (70, 1), (70, 3), (70, 7), (70, 8), (70, 9), (70, 10), (70, 12), (70, 21), (70, 27), (70, 28), (70, 35), (70, 40), (70, 42), (70, 44), (70, 47), (70, 48), (70, 55), (70, 57), (70, 61), (70, 67), (70, 69), (70, 71), (72, 1), (72, 3), (72, 7), (72, 12), (72, 40), (72, 47), (72, 48), (72, 69)]</t>
        </is>
      </c>
      <c r="N13" t="n">
        <v>1704</v>
      </c>
      <c r="O13" t="n">
        <v>0.5</v>
      </c>
      <c r="P13" t="n">
        <v>0.95</v>
      </c>
      <c r="Q13" t="n">
        <v>3</v>
      </c>
      <c r="R13" t="n">
        <v>10000</v>
      </c>
      <c r="S13" t="inlineStr">
        <is>
          <t>11/06/2023, 18:46:29</t>
        </is>
      </c>
      <c r="T13" s="3">
        <f>hyperlink("https://spiral.technion.ac.il/results/MTAwMDAwMw==/12/GOResultsPROCESS","link")</f>
        <v/>
      </c>
      <c r="U13" t="inlineStr">
        <is>
          <t>['GO:0008380:RNA splicing (qval1.47E-8)', 'GO:0016071:mRNA metabolic process (qval7.82E-9)', 'GO:0090304:nucleic acid metabolic process (qval1.03E-8)', 'GO:0006397:mRNA processing (qval4.64E-8)', 'GO:0006396:RNA processing (qval5.44E-7)', 'GO:0016070:RNA metabolic process (qval7.57E-7)', 'GO:0046483:heterocycle metabolic process (qval1.13E-6)', 'GO:0006725:cellular aromatic compound metabolic process (qval1.4E-6)', 'GO:0006139:nucleobase-containing compound metabolic process (qval2.22E-6)', 'GO:0022618:ribonucleoprotein complex assembly (qval4.01E-6)', 'GO:1901360:organic cyclic compound metabolic process (qval5.44E-6)', 'GO:0071826:ribonucleoprotein complex subunit organization (qval7.57E-6)', 'GO:0034622:cellular protein-containing complex assembly (qval1.56E-5)', 'GO:0034641:cellular nitrogen compound metabolic process (qval2.13E-5)', 'GO:0000398:mRNA splicing, via spliceosome (qval7.07E-5)', 'GO:0000377:RNA splicing, via transesterification reactions with bulged adenosine as nucleophile (qval6.63E-5)', 'GO:0000375:RNA splicing, via transesterification reactions (qval6.24E-5)', 'GO:0006325:chromatin organization (qval8.66E-5)', 'GO:0065003:protein-containing complex assembly (qval4.48E-4)', 'GO:0010468:regulation of gene expression (qval2.85E-3)', 'GO:1903311:regulation of mRNA metabolic process (qval3.35E-3)', 'GO:0043933:protein-containing complex subunit organization (qval5.45E-3)', 'GO:0060255:regulation of macromolecule metabolic process (qval1.11E-2)', 'GO:0043170:macromolecule metabolic process (qval1.28E-2)', 'GO:0050684:regulation of mRNA processing (qval1.49E-2)', 'GO:0044237:cellular metabolic process (qval2.3E-2)', 'GO:0019219:regulation of nucleobase-containing compound metabolic process (qval3.43E-2)', 'GO:0060216:definitive hemopoiesis (qval3.52E-2)', 'GO:0000380:alternative mRNA splicing, via spliceosome (qval3.81E-2)', 'GO:0043484:regulation of RNA splicing (qval3.92E-2)', 'GO:0019222:regulation of metabolic process (qval5.12E-2)', 'GO:0006807:nitrogen compound metabolic process (qval4.98E-2)', 'GO:0051252:regulation of RNA metabolic process (qval6.53E-2)', 'GO:0051171:regulation of nitrogen compound metabolic process (qval6.68E-2)', 'GO:0022607:cellular component assembly (qval7.34E-2)', 'GO:0016043:cellular component organization (qval7.7E-2)', 'GO:0080090:regulation of primary metabolic process (qval9.71E-2)', 'GO:0031323:regulation of cellular metabolic process (qval9.77E-2)', 'GO:0033146:regulation of intracellular estrogen receptor signaling pathway (qval9.65E-2)', 'GO:0071840:cellular component organization or biogenesis (qval1.07E-1)', 'GO:0009408:response to heat (qval1.14E-1)', 'GO:0033143:regulation of intracellular steroid hormone receptor signaling pathway (qval1.48E-1)', 'GO:0033182:regulation of histone ubiquitination (qval1.45E-1)', 'GO:0000387:spliceosomal snRNP assembly (qval1.44E-1)', 'GO:0050931:pigment cell differentiation (qval1.55E-1)']</t>
        </is>
      </c>
      <c r="V13" s="3">
        <f>hyperlink("https://spiral.technion.ac.il/results/MTAwMDAwMw==/12/GOResultsFUNCTION","link")</f>
        <v/>
      </c>
      <c r="W13" t="inlineStr">
        <is>
          <t>['GO:0003723:RNA binding (qval1.2E-18)', 'GO:0003676:nucleic acid binding (qval2.27E-13)', 'GO:1901363:heterocyclic compound binding (qval1.02E-8)', 'GO:0097159:organic cyclic compound binding (qval1.4E-8)', 'GO:0003729:mRNA binding (qval9.15E-7)', 'GO:0005488:binding (qval9.4E-6)', 'GO:0003727:single-stranded RNA binding (qval3.02E-4)', 'GO:0008301:DNA binding, bending (qval4.2E-4)', 'GO:0003682:chromatin binding (qval7.22E-3)', 'GO:0031491:nucleosome binding (qval7.12E-3)', 'GO:0031492:nucleosomal DNA binding (qval9.82E-3)', 'GO:0003712:transcription coregulator activity (qval1.44E-2)', 'GO:0003677:DNA binding (qval1.88E-2)', 'GO:0008143:poly(A) binding (qval2.97E-2)', "GO:0003730:mRNA 3'-UTR binding (qval3.44E-2)", 'GO:0070717:poly-purine tract binding (qval5.27E-2)', 'GO:0042393:histone binding (qval7.96E-2)', 'GO:0031490:chromatin DNA binding (qval1.69E-1)']</t>
        </is>
      </c>
      <c r="X13" s="3">
        <f>hyperlink("https://spiral.technion.ac.il/results/MTAwMDAwMw==/12/GOResultsCOMPONENT","link")</f>
        <v/>
      </c>
      <c r="Y13" t="inlineStr">
        <is>
          <t>['GO:0005634:nucleus (qval2.1E-17)', 'GO:0044428:nuclear part (qval2.15E-16)', 'GO:0043227:membrane-bounded organelle (qval3.23E-9)', 'GO:0043231:intracellular membrane-bounded organelle (qval3.6E-9)', 'GO:0044424:intracellular part (qval4.64E-9)', 'GO:0044446:intracellular organelle part (qval1.96E-8)', 'GO:0043229:intracellular organelle (qval1.85E-8)', 'GO:0016604:nuclear body (qval2.94E-8)', 'GO:0043226:organelle (qval3.71E-8)', 'GO:0044422:organelle part (qval7.43E-8)', 'GO:0016607:nuclear speck (qval9.21E-8)', 'GO:1990904:ribonucleoprotein complex (qval4.27E-6)', 'GO:0044451:nucleoplasm part (qval4.15E-6)', 'GO:0005681:spliceosomal complex (qval1.08E-5)', 'GO:0044464:cell part (qval1.05E-5)', 'GO:0005730:nucleolus (qval4.19E-5)', 'GO:0005654:nucleoplasm (qval6.55E-4)', 'GO:0000785:chromatin (qval1.85E-3)', 'GO:0043228:non-membrane-bounded organelle (qval3.29E-3)', 'GO:0043232:intracellular non-membrane-bounded organelle (qval3.13E-3)', 'GO:0097525:spliceosomal snRNP complex (qval3.08E-3)', 'GO:0030532:small nuclear ribonucleoprotein complex (qval3.26E-3)', 'GO:0120114:Sm-like protein family complex (qval3.45E-3)', 'GO:0044427:chromosomal part (qval3.42E-3)', 'GO:0032991:protein-containing complex (qval3.5E-3)', 'GO:0005682:U5 snRNP (qval4.93E-3)', 'GO:0005686:U2 snRNP (qval1.56E-2)', 'GO:0071013:catalytic step 2 spliceosome (qval1.75E-2)', 'GO:0005685:U1 snRNP (qval1.75E-2)', 'GO:0005684:U2-type spliceosomal complex (qval3.04E-2)', 'GO:0016602:CCAAT-binding factor complex (qval3.09E-2)']</t>
        </is>
      </c>
      <c r="Z13" t="inlineStr">
        <is>
          <t>[{2, 4, 68, 70, 72, 14, 15, 23, 25, 29, 33, 46, 50, 51, 58, 60}, {64, 1, 3, 67, 69, 6, 7, 8, 9, 10, 71, 12, 21, 27, 28, 35, 40, 42, 44, 47, 48, 55, 57, 61}]</t>
        </is>
      </c>
    </row>
    <row r="14">
      <c r="A14" s="1" t="n">
        <v>13</v>
      </c>
      <c r="B14" t="n">
        <v>30105</v>
      </c>
      <c r="C14" t="n">
        <v>10251</v>
      </c>
      <c r="D14" t="n">
        <v>83</v>
      </c>
      <c r="E14" t="n">
        <v>189</v>
      </c>
      <c r="F14" t="n">
        <v>4450</v>
      </c>
      <c r="G14" t="n">
        <v>36</v>
      </c>
      <c r="H14" t="n">
        <v>6806</v>
      </c>
      <c r="I14" t="n">
        <v>257</v>
      </c>
      <c r="J14" s="2" t="n">
        <v>-462.6087235173613</v>
      </c>
      <c r="K14" t="n">
        <v>0.3478520877607317</v>
      </c>
      <c r="L14" t="inlineStr">
        <is>
          <t>LOC100536354,LOC100536647,LOC101883717,LOC103911503,LOC556254,LOC556764,LOC559561,adam10b,aldoaa,angptl4,apex1,arl4cb,ash1l,atf4b,auts2,bahcc1,btg2,calm2b,ccnd2a,cd81a,cd99l2,cdh2,cdh6,cdon,chsy3,cirbpa,cirbpb,col12a1a,cpt1a,csrnp1b,ctnnb1,ddah1,dnmt3b,dnmt3ba,dzip1,eef1a1l1,elof1,epha7,ewsr1a,fam13a,fam168a,fat4,fb06f03,fgfr2,fkbp1aa,fmnl2b,fosb,foxp4,fzd7a,gas1a,gcn1l1,gnai1,gpatch8,greb1,grk4,gsk3b,h2afy2,h3f3b.1,h3f3c,hif1al,hm:gc12,hmga1a,hmgb1b,hmgb2b,hmgb3a,hmgn2,hmgn3,hnrnpa0a,hnrnpaba,hnrpkl,hp1bp3,hsp90ab1,idh2,ier5,ier5l,igf2bp1,igsf9b,ildr2,jun,junba,kdm1a,kdm2ba,kdm6ba,kirrela,kmt2cb,kmt2e,ldb1a,lphn2a,lppr3a,lrig2,mapre2,mbd3b,meis1b,meis2a,metrn,mib1,midn,mllt10,mrpl23,nkd1,nme3,notch3,nr2f6b,nrarpa,ophn1,otub1a,parp1,phf20b,phf21aa,picalmb,plekhg4,polr3glb,ppiaa,ppid,ppp1r15a,ppp2r1a,praf2,prr12b,prtga,psma8,psmb2,psmd4b,pspc1,ptbp1a,ptgr1,ptmaa,ptmab,ptpro,ptprsa,qser1,rgl1,rhoaa,rnd3a,scube2,selt2,shisa3,si:ch1073-429i10.3,si:ch73-272h24.1,si:dkey-286j15.1,si:dkey-71p21.9,si:dkey-82f1.1,si:dkeyp-89c11.2,si:rp71-1p14.10,skia,skida1,slc25a3b,slc25a5,snrpf,snx12,sox2,spred1,spry2,srsf5b,ssbp4,tcf12,tdg.1,tet2,tet3,tmeff1b,tmem2,top2b,tox,tspan7,txnipa,ube2e2,ube2ib,ube2v1,ubl3a,vdac1,wasf3b,wsb1,wu:fb18c02,wu:fb25b09,wu:fb52c12,wu:fc13c02,wu:fc66h01,ywhaqb,yy1a,zbtb16a,zeb1b,zfhx4,zgc:101846,zgc:158409,zgc:158689,zgc:77262,zgc:86903,zgc:92242,zmiz1a,znf207b</t>
        </is>
      </c>
      <c r="M14" t="inlineStr">
        <is>
          <t>[(2, 9), (2, 11), (2, 19), (2, 20), (2, 24), (2, 28), (2, 32), (2, 35), (2, 36), (2, 38), (2, 41), (2, 43), (2, 45), (2, 54), (2, 55), (2, 63), (2, 64), (2, 73), (2, 76), (2, 77), (2, 78), (4, 9), (4, 19), (4, 24), (4, 28), (4, 32), (4, 35), (4, 36), (4, 38), (4, 41), (4, 54), (4, 55), (4, 63), (4, 64), (4, 73), (4, 76), (4, 78), (14, 9), (14, 19), (14, 20), (14, 24), (14, 28), (14, 32), (14, 35), (14, 36), (14, 38), (14, 41), (14, 45), (14, 54), (14, 55), (14, 63), (14, 64), (14, 73), (14, 76), (14, 78), (15, 9), (15, 19), (15, 24), (15, 28), (15, 32), (15, 36), (15, 38), (15, 41), (15, 54), (15, 63), (15, 73), (15, 76), (15, 78), (23, 9), (23, 19), (23, 20), (23, 24), (23, 28), (23, 32), (23, 35), (23, 36), (23, 38), (23, 41), (23, 45), (23, 54), (23, 55), (23, 63), (23, 64), (23, 73), (23, 76), (23, 78), (25, 9), (25, 19), (25, 20), (25, 24), (25, 28), (25, 32), (25, 35), (25, 36), (25, 38), (25, 41), (25, 43), (25, 54), (25, 63), (25, 64), (25, 73), (25, 76), (25, 78), (29, 9), (29, 19), (29, 20), (29, 24), (29, 28), (29, 32), (29, 35), (29, 36), (29, 38), (29, 41), (29, 45), (29, 54), (29, 55), (29, 63), (29, 64), (29, 73), (29, 76), (29, 78), (33, 9), (33, 19), (33, 20), (33, 24), (33, 28), (33, 32), (33, 35), (33, 36), (33, 38), (33, 41), (33, 45), (33, 54), (33, 55), (33, 63), (33, 73), (33, 76), (33, 78), (46, 9), (46, 19), (46, 20), (46, 24), (46, 28), (46, 32), (46, 35), (46, 36), (46, 38), (46, 41), (46, 43), (46, 45), (46, 54), (46, 55), (46, 63), (46, 73), (46, 76), (46, 78), (50, 9), (50, 11), (50, 19), (50, 20), (50, 24), (50, 28), (50, 32), (50, 35), (50, 36), (50, 38), (50, 41), (50, 43), (50, 45), (50, 54), (50, 55), (50, 63), (50, 64), (50, 73), (50, 76), (50, 77), (50, 78), (58, 9), (58, 11), (58, 19), (58, 20), (58, 24), (58, 28), (58, 32), (58, 35), (58, 36), (58, 38), (58, 41), (58, 43), (58, 45), (58, 54), (58, 55), (58, 63), (58, 64), (58, 73), (58, 76), (58, 77), (58, 78), (60, 9), (60, 19), (60, 24), (60, 28), (60, 32), (60, 35), (60, 36), (60, 38), (60, 41), (60, 54), (60, 55), (60, 63), (60, 64), (60, 73), (60, 76), (60, 78), (68, 9), (68, 19), (68, 24), (68, 28), (68, 32), (68, 36), (68, 38), (68, 41), (68, 54), (68, 63), (68, 73), (68, 76), (68, 78), (70, 9), (70, 19), (70, 20), (70, 24), (70, 28), (70, 32), (70, 35), (70, 36), (70, 38), (70, 41), (70, 43), (70, 45), (70, 54), (70, 55), (70, 63), (70, 73), (70, 76), (70, 78), (72, 9), (72, 19), (72, 24), (72, 28), (72, 32), (72, 36), (72, 38), (72, 54), (72, 63), (72, 73), (72, 76), (72, 78)]</t>
        </is>
      </c>
      <c r="N14" t="n">
        <v>4083</v>
      </c>
      <c r="O14" t="n">
        <v>0.5</v>
      </c>
      <c r="P14" t="n">
        <v>0.95</v>
      </c>
      <c r="Q14" t="n">
        <v>3</v>
      </c>
      <c r="R14" t="n">
        <v>10000</v>
      </c>
      <c r="S14" t="inlineStr">
        <is>
          <t>11/06/2023, 18:46:54</t>
        </is>
      </c>
      <c r="T14" s="3">
        <f>hyperlink("https://spiral.technion.ac.il/results/MTAwMDAwMw==/13/GOResultsPROCESS","link")</f>
        <v/>
      </c>
      <c r="U14" t="inlineStr">
        <is>
          <t>['GO:0031323:regulation of cellular metabolic process (qval1.82E-4)', 'GO:0080090:regulation of primary metabolic process (qval2.01E-4)', 'GO:0019219:regulation of nucleobase-containing compound metabolic process (qval1.42E-4)', 'GO:0051171:regulation of nitrogen compound metabolic process (qval1.29E-4)', 'GO:0019222:regulation of metabolic process (qval1.11E-4)', 'GO:0060255:regulation of macromolecule metabolic process (qval1.21E-4)', 'GO:0051252:regulation of RNA metabolic process (qval1.59E-4)', 'GO:0006355:regulation of transcription, DNA-templated (qval1.58E-4)', 'GO:1903506:regulation of nucleic acid-templated transcription (qval1.42E-4)', 'GO:2001141:regulation of RNA biosynthetic process (qval1.3E-4)', 'GO:0050794:regulation of cellular process (qval1.4E-4)', 'GO:2000112:regulation of cellular macromolecule biosynthetic process (qval1.35E-4)', 'GO:0010556:regulation of macromolecule biosynthetic process (qval1.32E-4)', 'GO:0031326:regulation of cellular biosynthetic process (qval1.89E-4)', 'GO:0009889:regulation of biosynthetic process (qval2.12E-4)', 'GO:0010468:regulation of gene expression (qval2.04E-4)', 'GO:0006325:chromatin organization (qval1.08E-3)', 'GO:0050793:regulation of developmental process (qval1.8E-3)', 'GO:0050789:regulation of biological process (qval1.85E-3)', 'GO:0006357:regulation of transcription by RNA polymerase II (qval1.99E-3)', 'GO:0035239:tube morphogenesis (qval2.25E-3)', 'GO:0048856:anatomical structure development (qval2.78E-3)', 'GO:0009653:anatomical structure morphogenesis (qval1.48E-2)', 'GO:0070988:demethylation (qval2.55E-2)', 'GO:0090287:regulation of cellular response to growth factor stimulus (qval2.51E-2)', 'GO:0065007:biological regulation (qval2.49E-2)', 'GO:0032502:developmental process (qval3.3E-2)', 'GO:2000026:regulation of multicellular organismal development (qval3.49E-2)', 'GO:0007275:multicellular organism development (qval4.31E-2)', 'GO:0048523:negative regulation of cellular process (qval4.82E-2)', 'GO:0048513:animal organ development (qval5.64E-2)', 'GO:0003143:embryonic heart tube morphogenesis (qval6.15E-2)', 'GO:0007420:brain development (qval7.95E-2)', 'GO:0007389:pattern specification process (qval8.28E-2)', 'GO:0048729:tissue morphogenesis (qval9.35E-2)', 'GO:0045595:regulation of cell differentiation (qval1.06E-1)', 'GO:0051239:regulation of multicellular organismal process (qval1.06E-1)', 'GO:0006482:protein demethylation (qval1.03E-1)', 'GO:0008214:protein dealkylation (qval1.01E-1)', 'GO:0010001:glial cell differentiation (qval1.09E-1)', 'GO:0003002:regionalization (qval1.11E-1)', 'GO:0060284:regulation of cell development (qval1.14E-1)', 'GO:0002009:morphogenesis of an epithelium (qval1.13E-1)', 'GO:0060562:epithelial tube morphogenesis (qval1.39E-1)', 'GO:0001947:heart looping (qval1.63E-1)']</t>
        </is>
      </c>
      <c r="V14" s="3">
        <f>hyperlink("https://spiral.technion.ac.il/results/MTAwMDAwMw==/13/GOResultsFUNCTION","link")</f>
        <v/>
      </c>
      <c r="W14" t="inlineStr">
        <is>
          <t>['GO:0003682:chromatin binding (qval4.96E-6)', 'GO:0031491:nucleosome binding (qval1.02E-4)', 'GO:0003677:DNA binding (qval1.26E-4)', 'GO:0031490:chromatin DNA binding (qval2.91E-4)', 'GO:0003676:nucleic acid binding (qval3.35E-4)', 'GO:0031492:nucleosomal DNA binding (qval7.18E-4)', 'GO:0008301:DNA binding, bending (qval3.9E-2)', 'GO:1901363:heterocyclic compound binding (qval9.56E-2)', 'GO:0097159:organic cyclic compound binding (qval1.18E-1)', 'GO:0044877:protein-containing complex binding (qval2.2E-1)']</t>
        </is>
      </c>
      <c r="X14" s="3">
        <f>hyperlink("https://spiral.technion.ac.il/results/MTAwMDAwMw==/13/GOResultsCOMPONENT","link")</f>
        <v/>
      </c>
      <c r="Y14" t="inlineStr">
        <is>
          <t>['GO:0005634:nucleus (qval5.26E-9)', 'GO:0043227:membrane-bounded organelle (qval2.76E-4)', 'GO:0043231:intracellular membrane-bounded organelle (qval2.06E-4)', 'GO:0043226:organelle (qval9.84E-3)', 'GO:0043229:intracellular organelle (qval8.17E-3)', 'GO:0005667:transcription factor complex (qval2.49E-2)', 'GO:0044424:intracellular part (qval5.43E-2)', 'GO:0000785:chromatin (qval5.17E-2)', 'GO:0044427:chromosomal part (qval6.35E-2)', 'GO:0016342:catenin complex (qval9.92E-2)']</t>
        </is>
      </c>
      <c r="Z14" t="inlineStr">
        <is>
          <t>[{33, 2, 4, 68, 70, 72, 14, 15, 46, 50, 23, 25, 58, 60, 29}, {64, 9, 73, 11, 76, 77, 78, 19, 20, 24, 28, 32, 35, 36, 38, 41, 43, 45, 54, 55, 63}]</t>
        </is>
      </c>
    </row>
    <row r="15">
      <c r="A15" s="1" t="n">
        <v>14</v>
      </c>
      <c r="B15" t="n">
        <v>30105</v>
      </c>
      <c r="C15" t="n">
        <v>10251</v>
      </c>
      <c r="D15" t="n">
        <v>83</v>
      </c>
      <c r="E15" t="n">
        <v>226</v>
      </c>
      <c r="F15" t="n">
        <v>5502</v>
      </c>
      <c r="G15" t="n">
        <v>36</v>
      </c>
      <c r="H15" t="n">
        <v>6806</v>
      </c>
      <c r="I15" t="n">
        <v>282</v>
      </c>
      <c r="J15" s="2" t="n">
        <v>-453.8387136702393</v>
      </c>
      <c r="K15" t="n">
        <v>0.3489981493706978</v>
      </c>
      <c r="L15" t="inlineStr">
        <is>
          <t>LOC100000862,LOC100331745,LOC100536119,LOC101885203,LOC101887193,LOC103909359,LOC103909646,LOC103909791,LOC103910167,LOC103911711,actb2,aim1a,ak2,alcama,angptl4,anxa11b,arl4cb,atf4a,atf4b1,atp5f1,atp5h,atp5j2,atp5l,bcam,bcar1,bcl6ab,bmp3,btf3,cald1b,calm3b,ccni,cct2,cd276,cd81a,cdon,chsy3,cnn2,cox4i1,cox5ab,cox6a1,cox7a2a,cox8a,crtap,ctdsp2,ctsf,cxxc5a,daam1b,dad1,dbi,eef1db,eef2b,eif3ea,eif3f,eif3k,eif5a,emd,fam168a,faua,fkbp1aa,fkbp9,flot1b,flot2a,fndc3ba,glod5,gnb2l1,gng12a,gstal,h2afy2,h3f3b.1,h3f3c,her6,her9,hk1,hm:gc12,hnrpkl,hsp90ab1,igf2bp1,jdp2,jdp2b,jmjd1cb,jun,junba,klf11b,klf6a,lepre1,meis1a,meis4.1a,mmp14b,naca,ndufa1,ndufb1,ndufb8,nr1d2b,nr2f5,nr2f6b,nucb2a,nup160,oaz1b,ostc,pik3cb,pim1,pin1,ppiaa,ppiab,ppib,prkag1,prtga,psma1,psmb1,psmb2,psmb6,ptprsa,rbms2b,rpl10,rpl10a,rpl11,rpl13,rpl13a,rpl14,rpl15,rpl17,rpl18,rpl18a,rpl19,rpl21,rpl22,rpl22l1,rpl23,rpl23a,rpl26,rpl27,rpl27a,rpl28,rpl3,rpl30,rpl31,rpl32,rpl34,rpl35,rpl35a,rpl36,rpl36a,rpl37,rpl38,rpl39,rpl4,rpl5a,rpl6,rpl7,rpl7a,rpl8,rpl9,rplp0,rplp1,rplp2,rplp2l,rpn2,rps10,rps12,rps13,rps14,rps15,rps15a,rps16,rps18,rps19,rps2,rps20,rps21,rps23,rps24,rps25,rps26,rps26l,rps27.1,rps27.2,rps27a,rps29,rps3,rps3a,rps4x,rps5,rps6,rps7,rps8a,rps9,rpsa,serpinh1a,si:ch1073-429i10.3,si:ch211-201m7.3,si:ch211-284b7.3,si:dkey-159f12.2,si:dkey-261e22.1,slc25a3b,slc4a3,smad6,socs3a,spcs1,spcs3,ssr1,ssr3,ssuh2rs1,stat1a,tegt,tmem108,tnfrsf19,tpm4a,tpm4b,tpt1,trappc1,txnipa,uba52,uqcr11,wu:fc13c02,zfhx4,zfp36l1a,zfp36l1b,zgc:110626,zgc:114188,zgc:153867,zgc:171772,zgc:56493,zgc:63587,zgc:86599,zgc:92630,zgc:92868</t>
        </is>
      </c>
      <c r="M15" t="inlineStr">
        <is>
          <t>[(0, 6), (0, 13), (0, 17), (0, 20), (0, 22), (0, 32), (0, 35), (0, 39), (0, 45), (0, 59), (0, 64), (0, 65), (0, 67), (2, 6), (2, 13), (2, 17), (2, 20), (2, 22), (2, 32), (2, 35), (2, 39), (2, 45), (2, 59), (2, 64), (2, 65), (2, 67), (4, 6), (4, 13), (4, 17), (4, 20), (4, 22), (4, 32), (4, 35), (4, 39), (4, 45), (4, 59), (4, 64), (4, 65), (4, 67), (7, 6), (7, 13), (7, 17), (7, 20), (7, 32), (7, 35), (7, 39), (7, 45), (7, 59), (7, 64), (7, 65), (7, 67), (14, 6), (14, 13), (14, 17), (14, 20), (14, 22), (14, 32), (14, 35), (14, 39), (14, 45), (14, 59), (14, 64), (14, 65), (14, 67), (15, 6), (15, 13), (15, 17), (15, 20), (15, 22), (15, 32), (15, 35), (15, 39), (15, 45), (15, 59), (15, 64), (15, 65), (15, 67), (21, 6), (21, 13), (21, 20), (21, 22), (21, 32), (21, 35), (21, 39), (21, 45), (21, 59), (21, 64), (21, 65), (21, 67), (23, 6), (23, 13), (23, 17), (23, 20), (23, 22), (23, 32), (23, 35), (23, 39), (23, 45), (23, 59), (23, 64), (23, 65), (23, 67), (25, 6), (25, 13), (25, 17), (25, 20), (25, 22), (25, 32), (25, 35), (25, 39), (25, 45), (25, 59), (25, 64), (25, 65), (25, 67), (29, 6), (29, 13), (29, 17), (29, 20), (29, 22), (29, 32), (29, 35), (29, 39), (29, 45), (29, 59), (29, 64), (29, 65), (29, 67), (30, 6), (30, 13), (30, 17), (30, 20), (30, 22), (30, 32), (30, 35), (30, 39), (30, 45), (30, 59), (30, 64), (30, 65), (30, 67), (33, 6), (33, 13), (33, 17), (33, 20), (33, 22), (33, 32), (33, 35), (33, 39), (33, 45), (33, 59), (33, 64), (33, 65), (33, 67), (37, 6), (37, 13), (37, 17), (37, 20), (37, 22), (37, 32), (37, 35), (37, 39), (37, 45), (37, 59), (37, 64), (37, 65), (37, 67), (40, 6), (40, 13), (40, 20), (40, 32), (40, 35), (40, 39), (40, 45), (40, 59), (40, 64), (40, 65), (40, 67), (46, 6), (46, 13), (46, 17), (46, 20), (46, 22), (46, 32), (46, 35), (46, 39), (46, 45), (46, 59), (46, 64), (46, 65), (46, 67), (47, 6), (47, 13), (47, 20), (47, 32), (47, 35), (47, 39), (47, 45), (47, 59), (47, 64), (47, 65), (47, 67), (50, 6), (50, 13), (50, 17), (50, 20), (50, 22), (50, 32), (50, 35), (50, 39), (50, 45), (50, 59), (50, 64), (50, 65), (50, 67), (52, 6), (52, 13), (52, 17), (52, 20), (52, 22), (52, 32), (52, 35), (52, 39), (52, 45), (52, 59), (52, 64), (52, 65), (52, 67), (57, 6), (57, 13), (57, 17), (57, 20), (57, 22), (57, 32), (57, 35), (57, 39), (57, 45), (57, 59), (57, 64), (57, 65), (57, 67), (60, 6), (60, 13), (60, 17), (60, 20), (60, 22), (60, 32), (60, 35), (60, 39), (60, 45), (60, 59), (60, 64), (60, 65), (60, 67), (61, 6), (61, 13), (61, 17), (61, 20), (61, 32), (61, 35), (61, 39), (61, 45), (61, 59), (61, 64), (61, 65), (61, 67), (69, 6), (69, 13), (69, 20), (69, 32), (69, 35), (69, 39), (69, 45), (69, 59), (69, 64), (69, 65), (69, 67), (82, 6), (82, 39), (82, 45), (82, 59), (82, 67)]</t>
        </is>
      </c>
      <c r="N15" t="n">
        <v>4654</v>
      </c>
      <c r="O15" t="n">
        <v>0.5</v>
      </c>
      <c r="P15" t="n">
        <v>0.95</v>
      </c>
      <c r="Q15" t="n">
        <v>3</v>
      </c>
      <c r="R15" t="n">
        <v>10000</v>
      </c>
      <c r="S15" t="inlineStr">
        <is>
          <t>11/06/2023, 18:47:20</t>
        </is>
      </c>
      <c r="T15" s="3">
        <f>hyperlink("https://spiral.technion.ac.il/results/MTAwMDAwMw==/14/GOResultsPROCESS","link")</f>
        <v/>
      </c>
      <c r="U15" t="inlineStr">
        <is>
          <t>['GO:0006412:translation (qval1.06E-83)', 'GO:0043043:peptide biosynthetic process (qval2.57E-83)', 'GO:0006518:peptide metabolic process (qval3.74E-80)', 'GO:0043604:amide biosynthetic process (qval7.9E-75)', 'GO:0043603:cellular amide metabolic process (qval1.9E-66)', 'GO:0034645:cellular macromolecule biosynthetic process (qval1.84E-61)', 'GO:0009059:macromolecule biosynthetic process (qval1.21E-59)', 'GO:1901566:organonitrogen compound biosynthetic process (qval1.51E-58)', 'GO:0044271:cellular nitrogen compound biosynthetic process (qval8.57E-52)', 'GO:0044249:cellular biosynthetic process (qval4.41E-43)', 'GO:1901576:organic substance biosynthetic process (qval2.36E-41)', 'GO:0009058:biosynthetic process (qval1.97E-40)', 'GO:0034641:cellular nitrogen compound metabolic process (qval3.1E-29)', 'GO:0044267:cellular protein metabolic process (qval3.01E-29)', 'GO:0019538:protein metabolic process (qval1.46E-24)', 'GO:0044260:cellular macromolecule metabolic process (qval8.88E-24)', 'GO:0002181:cytoplasmic translation (qval2.98E-22)', 'GO:1901564:organonitrogen compound metabolic process (qval3.5E-22)', 'GO:0043170:macromolecule metabolic process (qval9.58E-18)', 'GO:0043009:chordate embryonic development (qval2.73E-17)', 'GO:0009792:embryo development ending in birth or egg hatching (qval3.82E-17)', 'GO:0044237:cellular metabolic process (qval4.7E-16)', 'GO:0009790:embryo development (qval1.13E-15)', 'GO:0006807:nitrogen compound metabolic process (qval5.68E-15)', 'GO:0008152:metabolic process (qval2.25E-14)', 'GO:0071704:organic substance metabolic process (qval2.64E-13)', 'GO:0044238:primary metabolic process (qval3.12E-12)', 'GO:0022618:ribonucleoprotein complex assembly (qval2.58E-10)', 'GO:0000028:ribosomal small subunit assembly (qval4.2E-10)', 'GO:0071826:ribonucleoprotein complex subunit organization (qval7.9E-10)', 'GO:0030218:erythrocyte differentiation (qval1.68E-6)', 'GO:0009987:cellular process (qval3.53E-6)', 'GO:0007275:multicellular organism development (qval6.5E-6)', 'GO:0000027:ribosomal large subunit assembly (qval8.27E-6)', 'GO:0034622:cellular protein-containing complex assembly (qval2.04E-5)', 'GO:0006414:translational elongation (qval3.99E-5)', 'GO:0030099:myeloid cell differentiation (qval3.96E-4)', 'GO:0006123:mitochondrial electron transport, cytochrome c to oxygen (qval4.42E-4)', 'GO:0019646:aerobic electron transport chain (qval4.31E-4)', 'GO:0048856:anatomical structure development (qval5.38E-4)', 'GO:0032502:developmental process (qval5.83E-4)', 'GO:0065003:protein-containing complex assembly (qval8.71E-4)', 'GO:0043933:protein-containing complex subunit organization (qval1.27E-3)', 'GO:0006364:rRNA processing (qval4.86E-3)', 'GO:0018208:peptidyl-proline modification (qval6.29E-3)', 'GO:0051726:regulation of cell cycle (qval6.53E-3)', 'GO:0009060:aerobic respiration (qval8.01E-3)', 'GO:0016072:rRNA metabolic process (qval9.63E-3)', 'GO:0045333:cellular respiration (qval1.46E-2)', 'GO:0022904:respiratory electron transport chain (qval1.66E-2)', 'GO:0006417:regulation of translation (qval1.89E-2)', 'GO:0000413:protein peptidyl-prolyl isomerization (qval2.01E-2)', 'GO:0000470:maturation of LSU-rRNA (qval1.97E-2)', 'GO:0010499:proteasomal ubiquitin-independent protein catabolic process (qval1.93E-2)', 'GO:0022900:electron transport chain (qval1.9E-2)', 'GO:0034248:regulation of cellular amide metabolic process (qval2.36E-2)', 'GO:0046034:ATP metabolic process (qval2.7E-2)', 'GO:0044085:cellular component biogenesis (qval3.08E-2)', 'GO:0022613:ribonucleoprotein complex biogenesis (qval3.03E-2)', 'GO:0030097:hemopoiesis (qval4.63E-2)', 'GO:0048821:erythrocyte development (qval4.97E-2)', 'GO:0009205:purine ribonucleoside triphosphate metabolic process (qval7.31E-2)', 'GO:0032501:multicellular organismal process (qval7.66E-2)', 'GO:0009144:purine nucleoside triphosphate metabolic process (qval7.97E-2)', 'GO:0042541:hemoglobin biosynthetic process (qval7.94E-2)', 'GO:0048534:hematopoietic or lymphoid organ development (qval8.71E-2)', 'GO:0072599:establishment of protein localization to endoplasmic reticulum (qval9.4E-2)', 'GO:0045047:protein targeting to ER (qval9.26E-2)', 'GO:0042273:ribosomal large subunit biogenesis (qval9.13E-2)', 'GO:0020027:hemoglobin metabolic process (qval9E-2)', 'GO:0006091:generation of precursor metabolites and energy (qval1.03E-1)', 'GO:0009199:ribonucleoside triphosphate metabolic process (qval1.05E-1)', 'GO:0048513:animal organ development (qval1.16E-1)']</t>
        </is>
      </c>
      <c r="V15" s="3">
        <f>hyperlink("https://spiral.technion.ac.il/results/MTAwMDAwMw==/14/GOResultsFUNCTION","link")</f>
        <v/>
      </c>
      <c r="W15" t="inlineStr">
        <is>
          <t>['GO:0003735:structural constituent of ribosome (qval3.42E-110)', 'GO:0005198:structural molecule activity (qval4.73E-67)', 'GO:0003723:RNA binding (qval1.61E-20)', 'GO:0019843:rRNA binding (qval4.97E-14)', 'GO:0003676:nucleic acid binding (qval7.3E-9)', 'GO:0004129:cytochrome-c oxidase activity (qval6.82E-5)', 'GO:0016675:oxidoreductase activity, acting on a heme group of donors (qval5.85E-5)', 'GO:0016676:oxidoreductase activity, acting on a heme group of donors, oxygen as acceptor (qval5.12E-5)', 'GO:0015002:heme-copper terminal oxidase activity (qval4.55E-5)', 'GO:0015078:proton transmembrane transporter activity (qval2.91E-4)', 'GO:0003755:peptidyl-prolyl cis-trans isomerase activity (qval1.18E-3)', 'GO:1901363:heterocyclic compound binding (qval1.8E-3)', 'GO:0016859:cis-trans isomerase activity (qval1.83E-3)', 'GO:0097159:organic cyclic compound binding (qval2.43E-3)', 'GO:0009055:electron transfer activity (qval7E-3)', 'GO:0016018:cyclosporin A binding (qval3.33E-2)', 'GO:0003729:mRNA binding (qval8.02E-2)', 'GO:0043021:ribonucleoprotein complex binding (qval9.83E-2)', 'GO:0004298:threonine-type endopeptidase activity (qval1.02E-1)', 'GO:0070003:threonine-type peptidase activity (qval9.7E-2)', 'GO:0043022:ribosome binding (qval9.93E-2)', 'GO:0008135:translation factor activity, RNA binding (qval9.79E-2)', 'GO:0070180:large ribosomal subunit rRNA binding (qval1.08E-1)']</t>
        </is>
      </c>
      <c r="X15" s="3">
        <f>hyperlink("https://spiral.technion.ac.il/results/MTAwMDAwMw==/14/GOResultsCOMPONENT","link")</f>
        <v/>
      </c>
      <c r="Y15" t="inlineStr">
        <is>
          <t>['GO:0005840:ribosome (qval1.13E-110)', 'GO:0044391:ribosomal subunit (qval3.67E-95)', 'GO:0044445:cytosolic part (qval5.3E-85)', 'GO:1990904:ribonucleoprotein complex (qval1.25E-71)', 'GO:0022625:cytosolic large ribosomal subunit (qval3.69E-63)', 'GO:0015934:large ribosomal subunit (qval1.4E-50)', 'GO:0022627:cytosolic small ribosomal subunit (qval9.07E-46)', 'GO:0015935:small ribosomal subunit (qval1.46E-41)', 'GO:0032991:protein-containing complex (qval1.46E-39)', 'GO:0043228:non-membrane-bounded organelle (qval2.62E-38)', 'GO:0043232:intracellular non-membrane-bounded organelle (qval2.38E-38)', 'GO:0044444:cytoplasmic part (qval4.9E-30)', 'GO:0043229:intracellular organelle (qval1.03E-20)', 'GO:0043226:organelle (qval4.97E-20)', 'GO:0044446:intracellular organelle part (qval5.69E-18)', 'GO:0044424:intracellular part (qval4.33E-17)', 'GO:0044422:organelle part (qval1.05E-16)', 'GO:0044464:cell part (qval1.16E-8)', 'GO:0044455:mitochondrial membrane part (qval3.12E-5)', 'GO:0098800:inner mitochondrial membrane protein complex (qval1.32E-4)', 'GO:0045277:respiratory chain complex IV (qval4.7E-4)', 'GO:0005575:cellular_component (qval1.06E-3)', 'GO:0098803:respiratory chain complex (qval1.86E-3)', 'GO:0098798:mitochondrial protein complex (qval2.19E-3)', 'GO:0005743:mitochondrial inner membrane (qval2.21E-3)', 'GO:0070069:cytochrome complex (qval2.22E-3)', 'GO:0044429:mitochondrial part (qval3.19E-3)', 'GO:0019866:organelle inner membrane (qval4.19E-3)', 'GO:0005839:proteasome core complex (qval4.6E-3)', 'GO:0008250:oligosaccharyltransferase complex (qval5.13E-3)', 'GO:1905368:peptidase complex (qval6.05E-3)', 'GO:0005751:mitochondrial respiratory chain complex IV (qval6.81E-3)', 'GO:0045263:proton-transporting ATP synthase complex, coupling factor F(o) (qval1.19E-2)', 'GO:0000276:mitochondrial proton-transporting ATP synthase complex, coupling factor F(o) (qval1.16E-2)', 'GO:0005854:nascent polypeptide-associated complex (qval1.47E-2)', 'GO:0016600:flotillin complex (qval2.83E-2)', 'GO:0005787:signal peptidase complex (qval2.75E-2)', 'GO:0005852:eukaryotic translation initiation factor 3 complex (qval3.06E-2)']</t>
        </is>
      </c>
      <c r="Z15" t="inlineStr">
        <is>
          <t>[{0, 2, 4, 69, 7, 14, 15, 82, 21, 23, 25, 29, 30, 33, 37, 40, 46, 47, 50, 52, 57, 60, 61}, {32, 64, 65, 35, 67, 6, 39, 13, 45, 17, 20, 22, 59}]</t>
        </is>
      </c>
    </row>
    <row r="16">
      <c r="A16" s="1" t="n">
        <v>15</v>
      </c>
      <c r="B16" t="n">
        <v>30105</v>
      </c>
      <c r="C16" t="n">
        <v>10251</v>
      </c>
      <c r="D16" t="n">
        <v>83</v>
      </c>
      <c r="E16" t="n">
        <v>80</v>
      </c>
      <c r="F16" t="n">
        <v>6407</v>
      </c>
      <c r="G16" t="n">
        <v>54</v>
      </c>
      <c r="H16" t="n">
        <v>6806</v>
      </c>
      <c r="I16" t="n">
        <v>242</v>
      </c>
      <c r="J16" s="2" t="n">
        <v>-52.18195960859089</v>
      </c>
      <c r="K16" t="n">
        <v>0.3569540027767638</v>
      </c>
      <c r="L16" t="inlineStr">
        <is>
          <t>LOC100535315,LOC100536039,LOC100536508,LOC100537724,LOC100538042,LOC103911494,LOC561719,bms1,cdkn2aipnl,cirbpa,dhx15,eif1ad,eif3ba,eif4a1a,eif4bb,emg1,ewsr1b,fbl,gar1,gnl3l,hmga1a,hmgb2a,hnrnpa0l,hnrnpk,hnrnpl2,hnrnpm,hnrnpul1,hspb1,ik,ilf3b,kars,khdrbs1a,llph,map2k6,matr3l,mcm7,mrto4,mybbp1a,ncl,nip7,nop2,npm1a,npm3,nucks1a,nudcd3,nup205,parp1,pes,polr2d,polr2k,prpf39,prpf8,ptges3b,ran,rbb4l,rbm8a,rhebl1,rnps1,rps19bp1,rrp15,safb,sap18,seta,setb,sfrs3a,si:dkeyp-117b8.1,snrpb,snrpd1,snrpf,srsf1a,srsf3a,sumo3a,tardbp,tbl3,utp18,wdr3,wu:fc55g01,xrcc1,zgc:158409,zgc:162967</t>
        </is>
      </c>
      <c r="M16" t="inlineStr">
        <is>
          <t>[(2, 1), (2, 3), (2, 27), (2, 42), (2, 48), (4, 1), (4, 3), (4, 27), (4, 42), (4, 48), (5, 1), (5, 3), (5, 8), (5, 9), (5, 12), (5, 27), (5, 42), (5, 44), (5, 48), (5, 71), (13, 1), (13, 3), (13, 8), (13, 9), (13, 10), (13, 12), (13, 27), (13, 40), (13, 42), (13, 44), (13, 48), (13, 71), (14, 1), (14, 3), (14, 9), (14, 12), (14, 27), (14, 40), (14, 42), (14, 44), (14, 47), (14, 48), (14, 69), (14, 71), (15, 1), (15, 3), (15, 27), (15, 48), (17, 1), (17, 3), (17, 12), (17, 27), (17, 42), (17, 44), (17, 48), (18, 1), (18, 3), (18, 12), (18, 27), (18, 42), (18, 44), (18, 48), (20, 1), (20, 3), (20, 27), (20, 42), (20, 48), (22, 1), (22, 3), (22, 8), (22, 9), (22, 10), (22, 12), (22, 27), (22, 28), (22, 35), (22, 40), (22, 42), (22, 44), (22, 47), (22, 48), (22, 55), (22, 69), (22, 71), (22, 75), (23, 1), (23, 3), (23, 8), (23, 9), (23, 12), (23, 27), (23, 40), (23, 42), (23, 44), (23, 47), (23, 48), (23, 71), (25, 1), (25, 3), (25, 12), (25, 27), (25, 40), (25, 42), (25, 44), (25, 47), (25, 48), (26, 1), (26, 3), (26, 7), (26, 8), (26, 12), (26, 27), (26, 40), (26, 42), (26, 44), (26, 47), (26, 48), (26, 69), (29, 1), (29, 3), (29, 27), (29, 42), (29, 48), (29, 71), (33, 1), (33, 3), (33, 8), (33, 9), (33, 10), (33, 12), (33, 21), (33, 27), (33, 40), (33, 42), (33, 44), (33, 47), (33, 48), (33, 69), (33, 71), (39, 1), (39, 48), (41, 1), (41, 3), (41, 12), (41, 27), (41, 42), (41, 44), (41, 48), (45, 48), (46, 1), (46, 3), (46, 9), (46, 12), (46, 27), (46, 40), (46, 42), (46, 44), (46, 47), (46, 48), (50, 1), (50, 3), (50, 9), (50, 12), (50, 27), (50, 40), (50, 42), (50, 44), (50, 47), (50, 48), (50, 69), (50, 71), (51, 1), (51, 3), (51, 8), (51, 10), (51, 12), (51, 27), (51, 35), (51, 42), (51, 44), (51, 48), (51, 71), (56, 1), (56, 3), (56, 48), (58, 1), (58, 3), (58, 8), (58, 9), (58, 10), (58, 12), (58, 27), (58, 28), (58, 35), (58, 42), (58, 44), (58, 48), (58, 71), (59, 1), (59, 3), (59, 8), (59, 10), (59, 12), (59, 27), (59, 35), (59, 42), (59, 44), (59, 48), (59, 71), (60, 1), (60, 3), (60, 9), (60, 12), (60, 27), (60, 40), (60, 42), (60, 44), (60, 47), (60, 48), (63, 48), (64, 48), (65, 1), (65, 3), (65, 48), (66, 1), (66, 48), (70, 1), (70, 3), (70, 27), (70, 48), (73, 1), (77, 1), (77, 3), (77, 48), (78, 1), (78, 3), (78, 42), (78, 48), (81, 1), (81, 3), (81, 27), (81, 48)]</t>
        </is>
      </c>
      <c r="N16" t="n">
        <v>4878</v>
      </c>
      <c r="O16" t="n">
        <v>0.75</v>
      </c>
      <c r="P16" t="n">
        <v>0.95</v>
      </c>
      <c r="Q16" t="n">
        <v>3</v>
      </c>
      <c r="R16" t="n">
        <v>10000</v>
      </c>
      <c r="S16" t="inlineStr">
        <is>
          <t>11/06/2023, 18:47:44</t>
        </is>
      </c>
      <c r="T16" s="3">
        <f>hyperlink("https://spiral.technion.ac.il/results/MTAwMDAwMw==/15/GOResultsPROCESS","link")</f>
        <v/>
      </c>
      <c r="U16" t="inlineStr">
        <is>
          <t>['GO:0090304:nucleic acid metabolic process (qval7.16E-20)', 'GO:0006396:RNA processing (qval1.28E-18)', 'GO:0034641:cellular nitrogen compound metabolic process (qval8.52E-18)', 'GO:0016070:RNA metabolic process (qval7.39E-18)', 'GO:0006139:nucleobase-containing compound metabolic process (qval9.57E-18)', 'GO:0046483:heterocycle metabolic process (qval5.43E-17)', 'GO:0006725:cellular aromatic compound metabolic process (qval6.92E-17)', 'GO:1901360:organic cyclic compound metabolic process (qval4.16E-16)', 'GO:0016071:mRNA metabolic process (qval7.55E-12)', 'GO:0008380:RNA splicing (qval2.13E-11)', 'GO:0006397:mRNA processing (qval6.12E-11)', 'GO:0043170:macromolecule metabolic process (qval1.19E-9)', 'GO:0006807:nitrogen compound metabolic process (qval3.88E-8)', 'GO:0006364:rRNA processing (qval5.18E-8)', 'GO:0022618:ribonucleoprotein complex assembly (qval1.05E-7)', 'GO:0016072:rRNA metabolic process (qval1.2E-7)', 'GO:0071826:ribonucleoprotein complex subunit organization (qval1.88E-7)', 'GO:0044237:cellular metabolic process (qval4E-7)', 'GO:0000398:mRNA splicing, via spliceosome (qval4.66E-7)', 'GO:0000377:RNA splicing, via transesterification reactions with bulged adenosine as nucleophile (qval4.42E-7)', 'GO:0000375:RNA splicing, via transesterification reactions (qval4.21E-7)', 'GO:0044238:primary metabolic process (qval4.21E-7)', 'GO:0034622:cellular protein-containing complex assembly (qval2.08E-6)', 'GO:0071704:organic substance metabolic process (qval2.61E-6)', 'GO:0034660:ncRNA metabolic process (qval1.14E-5)', 'GO:0034470:ncRNA processing (qval1.15E-5)', 'GO:0008152:metabolic process (qval1.47E-5)', 'GO:0065003:protein-containing complex assembly (qval3.32E-5)', 'GO:0043933:protein-containing complex subunit organization (qval4.05E-5)', 'GO:0044085:cellular component biogenesis (qval1.09E-4)', 'GO:0022613:ribonucleoprotein complex biogenesis (qval1.05E-4)', 'GO:0042254:ribosome biogenesis (qval9.8E-4)', 'GO:0071840:cellular component organization or biogenesis (qval2.06E-3)', 'GO:0009059:macromolecule biosynthetic process (qval6.39E-3)', 'GO:0042273:ribosomal large subunit biogenesis (qval6.95E-3)', 'GO:0016043:cellular component organization (qval1.38E-2)', 'GO:0034645:cellular macromolecule biosynthetic process (qval1.48E-2)', 'GO:0000154:rRNA modification (qval1.5E-2)', 'GO:0000387:spliceosomal snRNP assembly (qval1.46E-2)', 'GO:0006413:translational initiation (qval1.68E-2)', 'GO:0022607:cellular component assembly (qval1.71E-2)', 'GO:1903311:regulation of mRNA metabolic process (qval1.79E-2)', 'GO:0000470:maturation of LSU-rRNA (qval1.76E-2)', 'GO:0009987:cellular process (qval2.49E-2)', 'GO:0050684:regulation of mRNA processing (qval3.57E-2)', 'GO:0051236:establishment of RNA localization (qval4.07E-2)', 'GO:0050658:RNA transport (qval3.98E-2)', 'GO:0050657:nucleic acid transport (qval3.9E-2)', 'GO:0043484:regulation of RNA splicing (qval7.19E-2)', 'GO:0015931:nucleobase-containing compound transport (qval8.29E-2)', 'GO:0006259:DNA metabolic process (qval1.01E-1)', 'GO:0006325:chromatin organization (qval9.95E-2)', 'GO:0006278:RNA-dependent DNA biosynthetic process (qval1.03E-1)', 'GO:0007004:telomere maintenance via telomerase (qval1.01E-1)', 'GO:0006405:RNA export from nucleus (qval1.41E-1)', 'GO:0016074:snoRNA metabolic process (qval1.42E-1)', 'GO:0031167:rRNA methylation (qval1.39E-1)', 'GO:0000460:maturation of 5.8S rRNA (qval1.37E-1)', 'GO:0000380:alternative mRNA splicing, via spliceosome (qval1.35E-1)']</t>
        </is>
      </c>
      <c r="V16" s="3">
        <f>hyperlink("https://spiral.technion.ac.il/results/MTAwMDAwMw==/15/GOResultsFUNCTION","link")</f>
        <v/>
      </c>
      <c r="W16" t="inlineStr">
        <is>
          <t>['GO:0003723:RNA binding (qval4.79E-24)', 'GO:0003676:nucleic acid binding (qval3.59E-16)', 'GO:1901363:heterocyclic compound binding (qval1.65E-10)', 'GO:0097159:organic cyclic compound binding (qval1.92E-10)', 'GO:0005488:binding (qval1.91E-4)', 'GO:0003727:single-stranded RNA binding (qval6.1E-3)', 'GO:0030515:snoRNA binding (qval1.58E-2)', 'GO:0003743:translation initiation factor activity (qval2.77E-2)', 'GO:0140098:catalytic activity, acting on RNA (qval2.69E-2)', 'GO:0003729:mRNA binding (qval3.21E-2)', 'GO:0008135:translation factor activity, RNA binding (qval1.26E-1)', 'GO:0008649:rRNA methyltransferase activity (qval2.08E-1)', 'GO:0140102:catalytic activity, acting on a rRNA (qval1.92E-1)']</t>
        </is>
      </c>
      <c r="X16" s="3">
        <f>hyperlink("https://spiral.technion.ac.il/results/MTAwMDAwMw==/15/GOResultsCOMPONENT","link")</f>
        <v/>
      </c>
      <c r="Y16" t="inlineStr">
        <is>
          <t>['GO:0044428:nuclear part (qval1.44E-24)', 'GO:0005634:nucleus (qval5.34E-16)', 'GO:1990904:ribonucleoprotein complex (qval1.03E-14)', 'GO:0005730:nucleolus (qval6.57E-14)', 'GO:0044446:intracellular organelle part (qval6.85E-13)', 'GO:0044422:organelle part (qval2.7E-12)', 'GO:0044424:intracellular part (qval1.23E-9)', 'GO:0043231:intracellular membrane-bounded organelle (qval5.42E-9)', 'GO:0043229:intracellular organelle (qval7.14E-9)', 'GO:0043226:organelle (qval1.21E-8)', 'GO:0030684:preribosome (qval1.2E-8)', 'GO:0043227:membrane-bounded organelle (qval4.93E-8)', 'GO:0005681:spliceosomal complex (qval9.73E-8)', 'GO:0044452:nucleolar part (qval1.58E-6)', 'GO:0043228:non-membrane-bounded organelle (qval3.84E-6)', 'GO:0043232:intracellular non-membrane-bounded organelle (qval3.6E-6)', 'GO:0044464:cell part (qval2.56E-5)', 'GO:0005685:U1 snRNP (qval3.16E-5)', 'GO:0005654:nucleoplasm (qval5.79E-5)', 'GO:0030687:preribosome, large subunit precursor (qval5.75E-5)', 'GO:0097525:spliceosomal snRNP complex (qval5.68E-5)', 'GO:0030532:small nuclear ribonucleoprotein complex (qval6.03E-5)', 'GO:0120114:Sm-like protein family complex (qval6.41E-5)', 'GO:0044451:nucleoplasm part (qval1.08E-4)', 'GO:0016604:nuclear body (qval2.03E-4)', 'GO:0032991:protein-containing complex (qval2.4E-4)', 'GO:0032040:small-subunit processome (qval3.92E-4)', 'GO:0005682:U5 snRNP (qval3.99E-4)', 'GO:0071013:catalytic step 2 spliceosome (qval7.07E-4)', 'GO:0005684:U2-type spliceosomal complex (qval1.31E-3)', 'GO:0005732:small nucleolar ribonucleoprotein complex (qval1.46E-3)', 'GO:0000785:chromatin (qval1.65E-3)', 'GO:0034388:Pwp2p-containing subcomplex of 90S preribosome (qval5.7E-3)', 'GO:0016607:nuclear speck (qval7.26E-3)', 'GO:0005687:U4 snRNP (qval8.04E-3)', 'GO:0000243:commitment complex (qval1.09E-2)', 'GO:0005665:RNA polymerase II, core complex (qval2.76E-2)']</t>
        </is>
      </c>
      <c r="Z16" t="inlineStr">
        <is>
          <t>[{2, 4, 5, 13, 14, 15, 17, 18, 20, 22, 23, 25, 26, 29, 33, 39, 41, 45, 46, 50, 51, 56, 58, 59, 60, 63, 64, 65, 66, 70, 73, 77, 78, 81}, {1, 3, 69, 7, 8, 9, 10, 71, 12, 75, 21, 27, 28, 35, 40, 42, 44, 47, 48, 55}]</t>
        </is>
      </c>
    </row>
    <row r="17">
      <c r="A17" s="1" t="n">
        <v>16</v>
      </c>
      <c r="B17" t="n">
        <v>30105</v>
      </c>
      <c r="C17" t="n">
        <v>10251</v>
      </c>
      <c r="D17" t="n">
        <v>83</v>
      </c>
      <c r="E17" t="n">
        <v>248</v>
      </c>
      <c r="F17" t="n">
        <v>4524</v>
      </c>
      <c r="G17" t="n">
        <v>31</v>
      </c>
      <c r="H17" t="n">
        <v>6806</v>
      </c>
      <c r="I17" t="n">
        <v>204</v>
      </c>
      <c r="J17" s="2" t="n">
        <v>-737.2983783255668</v>
      </c>
      <c r="K17" t="n">
        <v>0.3707386353174321</v>
      </c>
      <c r="L17" t="inlineStr">
        <is>
          <t>LOC100150849,LOC100330442,LOC100535890,LOC100536354,LOC100536647,LOC100538042,LOC101883930,LOC101885015,LOC101887093,LOC103908996,LOC103909601,LOC103911503,LOC103912051,LOC556254,LOC559561,LOC561719,LOC568650,acbd6,adam10b,aldoaa,amd1,apex1,ash1l,atf4a,atf4b,atf4b1,atp1b3a,bub3,calm2b,carm1,cct3,cd99l2,cdh2,cdh6,celsr1b,cenpa,chd4b,chsy3,cirbpa,cirbpb,clic4,cnbpb,col12a1a,csnk2b,ctnnb1,ddah1,dhx15,dnmt3b,dzip1,eef1a1l1,egr2b,eif1ad,elof1,epha2a,eps15l1a,ewsr1a,fam13a,fam168b,fb06f03,fhdc1,fkbp1aa,fmnl2b,fzd7a,gcn1l1,gnai1,grk4,gsk3b,h2afy2,h3f3b.1,h3f3c,hdac1,her8a,her9,hif1al,hmga1a,hmgb1b,hmgb2b,hmgn2,hmgn3,hnrnpa0a,hnrnpaba,hnrnpk,hnrpkl,hp1bp3,hsp90ab1,idh2,ier5,igf2bp1,ildr2,kctd6b,kdm1a,kdm2ba,kdm6ba,kif15,kirrela,kmt2cb,kmt2e,ldb1a,lmnb2,lmo3,lphn2a,lrig2,lrig3,lzts2a,map2k6,mapk12b,mapkapk3,mapre2,marcksb,mat2ab,mbd3b,mcm3,mcm7,mdkb,meis1b,meis2b,metrn,mib1,midn,mn1a,mrpl23,msi1,myeov2,nat8l,ndufa10,nkd1,nkx6.2,nme3,notch3,nova2,nr1d2b,nrarpa,nrarpb,nucks1a,nucks1b,nutf2,olig3,otub1a,parp1,pax6a,pax6b,pcdh19,pcna,pdgfaa,pdhb,phf10,phf20b,phf21aa,phtf2,picalmb,pin1,plekhg4,plxdc2,pola1,polr3glb,ppiaa,ppid,praf2,prr12b,psma8,psmb2,psmc5,psmd13,psmd4b,ptbp1a,ptgr1,ptmaa,ptmab,ptpn12,ptpro,qser1,ran,rbb4l,rbbp4,rhoaa,scube2,selt2,seph,seta,sf3b1,si:ch1073-429i10.3,si:ch211-137a8.4,si:ch211-175g6.7,si:ch73-272h24.1,si:dkey-286j15.1,si:dkey-71p21.9,si:dkeyp-113d7.1,si:dkeyp-89c11.2,si:rp71-1p14.10,skia,slc25a3b,slc25a5,slc38a4,slc39a3,snrpd1,snrpd2,snrpe,snrpf,snx12,sox19a,sox2,sox3,sp8b,spred1,spry2,srsf5b,ssbp4,tardbp,tdg.1,tdp1,tfdp2,tgif1,tmeff1b,tmem2,top2b,tox,tpt1,tspan7,txnipa,ube2e2,ube2ib,ube2v1,ubl3a,ubtd2,usp5,vdac1,wasf3b,wu:fb18c02,wu:fb25b09,wu:fb52c12,wu:fc13c02,xrcc1,ywhaqb,yy1a,zeb1b,zfhx4,zgc:101846,zgc:123194,zgc:158409,zgc:158689,zgc:64189,zgc:77262,zgc:85858,zgc:86903,zgc:92242,zic5,zmiz1a,znf207b</t>
        </is>
      </c>
      <c r="M17" t="inlineStr">
        <is>
          <t>[(2, 1), (2, 3), (2, 9), (2, 19), (2, 24), (2, 28), (2, 36), (2, 38), (2, 43), (2, 48), (2, 54), (2, 55), (2, 63), (2, 71), (2, 73), (2, 76), (4, 1), (4, 3), (4, 9), (4, 19), (4, 24), (4, 28), (4, 36), (4, 38), (4, 48), (4, 54), (4, 55), (4, 63), (4, 71), (4, 73), (4, 76), (14, 1), (14, 3), (14, 9), (14, 19), (14, 24), (14, 28), (14, 36), (14, 38), (14, 48), (14, 54), (14, 55), (14, 63), (14, 71), (14, 73), (14, 76), (15, 1), (15, 3), (15, 9), (15, 19), (15, 24), (15, 28), (15, 36), (15, 38), (15, 48), (15, 54), (15, 55), (15, 63), (15, 71), (15, 73), (15, 76), (23, 1), (23, 3), (23, 9), (23, 19), (23, 24), (23, 28), (23, 36), (23, 38), (23, 43), (23, 48), (23, 54), (23, 55), (23, 63), (23, 71), (23, 73), (23, 76), (25, 1), (25, 3), (25, 9), (25, 19), (25, 24), (25, 28), (25, 36), (25, 38), (25, 43), (25, 48), (25, 54), (25, 55), (25, 63), (25, 71), (25, 73), (25, 76), (29, 1), (29, 3), (29, 9), (29, 19), (29, 24), (29, 28), (29, 36), (29, 38), (29, 48), (29, 54), (29, 55), (29, 63), (29, 71), (29, 73), (29, 76), (33, 1), (33, 3), (33, 9), (33, 19), (33, 24), (33, 28), (33, 36), (33, 38), (33, 48), (33, 54), (33, 55), (33, 63), (33, 71), (33, 73), (33, 76), (46, 1), (46, 3), (46, 9), (46, 19), (46, 24), (46, 28), (46, 36), (46, 38), (46, 48), (46, 54), (46, 55), (46, 63), (46, 71), (46, 73), (46, 76), (50, 1), (50, 3), (50, 9), (50, 19), (50, 24), (50, 28), (50, 36), (50, 38), (50, 43), (50, 48), (50, 54), (50, 55), (50, 63), (50, 71), (50, 73), (50, 76), (58, 1), (58, 3), (58, 9), (58, 19), (58, 24), (58, 28), (58, 36), (58, 38), (58, 43), (58, 48), (58, 54), (58, 55), (58, 63), (58, 71), (58, 73), (58, 76), (60, 1), (60, 3), (60, 9), (60, 19), (60, 24), (60, 28), (60, 36), (60, 38), (60, 48), (60, 54), (60, 55), (60, 63), (60, 71), (60, 73), (60, 76), (68, 9), (68, 24), (68, 28), (68, 38), (70, 1), (70, 3), (70, 9), (70, 19), (70, 24), (70, 28), (70, 36), (70, 38), (70, 48), (70, 55), (70, 63), (70, 73), (70, 76), (72, 24), (72, 38)]</t>
        </is>
      </c>
      <c r="N17" t="n">
        <v>2945</v>
      </c>
      <c r="O17" t="n">
        <v>0.5</v>
      </c>
      <c r="P17" t="n">
        <v>0.95</v>
      </c>
      <c r="Q17" t="n">
        <v>3</v>
      </c>
      <c r="R17" t="n">
        <v>10000</v>
      </c>
      <c r="S17" t="inlineStr">
        <is>
          <t>11/06/2023, 18:48:09</t>
        </is>
      </c>
      <c r="T17" s="3">
        <f>hyperlink("https://spiral.technion.ac.il/results/MTAwMDAwMw==/16/GOResultsPROCESS","link")</f>
        <v/>
      </c>
      <c r="U17" t="inlineStr">
        <is>
          <t>['GO:0019219:regulation of nucleobase-containing compound metabolic process (qval2.82E-5)', 'GO:2000112:regulation of cellular macromolecule biosynthetic process (qval1.55E-5)', 'GO:0010556:regulation of macromolecule biosynthetic process (qval1.12E-5)', 'GO:0051252:regulation of RNA metabolic process (qval1.32E-5)', 'GO:0031326:regulation of cellular biosynthetic process (qval1.17E-5)', 'GO:0010468:regulation of gene expression (qval1.13E-5)', 'GO:0009889:regulation of biosynthetic process (qval1.06E-5)', 'GO:0006355:regulation of transcription, DNA-templated (qval1.21E-5)', 'GO:1903506:regulation of nucleic acid-templated transcription (qval1.09E-5)', 'GO:2001141:regulation of RNA biosynthetic process (qval1E-5)', 'GO:0060255:regulation of macromolecule metabolic process (qval1.01E-5)', 'GO:0051171:regulation of nitrogen compound metabolic process (qval9.32E-6)', 'GO:0006325:chromatin organization (qval1.64E-5)', 'GO:0080090:regulation of primary metabolic process (qval1.87E-5)', 'GO:0031323:regulation of cellular metabolic process (qval6.45E-5)', 'GO:0003002:regionalization (qval7.56E-5)', 'GO:0019222:regulation of metabolic process (qval1.24E-4)', 'GO:0048856:anatomical structure development (qval1.29E-4)', 'GO:0006357:regulation of transcription by RNA polymerase II (qval2.2E-4)', 'GO:0035239:tube morphogenesis (qval2.38E-4)', 'GO:0009653:anatomical structure morphogenesis (qval2.93E-4)', 'GO:0048513:animal organ development (qval3.45E-4)', 'GO:0090287:regulation of cellular response to growth factor stimulus (qval6.41E-4)', 'GO:0032502:developmental process (qval7.75E-4)', 'GO:0050793:regulation of developmental process (qval9.51E-4)', 'GO:0060284:regulation of cell development (qval1.33E-3)', 'GO:0008380:RNA splicing (qval1.61E-3)', 'GO:0010001:glial cell differentiation (qval2.33E-3)', 'GO:0007389:pattern specification process (qval2.82E-3)', 'GO:0045944:positive regulation of transcription by RNA polymerase II (qval3.05E-3)', 'GO:0050794:regulation of cellular process (qval3.95E-3)', 'GO:0045595:regulation of cell differentiation (qval3.91E-3)', 'GO:0021538:epithalamus development (qval4.09E-3)', 'GO:0010628:positive regulation of gene expression (qval5.79E-3)', 'GO:0048729:tissue morphogenesis (qval7.01E-3)', 'GO:0009952:anterior/posterior pattern specification (qval7.16E-3)', 'GO:0002009:morphogenesis of an epithelium (qval7.28E-3)', 'GO:2000026:regulation of multicellular organismal development (qval8.11E-3)', 'GO:0010557:positive regulation of macromolecule biosynthetic process (qval1.12E-2)', 'GO:1903508:positive regulation of nucleic acid-templated transcription (qval1.49E-2)', 'GO:0045893:positive regulation of transcription, DNA-templated (qval1.46E-2)', 'GO:1902680:positive regulation of RNA biosynthetic process (qval1.42E-2)', 'GO:0007420:brain development (qval1.41E-2)', 'GO:0031328:positive regulation of cellular biosynthetic process (qval1.45E-2)', 'GO:0003407:neural retina development (qval1.46E-2)', 'GO:0009891:positive regulation of biosynthetic process (qval1.53E-2)', 'GO:0000387:spliceosomal snRNP assembly (qval1.71E-2)', 'GO:0006397:mRNA processing (qval1.73E-2)', 'GO:0048518:positive regulation of biological process (qval1.7E-2)', 'GO:0050789:regulation of biological process (qval1.76E-2)', 'GO:0048646:anatomical structure formation involved in morphogenesis (qval1.82E-2)', 'GO:0051239:regulation of multicellular organismal process (qval2E-2)', 'GO:0050767:regulation of neurogenesis (qval2.06E-2)', 'GO:1905040:otic placode development (qval2.21E-2)', 'GO:0090304:nucleic acid metabolic process (qval2.2E-2)', 'GO:0006139:nucleobase-containing compound metabolic process (qval2.25E-2)', 'GO:0051254:positive regulation of RNA metabolic process (qval2.34E-2)', 'GO:0006259:DNA metabolic process (qval2.56E-2)', 'GO:0003143:embryonic heart tube morphogenesis (qval2.74E-2)', 'GO:0070988:demethylation (qval2.74E-2)', 'GO:0051960:regulation of nervous system development (qval4.27E-2)', 'GO:0006271:DNA strand elongation involved in DNA replication (qval4.5E-2)', 'GO:0021654:rhombomere boundary formation (qval4.43E-2)', 'GO:0010646:regulation of cell communication (qval5.18E-2)', 'GO:0045935:positive regulation of nucleobase-containing compound metabolic process (qval5.38E-2)', 'GO:0048522:positive regulation of cellular process (qval5.34E-2)', 'GO:0023051:regulation of signaling (qval5.37E-2)', 'GO:0046483:heterocycle metabolic process (qval5.51E-2)', 'GO:0007275:multicellular organism development (qval6.02E-2)', 'GO:0022616:DNA strand elongation (qval6.49E-2)', 'GO:0006725:cellular aromatic compound metabolic process (qval6.57E-2)', 'GO:0001947:heart looping (qval6.91E-2)', 'GO:0002244:hematopoietic progenitor cell differentiation (qval7.26E-2)', 'GO:0048859:formation of anatomical boundary (qval7.61E-2)', 'GO:0060562:epithelial tube morphogenesis (qval7.68E-2)', 'GO:0007417:central nervous system development (qval7.85E-2)', 'GO:0009953:dorsal/ventral pattern formation (qval7.84E-2)', 'GO:0016071:mRNA metabolic process (qval8.84E-2)', 'GO:0000012:single strand break repair (qval8.91E-2)', 'GO:0006272:leading strand elongation (qval8.8E-2)', 'GO:0006482:protein demethylation (qval1.02E-1)', 'GO:0008214:protein dealkylation (qval1.01E-1)']</t>
        </is>
      </c>
      <c r="V17" s="3">
        <f>hyperlink("https://spiral.technion.ac.il/results/MTAwMDAwMw==/16/GOResultsFUNCTION","link")</f>
        <v/>
      </c>
      <c r="W17" t="inlineStr">
        <is>
          <t>['GO:0003676:nucleic acid binding (qval6.73E-9)', 'GO:0003677:DNA binding (qval1.94E-8)', 'GO:0003682:chromatin binding (qval7.55E-6)', 'GO:1901363:heterocyclic compound binding (qval6.14E-6)', 'GO:0097159:organic cyclic compound binding (qval8.88E-6)', 'GO:0031490:chromatin DNA binding (qval6.71E-5)', 'GO:0031492:nucleosomal DNA binding (qval6.98E-5)', 'GO:0031491:nucleosome binding (qval1.45E-4)', 'GO:0005488:binding (qval1.49E-3)', 'GO:0003697:single-stranded DNA binding (qval2.49E-2)', 'GO:0003729:mRNA binding (qval3.21E-2)', 'GO:0003690:double-stranded DNA binding (qval4.13E-2)', 'GO:0140110:transcription regulator activity (qval7.15E-2)', 'GO:0003712:transcription coregulator activity (qval1.59E-1)', 'GO:1990837:sequence-specific double-stranded DNA binding (qval1.81E-1)', 'GO:0003755:peptidyl-prolyl cis-trans isomerase activity (qval2E-1)']</t>
        </is>
      </c>
      <c r="X17" s="3">
        <f>hyperlink("https://spiral.technion.ac.il/results/MTAwMDAwMw==/16/GOResultsCOMPONENT","link")</f>
        <v/>
      </c>
      <c r="Y17" t="inlineStr">
        <is>
          <t>['GO:0005634:nucleus (qval1.14E-18)', 'GO:0044424:intracellular part (qval2.78E-9)', 'GO:0043231:intracellular membrane-bounded organelle (qval3.13E-9)', 'GO:0043227:membrane-bounded organelle (qval6.19E-9)', 'GO:0043229:intracellular organelle (qval1.49E-7)', 'GO:0043226:organelle (qval1.51E-7)', 'GO:0044464:cell part (qval1.74E-6)', 'GO:0044428:nuclear part (qval4.01E-5)', 'GO:0000785:chromatin (qval4.2E-5)', 'GO:0044427:chromosomal part (qval6.37E-5)', 'GO:0032991:protein-containing complex (qval2E-4)', 'GO:1902494:catalytic complex (qval1.54E-3)', 'GO:0005686:U2 snRNP (qval3.03E-3)', 'GO:0005685:U1 snRNP (qval3.64E-3)', 'GO:0044446:intracellular organelle part (qval5.67E-3)', 'GO:0071013:catalytic step 2 spliceosome (qval8.13E-3)', 'GO:0005681:spliceosomal complex (qval8.57E-3)', 'GO:0044422:organelle part (qval9.41E-3)', 'GO:0097525:spliceosomal snRNP complex (qval1.49E-2)', 'GO:0030532:small nuclear ribonucleoprotein complex (qval1.57E-2)', 'GO:0005682:U5 snRNP (qval1.54E-2)', 'GO:0031519:PcG protein complex (qval1.56E-2)', 'GO:0120114:Sm-like protein family complex (qval1.51E-2)', 'GO:0034715:pICln-Sm protein complex (qval2.27E-2)', 'GO:1905369:endopeptidase complex (qval2.39E-2)', 'GO:0000502:proteasome complex (qval2.3E-2)', 'GO:0034708:methyltransferase complex (qval2.61E-2)', 'GO:0005667:transcription factor complex (qval3.52E-2)', 'GO:0034719:SMN-Sm protein complex (qval3.73E-2)']</t>
        </is>
      </c>
      <c r="Z17" t="inlineStr">
        <is>
          <t>[{33, 2, 4, 68, 70, 72, 14, 15, 46, 50, 23, 25, 58, 60, 29}, {1, 3, 71, 9, 73, 76, 19, 24, 28, 36, 38, 43, 48, 54, 55, 63}]</t>
        </is>
      </c>
    </row>
    <row r="18">
      <c r="A18" s="1" t="n">
        <v>17</v>
      </c>
      <c r="B18" t="n">
        <v>30105</v>
      </c>
      <c r="C18" t="n">
        <v>10251</v>
      </c>
      <c r="D18" t="n">
        <v>83</v>
      </c>
      <c r="E18" t="n">
        <v>176</v>
      </c>
      <c r="F18" t="n">
        <v>5058</v>
      </c>
      <c r="G18" t="n">
        <v>34</v>
      </c>
      <c r="H18" t="n">
        <v>6806</v>
      </c>
      <c r="I18" t="n">
        <v>221</v>
      </c>
      <c r="J18" s="2" t="n">
        <v>-497.1044097858754</v>
      </c>
      <c r="K18" t="n">
        <v>0.373625255264127</v>
      </c>
      <c r="L18" t="inlineStr">
        <is>
          <t>LOC100535315,LOC100536508,LOC100537724,LOC100538042,LOC101885203,LOC103911503,LOC556254,LOC559561,abcf1,aldoaa,apex1,atf4a,atf4b1,atp5d,atp5f1,atp5l,birc2,btf3,bub3,calm2b,calm3b,cct2,cct3,cct4,cct6a,cd99l2,cenpa,cirbpa,cirbpb,cnbpb,cox4i1,cox6a1,cox6b2,cox8a,csnk2b,ctnnb1,dzip1,eef1a1l1,eef1a1l2,eef2b,eif2s2,eif2s3,eif3ba,eif3c,eif3f,eif3g,eif3k,eif3s6ip,eif4g1a,eif5a,eps15l1a,ewsr1a,faua,fb06f03,fkbp1aa,gcn1l1,gltscr2,gnb2l1,grk4,gtpbp4,h2afy2,hif1al,hmga1a,hnrnpul1,hp1bp3,hsp90ab1,impdh1b,kars,kdm1a,kmt2cb,lrig2,naca,ndufa10,ndufa6,nme3,nrarpa,nsa2,nucks1a,nup160,nutf2,ola1,osgep,pabpc1a,pfdn4,pin1,polr2eb,psma1,psma8,psmb2,ran,rhoaa,rnf10,rpl10,rpl10a,rpl13,rpl13a,rpl14,rpl15,rpl17,rpl21,rpl22,rpl22l1,rpl23,rpl23a,rpl26,rpl27,rpl28,rpl3,rpl31,rpl35,rpl35a,rpl36,rpl36a,rpl39,rpl7,rpl7a,rpl8,rpl9,rplp0,rplp1,rplp2,rps10,rps13,rps14,rps15,rps15a,rps16,rps18,rps19,rps20,rps21,rps23,rps24,rps26l,rps27.1,rps27.2,rps27a,rps3,rps3a,rps4x,rps5,rps6,rps9,rsl24d1,seph,serbp1a,si:ch1073-429i10.3,si:dkey-159f12.2,si:dkey-286j15.1,si:dkeyp-113d7.1,si:dkeyp-80c12.10,slc25a3b,slc25a5,snrpd2,snrpe,snrpf,snrpg,sub1a,sumo2b,tma7,top2b,tpt1,uba52,uqcr11,vdac1,wu:fb18c02,ybx1,ywhaqb,zgc:103688,zgc:114188,zgc:153713,zgc:158409,zgc:162967,zgc:171772,zgc:92242,znf207b</t>
        </is>
      </c>
      <c r="M18" t="inlineStr">
        <is>
          <t>[(2, 1), (2, 3), (2, 6), (2, 8), (2, 9), (2, 10), (2, 11), (2, 12), (2, 24), (2, 27), (2, 28), (2, 32), (2, 35), (2, 38), (2, 42), (2, 44), (2, 55), (2, 67), (2, 71), (2, 75), (2, 76), (4, 1), (4, 3), (4, 6), (4, 8), (4, 9), (4, 10), (4, 12), (4, 24), (4, 27), (4, 28), (4, 32), (4, 35), (4, 38), (4, 42), (4, 44), (4, 55), (4, 67), (4, 71), (4, 75), (4, 76), (14, 1), (14, 3), (14, 6), (14, 8), (14, 9), (14, 10), (14, 12), (14, 24), (14, 27), (14, 28), (14, 32), (14, 35), (14, 38), (14, 42), (14, 44), (14, 55), (14, 67), (14, 71), (14, 75), (14, 76), (15, 1), (15, 3), (15, 6), (15, 8), (15, 9), (15, 10), (15, 12), (15, 24), (15, 27), (15, 28), (15, 32), (15, 35), (15, 38), (15, 42), (15, 44), (15, 55), (15, 67), (15, 71), (15, 75), (15, 76), (23, 1), (23, 3), (23, 6), (23, 8), (23, 9), (23, 10), (23, 12), (23, 24), (23, 27), (23, 28), (23, 32), (23, 35), (23, 38), (23, 42), (23, 44), (23, 55), (23, 67), (23, 71), (23, 75), (23, 76), (25, 1), (25, 3), (25, 6), (25, 8), (25, 9), (25, 10), (25, 12), (25, 24), (25, 27), (25, 28), (25, 32), (25, 35), (25, 38), (25, 42), (25, 44), (25, 55), (25, 67), (25, 71), (25, 75), (25, 76), (29, 1), (29, 3), (29, 6), (29, 8), (29, 9), (29, 10), (29, 12), (29, 24), (29, 27), (29, 28), (29, 32), (29, 35), (29, 38), (29, 42), (29, 44), (29, 55), (29, 67), (29, 71), (29, 75), (29, 76), (33, 1), (33, 3), (33, 6), (33, 8), (33, 9), (33, 10), (33, 12), (33, 24), (33, 27), (33, 28), (33, 32), (33, 35), (33, 38), (33, 42), (33, 44), (33, 55), (33, 67), (33, 71), (33, 75), (33, 76), (46, 1), (46, 3), (46, 6), (46, 8), (46, 9), (46, 10), (46, 11), (46, 12), (46, 24), (46, 27), (46, 28), (46, 32), (46, 35), (46, 38), (46, 42), (46, 44), (46, 55), (46, 67), (46, 71), (46, 75), (46, 76), (50, 1), (50, 6), (50, 8), (50, 9), (50, 10), (50, 24), (50, 27), (50, 28), (50, 32), (50, 35), (50, 38), (50, 42), (50, 55), (50, 67), (50, 71), (50, 75), (50, 76), (60, 1), (60, 3), (60, 6), (60, 8), (60, 9), (60, 10), (60, 12), (60, 24), (60, 27), (60, 28), (60, 32), (60, 35), (60, 38), (60, 42), (60, 44), (60, 55), (60, 64), (60, 67), (60, 71), (60, 73), (60, 75), (60, 76)]</t>
        </is>
      </c>
      <c r="N18" t="n">
        <v>2391</v>
      </c>
      <c r="O18" t="n">
        <v>1</v>
      </c>
      <c r="P18" t="n">
        <v>0.95</v>
      </c>
      <c r="Q18" t="n">
        <v>3</v>
      </c>
      <c r="R18" t="n">
        <v>10000</v>
      </c>
      <c r="S18" t="inlineStr">
        <is>
          <t>11/06/2023, 18:48:35</t>
        </is>
      </c>
      <c r="T18" s="3">
        <f>hyperlink("https://spiral.technion.ac.il/results/MTAwMDAwMw==/17/GOResultsPROCESS","link")</f>
        <v/>
      </c>
      <c r="U18" t="inlineStr">
        <is>
          <t>['GO:0006412:translation (qval9.78E-76)', 'GO:0043043:peptide biosynthetic process (qval1.87E-75)', 'GO:0006518:peptide metabolic process (qval1.2E-68)', 'GO:0043604:amide biosynthetic process (qval3.05E-68)', 'GO:0034645:cellular macromolecule biosynthetic process (qval1.99E-57)', 'GO:0043603:cellular amide metabolic process (qval1.75E-57)', 'GO:0009059:macromolecule biosynthetic process (qval8.63E-55)', 'GO:1901566:organonitrogen compound biosynthetic process (qval1.37E-54)', 'GO:0044271:cellular nitrogen compound biosynthetic process (qval2.68E-52)', 'GO:0044249:cellular biosynthetic process (qval6.49E-42)', 'GO:0034641:cellular nitrogen compound metabolic process (qval1.68E-41)', 'GO:1901576:organic substance biosynthetic process (qval2.02E-40)', 'GO:0009058:biosynthetic process (qval1.33E-39)', 'GO:0044267:cellular protein metabolic process (qval3.53E-21)', 'GO:0022618:ribonucleoprotein complex assembly (qval3.77E-21)', 'GO:0071826:ribonucleoprotein complex subunit organization (qval2.14E-20)', 'GO:0044237:cellular metabolic process (qval3.6E-20)', 'GO:0044260:cellular macromolecule metabolic process (qval1.2E-19)', 'GO:0043170:macromolecule metabolic process (qval1.58E-19)', 'GO:0002181:cytoplasmic translation (qval2.26E-19)', 'GO:0006807:nitrogen compound metabolic process (qval8.85E-19)', 'GO:1901564:organonitrogen compound metabolic process (qval9.43E-17)', 'GO:0019538:protein metabolic process (qval9.7E-17)', 'GO:0008152:metabolic process (qval1.07E-16)', 'GO:0044238:primary metabolic process (qval4.54E-16)', 'GO:0071704:organic substance metabolic process (qval1.77E-15)', 'GO:0034622:cellular protein-containing complex assembly (qval1.84E-12)', 'GO:0043009:chordate embryonic development (qval3.65E-10)', 'GO:0009792:embryo development ending in birth or egg hatching (qval4.5E-10)', 'GO:0065003:protein-containing complex assembly (qval5.71E-10)', 'GO:0009790:embryo development (qval3.88E-9)', 'GO:0000028:ribosomal small subunit assembly (qval5.88E-9)', 'GO:0009987:cellular process (qval9.87E-9)', 'GO:0043933:protein-containing complex subunit organization (qval3.45E-8)', 'GO:0006417:regulation of translation (qval3.72E-7)', 'GO:0006413:translational initiation (qval6.07E-7)', 'GO:0034248:regulation of cellular amide metabolic process (qval5.95E-7)', 'GO:0001732:formation of cytoplasmic translation initiation complex (qval1.1E-6)', 'GO:0000027:ribosomal large subunit assembly (qval1.6E-6)', 'GO:0044085:cellular component biogenesis (qval4.15E-6)', 'GO:0022613:ribonucleoprotein complex biogenesis (qval4.05E-6)', 'GO:0006414:translational elongation (qval6.1E-6)', 'GO:0022607:cellular component assembly (qval1.34E-5)', 'GO:0030218:erythrocyte differentiation (qval3.52E-5)', 'GO:0009205:purine ribonucleoside triphosphate metabolic process (qval2.24E-4)', 'GO:0009144:purine nucleoside triphosphate metabolic process (qval2.6E-4)', 'GO:0000470:maturation of LSU-rRNA (qval2.72E-4)', 'GO:0010608:posttranscriptional regulation of gene expression (qval2.84E-4)', 'GO:0009199:ribonucleoside triphosphate metabolic process (qval4.28E-4)', 'GO:0006364:rRNA processing (qval5.62E-4)', 'GO:0009141:nucleoside triphosphate metabolic process (qval9.16E-4)', 'GO:0016072:rRNA metabolic process (qval1.21E-3)', 'GO:0006396:RNA processing (qval1.31E-3)', 'GO:0071840:cellular component organization or biogenesis (qval1.88E-3)', 'GO:0030099:myeloid cell differentiation (qval2.48E-3)', 'GO:0042254:ribosome biogenesis (qval2.69E-3)', 'GO:0000387:spliceosomal snRNP assembly (qval4.72E-3)', 'GO:0007275:multicellular organism development (qval4.75E-3)', 'GO:0009206:purine ribonucleoside triphosphate biosynthetic process (qval5.14E-3)', 'GO:0009145:purine nucleoside triphosphate biosynthetic process (qval5.05E-3)', 'GO:0051726:regulation of cell cycle (qval5.35E-3)', 'GO:0006139:nucleobase-containing compound metabolic process (qval5.56E-3)', 'GO:0006457:protein folding (qval8.74E-3)', 'GO:0009201:ribonucleoside triphosphate biosynthetic process (qval9.41E-3)', 'GO:0045903:positive regulation of translational fidelity (qval1.04E-2)', 'GO:0034470:ncRNA processing (qval1.09E-2)', 'GO:0045727:positive regulation of translation (qval1.31E-2)', 'GO:0046483:heterocycle metabolic process (qval1.45E-2)', 'GO:0008150:biological_process (qval1.46E-2)', 'GO:0034250:positive regulation of cellular amide metabolic process (qval1.45E-2)', 'GO:0009142:nucleoside triphosphate biosynthetic process (qval1.65E-2)', 'GO:0006725:cellular aromatic compound metabolic process (qval1.69E-2)', 'GO:0034660:ncRNA metabolic process (qval1.73E-2)', 'GO:0016070:RNA metabolic process (qval1.9E-2)', 'GO:0034720:histone H3-K4 demethylation (qval2.69E-2)', 'GO:0009126:purine nucleoside monophosphate metabolic process (qval3.61E-2)', 'GO:0009167:purine ribonucleoside monophosphate metabolic process (qval3.57E-2)', 'GO:0042273:ribosomal large subunit biogenesis (qval3.88E-2)', 'GO:1901360:organic cyclic compound metabolic process (qval4.23E-2)', 'GO:0046039:GTP metabolic process (qval4.56E-2)', 'GO:0046034:ATP metabolic process (qval4.96E-2)', 'GO:0015986:ATP synthesis coupled proton transport (qval5.3E-2)', 'GO:0015985:energy coupled proton transport, down electrochemical gradient (qval5.24E-2)', 'GO:0009161:ribonucleoside monophosphate metabolic process (qval6.42E-2)', 'GO:0016043:cellular component organization (qval6.81E-2)', 'GO:0009123:nucleoside monophosphate metabolic process (qval7.48E-2)', 'GO:0009150:purine ribonucleotide metabolic process (qval7.69E-2)', 'GO:0090304:nucleic acid metabolic process (qval7.88E-2)']</t>
        </is>
      </c>
      <c r="V18" s="3">
        <f>hyperlink("https://spiral.technion.ac.il/results/MTAwMDAwMw==/17/GOResultsFUNCTION","link")</f>
        <v/>
      </c>
      <c r="W18" t="inlineStr">
        <is>
          <t>['GO:0003735:structural constituent of ribosome (qval1.16E-74)', 'GO:0005198:structural molecule activity (qval1.77E-44)', 'GO:0003723:RNA binding (qval1.51E-32)', 'GO:0003676:nucleic acid binding (qval5.27E-16)', 'GO:0019843:rRNA binding (qval9.43E-14)', 'GO:1901363:heterocyclic compound binding (qval1.51E-10)', 'GO:0097159:organic cyclic compound binding (qval2.51E-10)', 'GO:0008135:translation factor activity, RNA binding (qval1.28E-8)', 'GO:0003743:translation initiation factor activity (qval6.68E-7)', 'GO:0031369:translation initiation factor binding (qval4.55E-5)', 'GO:0043022:ribosome binding (qval1.65E-4)', 'GO:0043021:ribonucleoprotein complex binding (qval2.26E-4)', 'GO:0051082:unfolded protein binding (qval7.45E-4)', 'GO:0003729:mRNA binding (qval1.47E-2)', 'GO:0003746:translation elongation factor activity (qval2.54E-2)', 'GO:0015078:proton transmembrane transporter activity (qval3.11E-2)', 'GO:0031386:protein tag (qval5.47E-2)', 'GO:0031491:nucleosome binding (qval7.55E-2)', 'GO:0070180:large ribosomal subunit rRNA binding (qval7.95E-2)', 'GO:0004129:cytochrome-c oxidase activity (qval1.5E-1)', 'GO:0031492:nucleosomal DNA binding (qval1.43E-1)', 'GO:0016675:oxidoreductase activity, acting on a heme group of donors (qval1.37E-1)', 'GO:0016676:oxidoreductase activity, acting on a heme group of donors, oxygen as acceptor (qval1.31E-1)', 'GO:0015002:heme-copper terminal oxidase activity (qval1.25E-1)']</t>
        </is>
      </c>
      <c r="X18" s="3">
        <f>hyperlink("https://spiral.technion.ac.il/results/MTAwMDAwMw==/17/GOResultsCOMPONENT","link")</f>
        <v/>
      </c>
      <c r="Y18" t="inlineStr">
        <is>
          <t>['GO:0005840:ribosome (qval2.47E-74)', 'GO:0044391:ribosomal subunit (qval1.02E-65)', 'GO:0044445:cytosolic part (qval1.53E-63)', 'GO:1990904:ribonucleoprotein complex (qval2.89E-63)', 'GO:0032991:protein-containing complex (qval2.21E-43)', 'GO:0022625:cytosolic large ribosomal subunit (qval1.24E-41)', 'GO:0043228:non-membrane-bounded organelle (qval9.6E-39)', 'GO:0043232:intracellular non-membrane-bounded organelle (qval8.4E-39)', 'GO:0015934:large ribosomal subunit (qval5.32E-35)', 'GO:0022627:cytosolic small ribosomal subunit (qval3.93E-30)', 'GO:0015935:small ribosomal subunit (qval6.4E-29)', 'GO:0044444:cytoplasmic part (qval2.58E-25)', 'GO:0044424:intracellular part (qval1.67E-22)', 'GO:0044446:intracellular organelle part (qval1.81E-19)', 'GO:0044422:organelle part (qval2.82E-18)', 'GO:0043229:intracellular organelle (qval7.57E-17)', 'GO:0043226:organelle (qval2.64E-16)', 'GO:0044464:cell part (qval7.96E-13)', 'GO:0005852:eukaryotic translation initiation factor 3 complex (qval3.39E-7)', 'GO:0016282:eukaryotic 43S preinitiation complex (qval1.89E-5)', 'GO:0033290:eukaryotic 48S preinitiation complex (qval1.8E-5)', 'GO:0005832:chaperonin-containing T-complex (qval2.4E-5)', 'GO:0070993:translation preinitiation complex (qval3.04E-5)', 'GO:0101031:chaperone complex (qval3.94E-5)', 'GO:0098800:inner mitochondrial membrane protein complex (qval1.5E-4)', 'GO:0005737:cytoplasm (qval3.93E-4)', 'GO:0005685:U1 snRNP (qval6.26E-4)', 'GO:0044455:mitochondrial membrane part (qval8.17E-4)', 'GO:0098798:mitochondrial protein complex (qval1.43E-3)', 'GO:0005682:U5 snRNP (qval4.71E-3)', 'GO:0098803:respiratory chain complex (qval4.79E-3)', 'GO:0045277:respiratory chain complex IV (qval5.85E-3)', 'GO:0044429:mitochondrial part (qval6.24E-3)', 'GO:0005730:nucleolus (qval8.92E-3)', 'GO:0005854:nascent polypeptide-associated complex (qval8.87E-3)', 'GO:0005634:nucleus (qval1.11E-2)', 'GO:0005686:U2 snRNP (qval1.25E-2)', 'GO:0071013:catalytic step 2 spliceosome (qval1.46E-2)', 'GO:0005850:eukaryotic translation initiation factor 2 complex (qval1.58E-2)', 'GO:0034719:SMN-Sm protein complex (qval1.54E-2)', 'GO:0070069:cytochrome complex (qval1.63E-2)', 'GO:0071011:precatalytic spliceosome (qval2.19E-2)', 'GO:0097525:spliceosomal snRNP complex (qval2.4E-2)', 'GO:0030532:small nuclear ribonucleoprotein complex (qval2.54E-2)', 'GO:0120114:Sm-like protein family complex (qval2.69E-2)', 'GO:0005839:proteasome core complex (qval2.67E-2)']</t>
        </is>
      </c>
      <c r="Z18" t="inlineStr">
        <is>
          <t>[{33, 2, 4, 14, 15, 46, 50, 23, 25, 60, 29}, {64, 1, 3, 67, 6, 71, 8, 9, 10, 11, 12, 73, 75, 76, 24, 27, 28, 32, 35, 38, 42, 44, 55}]</t>
        </is>
      </c>
    </row>
    <row r="19">
      <c r="A19" s="1" t="n">
        <v>18</v>
      </c>
      <c r="B19" t="n">
        <v>30105</v>
      </c>
      <c r="C19" t="n">
        <v>10251</v>
      </c>
      <c r="D19" t="n">
        <v>83</v>
      </c>
      <c r="E19" t="n">
        <v>279</v>
      </c>
      <c r="F19" t="n">
        <v>5364</v>
      </c>
      <c r="G19" t="n">
        <v>31</v>
      </c>
      <c r="H19" t="n">
        <v>6806</v>
      </c>
      <c r="I19" t="n">
        <v>216</v>
      </c>
      <c r="J19" s="2" t="n">
        <v>-834.0948910219176</v>
      </c>
      <c r="K19" t="n">
        <v>0.3757137697272866</v>
      </c>
      <c r="L19" t="inlineStr">
        <is>
          <t>LOC100534988,LOC100535315,LOC100535852,LOC100536039,LOC100536508,LOC100538042,LOC101883732,LOC101884299,LOC101884570,LOC101884747,LOC101885462,LOC101886136,LOC101886239,LOC101886485,LOC103909305,LOC103909694,LOC103909972,LOC103911494,LOC103911503,LOC555988,LOC556254,LOC559561,LOC561719,abcf1,akt2,aldoaa,anp32a,apex1,atf4a,atf4b,atf4b1,btf3,bub3,calm2b,calm3b,caprin1a,carm1,casc5,cct3,cct4,cct6a,cd99l2,chchd2,chd4b,cirbpa,cirbpb,cnbpb,cox10,cox6b2,cox7c,cox8a,csnk2b,cth,ctnnb1,cyp2p6,cyyr1,degs1,dhx15,dhx9,dnmt3b,dzip1,eef1a1l1,eif1ad,eif2s3,eif3ba,eif3g,eif3s10,eif3s6ip,eif4a1a,eif4bb,eif4g1a,eif5,eif5a,elof1,emg1,epn2,eps15l1a,ercc1,ewsr1a,ewsr1b,fb06f03,fbl,fkbp1aa,flot2a,fundc1,fzd7a,gar1,gcn1l1,gltscr2,gnai1,greb1l,grk4,grpel2,gtpbp4,h3f3b.1,h3f3c,h3f3d,hdac1,hif1al,hmga1a,hmgb1b,hmgb2a,hmgb2b,hmgn2,hnrnpa0a,hnrnpaba,hnrnpk,hnrnpm,hnrnpul1,hnrpdl,hp1bp3,hspb1,ier5,ilf3b,impdh1b,kars,kdm1a,kdm6ba,kif15,kmt2cb,ldb1a,llph,lmnb2,lphn2a,lrig2,lrig3,map2k6,mapre2,marcksb,mcm3,mcm6,metrn,mib1,mif4gda,mpzl1l,mrpl20,mrpl42,mrpl57,mrps6,mrto4,naca,ncl,ndufa5,ndufa6,ndufs5,nfyba,nme3,nop2,npm1a,nrarpa,nsa2,nucks1a,nucks1b,nudcd3,nudt12,nup205,nutf2,ola1,osgep,otub1a,pabpc1a,parp1,pbk,pcna,pef1,pfdn4,pfdn6,phf10,picalmb,plekhg4,polr2d,polr2eb,polr2k,polr2l,polr3glb,ppp1r14bb,ppp2r1a,praf2,prpf39,prpf8,prrc2c,psma8,psmc1b,psmc6,psmd4b,ptges3b,ptmaa,ptmab,qser1,rad51,ran,rbb4l,rbbp4,rbm8a,rbms1a,rhebl1,rhoaa,rhoab,rnf10,rpa1,rpl35,rpl36a,rps27.2,rsl24d1,safb,sap18,serbp1a,seta,setb,sf3b1,sfrs3a,shfm1,si:ch1073-429i10.3,si:ch211-147d7.5,si:ch211-175g6.7,si:ch211-286b5.5,si:dkey-16i5.10,si:dkey-230p4.1,si:dkey-286j15.1,si:dkey-71p21.9,si:dkeyp-113d7.1,si:dkeyp-80c12.10,si:rp71-1p14.10,slc16a8,slc20a1b,slc25a3b,slc25a5,slc38a4,slc38a5b,slc7a3,smg1,snrnp200,snrpd1,snrpd2,snrpe,snrpf,snrpg,srp19,srsf3a,srsf5b,sub1a,sumo2b,tardbp,tdg.1,tma7,tmeff1b,top2b,tpt1,tspan7,tsr1,tuba8l,tuba8l4,ubald1a,ube2e2,ube2v2,ubl3a,ubqln4,ubtd2,ubxn1,usp5,vapa,wdr35,wu:fb18c02,wu:fc55g01,xrcc1,ybx1,ywhaba,ywhaqb,yy1a,zgc:101846,zgc:103688,zgc:136864,zgc:153713,zgc:158409,zgc:162967,zgc:77262,zgc:86903,zgc:92242,znf207b</t>
        </is>
      </c>
      <c r="M19" t="inlineStr">
        <is>
          <t>[(2, 1), (2, 3), (2, 7), (2, 8), (2, 9), (2, 10), (2, 12), (2, 21), (2, 27), (2, 28), (2, 35), (2, 40), (2, 42), (2, 44), (2, 47), (2, 48), (2, 55), (2, 61), (2, 69), (2, 71), (4, 1), (4, 3), (4, 7), (4, 8), (4, 9), (4, 10), (4, 12), (4, 21), (4, 27), (4, 28), (4, 35), (4, 40), (4, 42), (4, 44), (4, 47), (4, 48), (4, 55), (4, 69), (4, 71), (14, 1), (14, 3), (14, 7), (14, 8), (14, 9), (14, 10), (14, 12), (14, 21), (14, 27), (14, 28), (14, 35), (14, 40), (14, 42), (14, 44), (14, 47), (14, 48), (14, 55), (14, 61), (14, 69), (14, 71), (15, 1), (15, 3), (15, 7), (15, 8), (15, 9), (15, 10), (15, 12), (15, 21), (15, 27), (15, 28), (15, 35), (15, 40), (15, 42), (15, 44), (15, 47), (15, 48), (15, 55), (15, 69), (15, 71), (23, 1), (23, 3), (23, 7), (23, 8), (23, 9), (23, 10), (23, 12), (23, 21), (23, 27), (23, 28), (23, 35), (23, 40), (23, 42), (23, 44), (23, 47), (23, 48), (23, 55), (23, 61), (23, 69), (23, 71), (25, 1), (25, 3), (25, 7), (25, 8), (25, 9), (25, 10), (25, 12), (25, 21), (25, 27), (25, 28), (25, 35), (25, 40), (25, 42), (25, 44), (25, 47), (25, 48), (25, 61), (25, 69), (25, 71), (29, 1), (29, 3), (29, 7), (29, 8), (29, 9), (29, 10), (29, 12), (29, 21), (29, 27), (29, 28), (29, 35), (29, 40), (29, 42), (29, 44), (29, 47), (29, 48), (29, 55), (29, 69), (29, 71), (33, 1), (33, 3), (33, 7), (33, 8), (33, 9), (33, 10), (33, 12), (33, 21), (33, 27), (33, 28), (33, 35), (33, 40), (33, 42), (33, 44), (33, 47), (33, 48), (33, 55), (33, 61), (33, 69), (33, 71), (46, 1), (46, 3), (46, 7), (46, 8), (46, 9), (46, 10), (46, 12), (46, 21), (46, 27), (46, 28), (46, 35), (46, 40), (46, 42), (46, 44), (46, 47), (46, 48), (46, 55), (46, 61), (46, 69), (46, 71), (50, 1), (50, 3), (50, 7), (50, 8), (50, 9), (50, 10), (50, 12), (50, 21), (50, 27), (50, 28), (50, 35), (50, 40), (50, 42), (50, 44), (50, 47), (50, 48), (50, 55), (50, 61), (50, 69), (50, 71), (60, 1), (60, 3), (60, 7), (60, 8), (60, 9), (60, 10), (60, 12), (60, 21), (60, 27), (60, 28), (60, 35), (60, 40), (60, 42), (60, 44), (60, 47), (60, 48), (60, 55), (60, 61), (60, 69), (60, 71)]</t>
        </is>
      </c>
      <c r="N19" t="n">
        <v>2845</v>
      </c>
      <c r="O19" t="n">
        <v>0.5</v>
      </c>
      <c r="P19" t="n">
        <v>0.95</v>
      </c>
      <c r="Q19" t="n">
        <v>3</v>
      </c>
      <c r="R19" t="n">
        <v>10000</v>
      </c>
      <c r="S19" t="inlineStr">
        <is>
          <t>11/06/2023, 18:49:02</t>
        </is>
      </c>
      <c r="T19" s="3">
        <f>hyperlink("https://spiral.technion.ac.il/results/MTAwMDAwMw==/18/GOResultsPROCESS","link")</f>
        <v/>
      </c>
      <c r="U19" t="inlineStr">
        <is>
          <t>['GO:0034641:cellular nitrogen compound metabolic process (qval4.8E-15)', 'GO:0022618:ribonucleoprotein complex assembly (qval5.3E-15)', 'GO:0071826:ribonucleoprotein complex subunit organization (qval1.87E-14)', 'GO:0034622:cellular protein-containing complex assembly (qval2.93E-14)', 'GO:0090304:nucleic acid metabolic process (qval1.78E-12)', 'GO:0065003:protein-containing complex assembly (qval6.09E-12)', 'GO:0006139:nucleobase-containing compound metabolic process (qval1.35E-10)', 'GO:0043933:protein-containing complex subunit organization (qval2.46E-10)', 'GO:0046483:heterocycle metabolic process (qval3.43E-10)', 'GO:0006725:cellular aromatic compound metabolic process (qval5.14E-10)', 'GO:1901360:organic cyclic compound metabolic process (qval5.37E-9)', 'GO:0071840:cellular component organization or biogenesis (qval7.73E-9)', 'GO:0009059:macromolecule biosynthetic process (qval7.15E-9)', 'GO:0034645:cellular macromolecule biosynthetic process (qval1.45E-8)', 'GO:0016070:RNA metabolic process (qval3.51E-8)', 'GO:0016043:cellular component organization (qval1.16E-7)', 'GO:0022607:cellular component assembly (qval1.1E-7)', 'GO:0044271:cellular nitrogen compound biosynthetic process (qval2.08E-7)', 'GO:0006396:RNA processing (qval3.29E-7)', 'GO:0006412:translation (qval1.2E-6)', 'GO:0043043:peptide biosynthetic process (qval1.54E-6)', 'GO:0006413:translational initiation (qval1.78E-6)', 'GO:0008380:RNA splicing (qval3.6E-6)', 'GO:0043170:macromolecule metabolic process (qval6.09E-6)', 'GO:0016071:mRNA metabolic process (qval8.92E-6)', 'GO:0043604:amide biosynthetic process (qval1.14E-5)', 'GO:0044237:cellular metabolic process (qval1.43E-5)', 'GO:0006807:nitrogen compound metabolic process (qval2.11E-5)', 'GO:0006397:mRNA processing (qval3.29E-5)', 'GO:0006518:peptide metabolic process (qval3.77E-5)', 'GO:0000387:spliceosomal snRNP assembly (qval5.64E-5)', 'GO:0044249:cellular biosynthetic process (qval5.53E-5)', 'GO:0044085:cellular component biogenesis (qval1.34E-4)', 'GO:0022613:ribonucleoprotein complex biogenesis (qval1.3E-4)', 'GO:0006325:chromatin organization (qval1.53E-4)', 'GO:1901576:organic substance biosynthetic process (qval1.81E-4)', 'GO:0042254:ribosome biogenesis (qval2.98E-4)', 'GO:0009058:biosynthetic process (qval3.42E-4)', 'GO:0001732:formation of cytoplasmic translation initiation complex (qval4.2E-4)', 'GO:0010628:positive regulation of gene expression (qval5.47E-4)', 'GO:0006259:DNA metabolic process (qval5.61E-4)', 'GO:0044238:primary metabolic process (qval9.02E-4)', 'GO:0044260:cellular macromolecule metabolic process (qval9.48E-4)', 'GO:0008152:metabolic process (qval1.2E-3)', 'GO:0006417:regulation of translation (qval1.31E-3)', 'GO:0043603:cellular amide metabolic process (qval1.85E-3)', 'GO:0034248:regulation of cellular amide metabolic process (qval1.88E-3)', 'GO:1901566:organonitrogen compound biosynthetic process (qval1.9E-3)', 'GO:0010557:positive regulation of macromolecule biosynthetic process (qval2.87E-3)', 'GO:0071704:organic substance metabolic process (qval2.95E-3)', 'GO:0031328:positive regulation of cellular biosynthetic process (qval4.21E-3)', 'GO:0009891:positive regulation of biosynthetic process (qval4.61E-3)', 'GO:0045944:positive regulation of transcription by RNA polymerase II (qval5.44E-3)', 'GO:0015931:nucleobase-containing compound transport (qval5.5E-3)', 'GO:0051236:establishment of RNA localization (qval1.05E-2)', 'GO:0050658:RNA transport (qval1.03E-2)', 'GO:0050657:nucleic acid transport (qval1.01E-2)', 'GO:0006364:rRNA processing (qval1.03E-2)', 'GO:0000027:ribosomal large subunit assembly (qval1.07E-2)', 'GO:0006457:protein folding (qval1.59E-2)', 'GO:0016072:rRNA metabolic process (qval2.08E-2)', 'GO:0001731:formation of translation preinitiation complex (qval2.39E-2)', 'GO:0006281:DNA repair (qval2.71E-2)', 'GO:0006913:nucleocytoplasmic transport (qval3.14E-2)', 'GO:0051169:nuclear transport (qval3.09E-2)', 'GO:0000398:mRNA splicing, via spliceosome (qval3.07E-2)', 'GO:0000377:RNA splicing, via transesterification reactions with bulged adenosine as nucleophile (qval3.02E-2)', 'GO:0000375:RNA splicing, via transesterification reactions (qval2.98E-2)', 'GO:0016577:histone demethylation (qval3.04E-2)', 'GO:0070076:histone lysine demethylation (qval2.99E-2)', 'GO:0006278:RNA-dependent DNA biosynthetic process (qval2.95E-2)', 'GO:0007004:telomere maintenance via telomerase (qval2.91E-2)', 'GO:0000724:double-strand break repair via homologous recombination (qval2.92E-2)', 'GO:0000725:recombinational repair (qval3.12E-2)', 'GO:0070988:demethylation (qval3.24E-2)', 'GO:0010608:posttranscriptional regulation of gene expression (qval3.65E-2)', 'GO:0006302:double-strand break repair (qval4.29E-2)', 'GO:0045727:positive regulation of translation (qval4.89E-2)', 'GO:0034720:histone H3-K4 demethylation (qval5.51E-2)', 'GO:0034250:positive regulation of cellular amide metabolic process (qval5.47E-2)', 'GO:0010604:positive regulation of macromolecule metabolic process (qval5.59E-2)', 'GO:0010833:telomere maintenance via telomere lengthening (qval5.92E-2)', 'GO:0071897:DNA biosynthetic process (qval6.02E-2)', 'GO:0006310:DNA recombination (qval6.18E-2)', 'GO:1903508:positive regulation of nucleic acid-templated transcription (qval7.09E-2)', 'GO:0045893:positive regulation of transcription, DNA-templated (qval7.01E-2)', 'GO:1902680:positive regulation of RNA biosynthetic process (qval6.93E-2)', 'GO:0009987:cellular process (qval7.45E-2)', 'GO:0060216:definitive hemopoiesis (qval7.56E-2)', 'GO:0009893:positive regulation of metabolic process (qval9.36E-2)']</t>
        </is>
      </c>
      <c r="V19" s="3">
        <f>hyperlink("https://spiral.technion.ac.il/results/MTAwMDAwMw==/18/GOResultsFUNCTION","link")</f>
        <v/>
      </c>
      <c r="W19" t="inlineStr">
        <is>
          <t>['GO:0003723:RNA binding (qval3.52E-22)', 'GO:0003676:nucleic acid binding (qval2.65E-16)', 'GO:1901363:heterocyclic compound binding (qval6.54E-13)', 'GO:0097159:organic cyclic compound binding (qval1.18E-12)', 'GO:0003743:translation initiation factor activity (qval2.09E-6)', 'GO:0008135:translation factor activity, RNA binding (qval1.7E-5)', 'GO:0003729:mRNA binding (qval1.95E-5)', 'GO:0005488:binding (qval1.9E-5)', 'GO:0003727:single-stranded RNA binding (qval1.47E-4)', 'GO:0031492:nucleosomal DNA binding (qval2.49E-3)', 'GO:0031491:nucleosome binding (qval3.44E-3)', 'GO:0003697:single-stranded DNA binding (qval3.6E-3)', 'GO:0031369:translation initiation factor binding (qval8.38E-3)', 'GO:0051082:unfolded protein binding (qval8.43E-3)', 'GO:0017111:nucleoside-triphosphatase activity (qval8.35E-3)', 'GO:0003677:DNA binding (qval2.09E-2)', 'GO:0016462:pyrophosphatase activity (qval2.06E-2)', 'GO:0016817:hydrolase activity, acting on acid anhydrides (qval2.06E-2)', 'GO:0016818:hydrolase activity, acting on acid anhydrides, in phosphorus-containing anhydrides (qval1.95E-2)', 'GO:0003682:chromatin binding (qval2.37E-2)', 'GO:0008301:DNA binding, bending (qval3.75E-2)', 'GO:0003712:transcription coregulator activity (qval5.83E-2)', 'GO:0008143:poly(A) binding (qval6.16E-2)', "GO:0003899:DNA-directed 5'-3' RNA polymerase activity (qval5.97E-2)", 'GO:0031490:chromatin DNA binding (qval6.55E-2)', "GO:0034062:5'-3' RNA polymerase activity (qval6.33E-2)", 'GO:0097747:RNA polymerase activity (qval6.1E-2)', 'GO:0042393:histone binding (qval7.75E-2)', 'GO:0070717:poly-purine tract binding (qval9.82E-2)', 'GO:0140098:catalytic activity, acting on RNA (qval9.5E-2)']</t>
        </is>
      </c>
      <c r="X19" s="3">
        <f>hyperlink("https://spiral.technion.ac.il/results/MTAwMDAwMw==/18/GOResultsCOMPONENT","link")</f>
        <v/>
      </c>
      <c r="Y19" t="inlineStr">
        <is>
          <t>['GO:0044424:intracellular part (qval1.86E-18)', 'GO:0044428:nuclear part (qval2.94E-18)', 'GO:0005634:nucleus (qval1.68E-16)', 'GO:0032991:protein-containing complex (qval9.85E-16)', 'GO:1990904:ribonucleoprotein complex (qval2.35E-14)', 'GO:0044446:intracellular organelle part (qval1.79E-12)', 'GO:0044464:cell part (qval4.28E-12)', 'GO:0044422:organelle part (qval2.02E-11)', 'GO:0043229:intracellular organelle (qval4.53E-11)', 'GO:0043226:organelle (qval1.52E-10)', 'GO:0043228:non-membrane-bounded organelle (qval1.34E-9)', 'GO:0043232:intracellular non-membrane-bounded organelle (qval1.23E-9)', 'GO:0043231:intracellular membrane-bounded organelle (qval1.23E-9)', 'GO:0005730:nucleolus (qval2.75E-9)', 'GO:0043227:membrane-bounded organelle (qval4.28E-9)', 'GO:0005681:spliceosomal complex (qval6.95E-7)', 'GO:0005685:U1 snRNP (qval3.76E-6)', 'GO:0097525:spliceosomal snRNP complex (qval1.03E-5)', 'GO:0005682:U5 snRNP (qval1.05E-5)', 'GO:1902494:catalytic complex (qval1.08E-5)', 'GO:0030532:small nuclear ribonucleoprotein complex (qval1.05E-5)', 'GO:0120114:Sm-like protein family complex (qval1.19E-5)', 'GO:0071013:catalytic step 2 spliceosome (qval4.12E-5)', 'GO:0005686:U2 snRNP (qval7.48E-5)', 'GO:0005737:cytoplasm (qval2.7E-4)', 'GO:0005665:RNA polymerase II, core complex (qval4.31E-4)', 'GO:0034719:SMN-Sm protein complex (qval4.21E-4)', 'GO:0005684:U2-type spliceosomal complex (qval1.43E-3)', 'GO:0005687:U4 snRNP (qval1.92E-3)', 'GO:0000785:chromatin (qval2.19E-3)', 'GO:0044451:nucleoplasm part (qval2.25E-3)', 'GO:0016282:eukaryotic 43S preinitiation complex (qval2.38E-3)', 'GO:0033290:eukaryotic 48S preinitiation complex (qval2.3E-3)', 'GO:0005852:eukaryotic translation initiation factor 3 complex (qval2.24E-3)', 'GO:0005666:RNA polymerase III complex (qval2.77E-3)', 'GO:1905369:endopeptidase complex (qval2.76E-3)', 'GO:0000502:proteasome complex (qval2.69E-3)', 'GO:0070993:translation preinitiation complex (qval3.19E-3)', 'GO:0071011:precatalytic spliceosome (qval3.85E-3)', 'GO:0044427:chromosomal part (qval3.8E-3)', 'GO:0005832:chaperonin-containing T-complex (qval3.73E-3)', 'GO:0055029:nuclear DNA-directed RNA polymerase complex (qval3.9E-3)', 'GO:0030880:RNA polymerase complex (qval4.32E-3)', 'GO:0000428:DNA-directed RNA polymerase complex (qval4.23E-3)', 'GO:0101031:chaperone complex (qval5.06E-3)', 'GO:0097526:spliceosomal tri-snRNP complex (qval5.79E-3)', 'GO:0044445:cytosolic part (qval5.86E-3)', 'GO:0044452:nucleolar part (qval7.72E-3)', 'GO:1905368:peptidase complex (qval7.82E-3)', 'GO:0031519:PcG protein complex (qval1.01E-2)', 'GO:0005736:RNA polymerase I complex (qval1.14E-2)', 'GO:0005854:nascent polypeptide-associated complex (qval1.28E-2)', 'GO:0034715:pICln-Sm protein complex (qval1.26E-2)', 'GO:0016604:nuclear body (qval1.48E-2)', 'GO:0005575:cellular_component (qval2.22E-2)']</t>
        </is>
      </c>
      <c r="Z19" t="inlineStr">
        <is>
          <t>[{33, 2, 4, 14, 15, 46, 50, 23, 25, 60, 29}, {1, 3, 69, 7, 8, 9, 10, 71, 12, 21, 27, 28, 35, 40, 42, 44, 47, 48, 55, 61}]</t>
        </is>
      </c>
    </row>
    <row r="20">
      <c r="A20" s="1" t="n">
        <v>19</v>
      </c>
      <c r="B20" t="n">
        <v>30105</v>
      </c>
      <c r="C20" t="n">
        <v>10251</v>
      </c>
      <c r="D20" t="n">
        <v>83</v>
      </c>
      <c r="E20" t="n">
        <v>139</v>
      </c>
      <c r="F20" t="n">
        <v>6848</v>
      </c>
      <c r="G20" t="n">
        <v>49</v>
      </c>
      <c r="H20" t="n">
        <v>6806</v>
      </c>
      <c r="I20" t="n">
        <v>259</v>
      </c>
      <c r="J20" s="2" t="n">
        <v>-272.2631599560173</v>
      </c>
      <c r="K20" t="n">
        <v>0.3782207535523848</v>
      </c>
      <c r="L20" t="inlineStr">
        <is>
          <t>LOC100148329,LOC100149066,LOC100150849,LOC100534909,LOC103911157,LOC103911878,LOC561086,LOC568650,aaas,adam10b,adgrv1,ank3b,ankrd49,arhgap12b,asf1ba,asf1bb,btg3,ccdc88c,cd82a,cdh7,celsr1b,cenpu,chek1,chtf8,cldn5a,clspn,cspg5a,ctnnd2b,dbx1b,dclre1b,dnmt1,dpysl5a,dtx1,dusp8a,efna2a,eng2b,epb41a,fen1,fgfr3,fosab,fosb,gfap,gins2,gins4,gpr98,hat1,haus4,haus6,her2,her4.3,hmces,id1,ildr2,irx1a,irx3a,jag2b,jdp2b,lig1,lmo3,lrrtm1,magi1a,mcm2,mcm4,mdkb,metrn,mibp,mn1a,msh6,msi1,nap1l1,nasp,nat8l,ncapd3,ndst3,negr1,nell2a,nova2,nr2e1,nr2f2,ntn1b,odz4,olig3,orc4,parp2,pax5,pax6a,pcdh18a,pcna,plagx,pola1,pola2,pold1,pold2,pole,pole2,polr3glb,pou3f1,pou3f2a,pou3f2b,pou3f3a,prim2,ptprn2,ptpro,rfc1,rfc2,rfc3,rfc4,rfc5,rpa1,rpa2,rrm1,s1pr1,scube2,si:ch211-137a8.4,si:ch73-386h18.1,si:dkey-103i16.2,slc29a2,sox1b,sox21a,sox21b,sp8b,st8sia2,syne2a,tet2,tinf2,tmem47,tox,tox3,tp53bp1,uba1,ube2t,unc119b,unga,wdhd1,wdr76,wu:fb25b09,zbtb16a,zic1,zic4</t>
        </is>
      </c>
      <c r="M20" t="inlineStr">
        <is>
          <t>[(0, 9), (0, 19), (0, 24), (0, 28), (0, 36), (0, 38), (0, 43), (0, 73), (0, 77), (5, 19), (5, 24), (5, 28), (5, 36), (5, 73), (5, 77), (6, 9), (6, 19), (6, 24), (6, 28), (6, 36), (6, 38), (6, 43), (6, 73), (6, 77), (7, 9), (7, 19), (7, 24), (7, 28), (7, 36), (7, 38), (7, 73), (7, 77), (8, 19), (8, 36), (8, 77), (10, 19), (10, 24), (10, 36), (10, 73), (10, 77), (12, 19), (12, 24), (12, 28), (12, 36), (12, 38), (12, 73), (12, 77), (13, 19), (13, 24), (13, 36), (13, 77), (17, 19), (17, 24), (17, 28), (17, 36), (17, 38), (17, 54), (17, 73), (17, 77), (20, 36), (21, 9), (21, 19), (21, 24), (21, 28), (21, 36), (21, 38), (21, 43), (21, 73), (21, 77), (22, 19), (22, 24), (22, 28), (22, 36), (22, 38), (22, 54), (22, 73), (22, 77), (27, 9), (27, 19), (27, 24), (27, 28), (27, 36), (27, 38), (27, 43), (27, 73), (27, 77), (30, 9), (30, 19), (30, 24), (30, 28), (30, 36), (30, 38), (30, 43), (30, 73), (30, 77), (32, 36), (34, 19), (34, 24), (34, 28), (34, 36), (34, 38), (34, 73), (34, 77), (35, 19), (35, 24), (35, 36), (35, 73), (37, 9), (37, 19), (37, 24), (37, 28), (37, 36), (37, 38), (37, 43), (37, 73), (37, 77), (39, 19), (39, 24), (39, 36), (39, 73), (39, 77), (40, 19), (40, 24), (40, 36), (40, 73), (40, 77), (42, 19), (42, 24), (42, 36), (42, 77), (44, 9), (44, 19), (44, 24), (44, 36), (44, 38), (44, 43), (44, 73), (44, 77), (45, 24), (45, 73), (45, 77), (47, 19), (47, 24), (47, 28), (47, 36), (47, 38), (47, 73), (47, 77), (51, 9), (51, 19), (51, 24), (51, 28), (51, 36), (51, 38), (51, 43), (51, 73), (51, 77), (52, 9), (52, 19), (52, 24), (52, 28), (52, 36), (52, 38), (52, 43), (52, 73), (52, 77), (53, 9), (53, 19), (53, 24), (53, 28), (53, 36), (53, 38), (53, 43), (53, 54), (53, 73), (53, 77), (57, 9), (57, 19), (57, 24), (57, 28), (57, 36), (57, 38), (57, 43), (57, 54), (57, 73), (57, 77), (59, 19), (59, 24), (59, 28), (59, 36), (59, 38), (59, 54), (59, 73), (59, 77), (61, 9), (61, 19), (61, 24), (61, 28), (61, 36), (61, 38), (61, 43), (61, 54), (61, 73), (61, 77), (64, 77), (65, 19), (65, 24), (65, 28), (65, 36), (65, 38), (65, 54), (65, 73), (65, 77), (67, 19), (67, 24), (67, 36), (67, 73), (67, 77), (69, 19), (69, 24), (69, 28), (69, 36), (69, 38), (69, 73), (69, 77), (74, 19), (74, 24), (74, 28), (74, 36), (74, 38), (74, 54), (74, 73), (74, 77), (79, 19), (79, 24), (79, 28), (79, 36), (79, 38), (79, 54), (79, 73), (79, 76), (79, 77), (80, 19), (80, 24), (80, 28), (80, 36), (80, 38), (80, 43), (80, 54), (80, 73), (80, 77), (82, 9), (82, 19), (82, 24), (82, 28), (82, 36), (82, 38), (82, 73), (82, 77)]</t>
        </is>
      </c>
      <c r="N20" t="n">
        <v>1128</v>
      </c>
      <c r="O20" t="n">
        <v>0.5</v>
      </c>
      <c r="P20" t="n">
        <v>0.95</v>
      </c>
      <c r="Q20" t="n">
        <v>3</v>
      </c>
      <c r="R20" t="n">
        <v>10000</v>
      </c>
      <c r="S20" t="inlineStr">
        <is>
          <t>11/06/2023, 18:49:26</t>
        </is>
      </c>
      <c r="T20" s="3">
        <f>hyperlink("https://spiral.technion.ac.il/results/MTAwMDAwMw==/19/GOResultsPROCESS","link")</f>
        <v/>
      </c>
      <c r="U20" t="inlineStr">
        <is>
          <t>['GO:0006260:DNA replication (qval2.45E-25)', 'GO:0006259:DNA metabolic process (qval1.04E-18)', 'GO:0006974:cellular response to DNA damage stimulus (qval1.43E-16)', 'GO:0006281:DNA repair (qval1.05E-15)', 'GO:0033554:cellular response to stress (qval9.87E-11)', 'GO:0006261:DNA-dependent DNA replication (qval1.65E-9)', 'GO:0034645:cellular macromolecule biosynthetic process (qval1.55E-9)', 'GO:0022616:DNA strand elongation (qval2.14E-9)', 'GO:0009059:macromolecule biosynthetic process (qval8.31E-9)', 'GO:0051716:cellular response to stimulus (qval2.24E-8)', 'GO:0090304:nucleic acid metabolic process (qval5.35E-8)', 'GO:0006271:DNA strand elongation involved in DNA replication (qval5.95E-8)', 'GO:0032502:developmental process (qval2.73E-6)', 'GO:0019219:regulation of nucleobase-containing compound metabolic process (qval2.67E-6)', 'GO:0006950:response to stress (qval5.07E-6)', 'GO:0006357:regulation of transcription by RNA polymerase II (qval7.74E-6)', 'GO:0048869:cellular developmental process (qval1.8E-5)', 'GO:0006139:nucleobase-containing compound metabolic process (qval2.36E-5)', 'GO:0048856:anatomical structure development (qval2.79E-5)', 'GO:0006355:regulation of transcription, DNA-templated (qval4.63E-5)', 'GO:1903506:regulation of nucleic acid-templated transcription (qval4.46E-5)', 'GO:2001141:regulation of RNA biosynthetic process (qval4.31E-5)', 'GO:0046483:heterocycle metabolic process (qval6.77E-5)', 'GO:0051252:regulation of RNA metabolic process (qval6.73E-5)', 'GO:0006270:DNA replication initiation (qval6.96E-5)', 'GO:0051171:regulation of nitrogen compound metabolic process (qval7.66E-5)', 'GO:0006725:cellular aromatic compound metabolic process (qval7.52E-5)', 'GO:2000112:regulation of cellular macromolecule biosynthetic process (qval7.99E-5)', 'GO:0010556:regulation of macromolecule biosynthetic process (qval8.16E-5)', 'GO:0006335:DNA replication-dependent nucleosome assembly (qval9.21E-5)', 'GO:0034723:DNA replication-dependent nucleosome organization (qval8.91E-5)', 'GO:0031326:regulation of cellular biosynthetic process (qval1.07E-4)', 'GO:0080090:regulation of primary metabolic process (qval1.1E-4)', 'GO:0009889:regulation of biosynthetic process (qval1.19E-4)', 'GO:0006302:double-strand break repair (qval1.33E-4)', 'GO:0050767:regulation of neurogenesis (qval1.36E-4)', 'GO:1901360:organic cyclic compound metabolic process (qval1.96E-4)', 'GO:0006310:DNA recombination (qval2.17E-4)', 'GO:0000727:double-strand break repair via break-induced replication (qval2.24E-4)', 'GO:0031323:regulation of cellular metabolic process (qval2.3E-4)', 'GO:0006272:leading strand elongation (qval2.68E-4)', 'GO:0060255:regulation of macromolecule metabolic process (qval3.01E-4)', 'GO:0051960:regulation of nervous system development (qval3.07E-4)', 'GO:0060284:regulation of cell development (qval3.1E-4)', 'GO:0010468:regulation of gene expression (qval3.79E-4)', 'GO:1902315:nuclear cell cycle DNA replication initiation (qval5.95E-4)', 'GO:1902292:cell cycle DNA replication initiation (qval5.82E-4)', 'GO:1902975:mitotic DNA replication initiation (qval5.7E-4)', 'GO:0019222:regulation of metabolic process (qval7.14E-4)', 'GO:0044260:cellular macromolecule metabolic process (qval8.42E-4)', 'GO:0044249:cellular biosynthetic process (qval1.1E-3)', 'GO:0000724:double-strand break repair via homologous recombination (qval1.19E-3)', 'GO:0000725:recombinational repair (qval1.27E-3)', 'GO:0030154:cell differentiation (qval1.8E-3)', 'GO:0050896:response to stimulus (qval1.89E-3)', 'GO:0034641:cellular nitrogen compound metabolic process (qval2.28E-3)', 'GO:1901576:organic substance biosynthetic process (qval2.29E-3)', 'GO:0006336:DNA replication-independent nucleosome assembly (qval2.6E-3)', 'GO:0051276:chromosome organization (qval2.67E-3)', 'GO:0009952:anterior/posterior pattern specification (qval3.12E-3)', 'GO:0009058:biosynthetic process (qval3.36E-3)', 'GO:0065004:protein-DNA complex assembly (qval3.63E-3)', 'GO:0006268:DNA unwinding involved in DNA replication (qval3.57E-3)', 'GO:0034724:DNA replication-independent nucleosome organization (qval3.52E-3)', 'GO:0045595:regulation of cell differentiation (qval3.55E-3)', 'GO:0009987:cellular process (qval4.92E-3)', 'GO:0007420:brain development (qval5.76E-3)', 'GO:0045004:DNA replication proofreading (qval6.04E-3)', 'GO:0006287:base-excision repair, gap-filling (qval5.95E-3)', 'GO:0071897:DNA biosynthetic process (qval6.29E-3)', 'GO:0022402:cell cycle process (qval7.66E-3)', 'GO:0048731:system development (qval8.34E-3)', 'GO:0048858:cell projection morphogenesis (qval9.35E-3)', 'GO:0007399:nervous system development (qval1.03E-2)', 'GO:0032990:cell part morphogenesis (qval1.16E-2)', 'GO:0071824:protein-DNA complex subunit organization (qval1.33E-2)', 'GO:0048936:peripheral nervous system neuron axonogenesis (qval1.54E-2)', 'GO:0006273:lagging strand elongation (qval1.57E-2)', 'GO:2000026:regulation of multicellular organismal development (qval2.09E-2)', 'GO:1903047:mitotic cell cycle process (qval2.36E-2)', 'GO:0006297:nucleotide-excision repair, DNA gap filling (qval3.01E-2)', 'GO:0003002:regionalization (qval3.04E-2)', 'GO:0007389:pattern specification process (qval3.86E-2)', 'GO:0061351:neural precursor cell proliferation (qval4E-2)', 'GO:0007417:central nervous system development (qval4.17E-2)', 'GO:0043170:macromolecule metabolic process (qval4.41E-2)', 'GO:0032508:DNA duplex unwinding (qval4.45E-2)', 'GO:0032392:DNA geometric change (qval4.4E-2)', 'GO:0021534:cell proliferation in hindbrain (qval4.55E-2)', 'GO:0120039:plasma membrane bounded cell projection morphogenesis (qval4.94E-2)', 'GO:0048812:neuron projection morphogenesis (qval4.89E-2)', 'GO:0006334:nucleosome assembly (qval4.86E-2)', 'GO:0045664:regulation of neuron differentiation (qval5.44E-2)', 'GO:0007275:multicellular organism development (qval5.58E-2)', 'GO:0007409:axonogenesis (qval6.02E-2)', 'GO:0071103:DNA conformation change (qval6.12E-2)', 'GO:0050794:regulation of cellular process (qval8.63E-2)', 'GO:0051052:regulation of DNA metabolic process (qval8.59E-2)', 'GO:0044030:regulation of DNA methylation (qval8.52E-2)']</t>
        </is>
      </c>
      <c r="V20" s="3">
        <f>hyperlink("https://spiral.technion.ac.il/results/MTAwMDAwMw==/19/GOResultsFUNCTION","link")</f>
        <v/>
      </c>
      <c r="W20" t="inlineStr">
        <is>
          <t>['GO:0003677:DNA binding (qval2.35E-19)', 'GO:0003676:nucleic acid binding (qval1.11E-13)', 'GO:0043565:sequence-specific DNA binding (qval5.2E-9)', 'GO:0000978:RNA polymerase II proximal promoter sequence-specific DNA binding (qval7.49E-9)', 'GO:0003690:double-stranded DNA binding (qval7.24E-9)', 'GO:0000987:proximal promoter sequence-specific DNA binding (qval6.66E-9)', 'GO:1990837:sequence-specific double-stranded DNA binding (qval7.76E-9)', 'GO:0000981:DNA-binding transcription factor activity, RNA polymerase II-specific (qval1.89E-7)', 'GO:0001012:RNA polymerase II regulatory region DNA binding (qval5.99E-7)', 'GO:0000977:RNA polymerase II regulatory region sequence-specific DNA binding (qval5.39E-7)', 'GO:0003700:DNA-binding transcription factor activity (qval8.89E-7)', 'GO:0000976:transcription regulatory region sequence-specific DNA binding (qval1.11E-6)', 'GO:0001067:regulatory region nucleic acid binding (qval1.05E-6)', 'GO:0044212:transcription regulatory region DNA binding (qval9.73E-7)', 'GO:1901363:heterocyclic compound binding (qval1.04E-6)', 'GO:0097159:organic cyclic compound binding (qval1.56E-6)', 'GO:0140110:transcription regulator activity (qval1.19E-5)', 'GO:0033170:protein-DNA loading ATPase activity (qval1.33E-5)', 'GO:0003689:DNA clamp loader activity (qval1.26E-5)', 'GO:0140097:catalytic activity, acting on DNA (qval1.71E-5)', 'GO:0008094:DNA-dependent ATPase activity (qval4.54E-5)', 'GO:0005488:binding (qval1.17E-4)', 'GO:0003682:chromatin binding (qval4.12E-4)', 'GO:0003688:DNA replication origin binding (qval4.93E-4)', 'GO:0003697:single-stranded DNA binding (qval8.03E-3)', 'GO:0004529:exodeoxyribonuclease activity (qval1.09E-2)', "GO:0016895:exodeoxyribonuclease activity, producing 5'-phosphomonoesters (qval1.05E-2)", 'GO:0042393:histone binding (qval1.49E-2)', 'GO:0004536:deoxyribonuclease activity (qval1.81E-2)', 'GO:0003887:DNA-directed DNA polymerase activity (qval2.2E-2)', 'GO:0034061:DNA polymerase activity (qval3.51E-2)', 'GO:0004527:exonuclease activity (qval5.64E-2)', "GO:0008296:3'-5'-exodeoxyribonuclease activity (qval6.89E-2)"]</t>
        </is>
      </c>
      <c r="X20" s="3">
        <f>hyperlink("https://spiral.technion.ac.il/results/MTAwMDAwMw==/19/GOResultsCOMPONENT","link")</f>
        <v/>
      </c>
      <c r="Y20" t="inlineStr">
        <is>
          <t>['GO:0005634:nucleus (qval2.62E-18)', 'GO:0044427:chromosomal part (qval6.03E-11)', 'GO:0043231:intracellular membrane-bounded organelle (qval7.01E-10)', 'GO:0043227:membrane-bounded organelle (qval1.77E-9)', 'GO:0044454:nuclear chromosome part (qval3.81E-9)', 'GO:0043229:intracellular organelle (qval5.27E-8)', 'GO:0043226:organelle (qval1.04E-7)', 'GO:0005663:DNA replication factor C complex (qval3.54E-7)', 'GO:0044424:intracellular part (qval3.34E-7)', 'GO:0044464:cell part (qval2.15E-5)', 'GO:0042575:DNA polymerase complex (qval1.75E-4)', 'GO:0061695:transferase complex, transferring phosphorus-containing groups (qval1.12E-2)', 'GO:0005658:alpha DNA polymerase:primase complex (qval1.45E-2)', 'GO:0044428:nuclear part (qval1.51E-2)', 'GO:0043625:delta DNA polymerase complex (qval2.5E-2)', 'GO:0008622:epsilon DNA polymerase complex (qval2.34E-2)', 'GO:0000811:GINS complex (qval2.21E-2)', 'GO:0005662:DNA replication factor A complex (qval3.46E-2)', 'GO:0005575:cellular_component (qval4.59E-2)', 'GO:0031261:DNA replication preinitiation complex (qval4.65E-2)', 'GO:0070652:HAUS complex (qval6.17E-2)']</t>
        </is>
      </c>
      <c r="Z20" t="inlineStr">
        <is>
          <t>[{0, 5, 6, 7, 8, 10, 12, 13, 17, 20, 21, 22, 27, 30, 32, 34, 35, 37, 39, 40, 42, 44, 45, 47, 51, 52, 53, 57, 59, 61, 64, 65, 67, 69, 74, 79, 80, 82}, {36, 38, 9, 73, 43, 76, 77, 19, 54, 24, 28}]</t>
        </is>
      </c>
    </row>
    <row r="21">
      <c r="A21" s="1" t="n">
        <v>20</v>
      </c>
      <c r="B21" t="n">
        <v>30105</v>
      </c>
      <c r="C21" t="n">
        <v>10251</v>
      </c>
      <c r="D21" t="n">
        <v>83</v>
      </c>
      <c r="E21" t="n">
        <v>423</v>
      </c>
      <c r="F21" t="n">
        <v>7174</v>
      </c>
      <c r="G21" t="n">
        <v>58</v>
      </c>
      <c r="H21" t="n">
        <v>6806</v>
      </c>
      <c r="I21" t="n">
        <v>321</v>
      </c>
      <c r="J21" s="2" t="n">
        <v>-2300.098723213167</v>
      </c>
      <c r="K21" t="n">
        <v>0.3801644314042816</v>
      </c>
      <c r="L21" t="inlineStr">
        <is>
          <t>LOC100001080,LOC100003496,LOC100004621,LOC100330143,LOC100333534,LOC100534993,LOC100535366,LOC101882955,LOC101883120,LOC101884401,LOC101884613,LOC101884860,LOC101885092,LOC101885375,LOC101886167,LOC101886192,LOC101886426,LOC101886641,LOC101886764,LOC103908640,LOC103908968,LOC103909021,LOC103909088,LOC103909104,LOC103909549,LOC103909598,LOC103909639,LOC103909714,LOC103909923,LOC103910765,LOC103910879,LOC103911047,LOC103911134,LOC103911275,LOC103911389,LOC103911415,LOC103911556,LOC103911636,LOC103911748,LOC103911767,LOC103911917,LOC402879,LOC556846,LOC559142,LOC560627,LOC561719,LOC561851,LOC563749,LOC564766,LOC567058,LOC567317,LOC567653,LOC570015,LOC570544,LOC792417,LOC794378,LOC796760,abt1,acin1a,actl6a,adar,add3b,agpat6,akap1b,akirin2,alyref,anp32b,anp32e,api5,arel1,arglu1a,asap3,atp7b,baz2a,bcl7a,bida,brd3a,btbd10a,bud31,c1qtnf9,casc3,cbx1a,cbx3a,ccnk,cdc20,cdc42se2,cdk11b,chd7,cherp,chtopa,cisd1,cnbpa,cngb1a,cnot6,cpsf6,crb3a,cstf1,cstf2,cstf3,ctnnbip1,ctps1a,ctsa,ctsla,cx39.9,cx43.4,cyp2p6,dbt,dctn4,dcun1d5,ddx19,ddx23,ddx39aa,ddx39b,ddx46,decr2,dimt1l,dkc1,dnaja2,dnajb12b,dnal4b,dnmt3bb.2,dpcd,dynll1,edc3,edc4,edf1,eef2a.1,egfra,eif2s1a,eif4a1a,eif4a3,eif4ebp3l,eif4g2b,ela3l,elavl1,elf2b,elovl5,eny2,erh,ewsr1b,fam32a,fam73a,fam76b,fbl,fcf1,fhl2b,flvcr1,fnbp4,foxd5,fubp1,fxr1,fzd7b,gar1,gli2b,glyr1,gnaia,gpd1l,gspt1l,hcfc2,hhipl1,hmgb2a,hmgb3b,hnrnpa0b,hnrnpa0l,hnrnpa1a,hnrnpa1b,hnrnpabb,hnrnph1l,hnrnpl2,hnrnpm,hnrnpub,hnrnpul1,hnrpdl,hspb1,idi1,ilf2,ilf3b,ing5b,ints2,isoc1,kcnab2b,kcng3,khdrbs1a,khdrbs1b,khsrp,klf12b,kmt2d,larp1,lig3,lmnb2,lrrc8c,lrwd1,luc7l3,map2k6,matr3l,mbd3a,mcoln1a,med6,mfap1,miip,morc2,mrgbp,msantd1,msrb1a,mta3,mxa,ncaph,ncl,ncoa5,neurl1aa,nfya,nhp2,nono,nop10,nostrin,nr5a1a,nrap,nucks1b,nup98,odc1,p2rx5,pabpn1,paip2b,pbrm1l,pelp1,pfkfb4l,pi4kab,plrg1,pmvk,pnisr,pnn,polr2a,polr2b,polr2gl,polr2j,pphln1,ppie,ppil4,ppm1da,ppm1g,ppp1caa,pprc1,pqbp1,prp19,prpf31,prpf8,prtfdc1,ptbp1b,ptbp2a,ptp4a1,puf60a,puf60b,pum1,pwwp2a,rab34a,rab43,rap1aa,rasl10a,rbm12,rbm17,rbm19,rbm22,rbm4.2,rbm4.3,rbm41,rbm8a,rbmx,rbp1,rdh10b,rheb,rhebl1,rnps1,s100a1,sae1,safb,sap18,sart1,sc:d0316,scaf4a,scgn,senp3a,sephs1,setb,sf1,sf3a1,sf3a3,sf3b2,sf3b3,sf3b4,sfrs3a,sfrs3b,sft2d3,si:ch1073-55a19.2,si:ch211-155m12.1,si:ch211-209j10.6,si:ch211-261n11.2,si:ch211-262h13.3,si:ch73-105m5.1,si:dkey-19a16.4,si:dkey-19e4.5,si:dkey-250d21.1,si:dkey-30e9.6,si:dkey-61m24.1,si:dkey-67c22.2,si:dkey-75a21.2,si:dkey-78a14.5,si:dkey-92i17.2,si:dkeyp-2e4.3,si:zfos-1505d6.3,si:zfos-905g2.1,skap1,slc16a8,sltm,smarcc1a,smu1a,snrnp27,snrnp40,snrnp70,snrpa,snrpc,sp5l,spata6l,srp9,srrm1,srrt,srsf11,srsf1a,srsf1b,srsf2a,srsf3a,srsf4,srsf6a,srsf7a,ss18,ss18l2,ssbp3b,stag2b,stm,sumo1,sumo3a,sumo3b,supt6h,syf2,syncrip,taf13,taf15,tardbpl,tcea1,tfpi2,tgm2l,thrap3b,tia1,tia1l,tmem134,tmem136a,tnmd,tnnt2e,tnpo2,top1l,tox4,tra2a,trnau1apb,trpt1,tsn,twf2,twsg1b,txnl1,u2af1,u2af2a,u2af2b,uba2,ubap2b,ube2e1,ube2na,ube2q2,ubqln4,ubtf,upf1,upp1,usf2,vamp3,wu:fc46g06,wu:fi42e03,xpo1a,xpo1b,xrn2,ylpm1,yth2,zgc:100868,zgc:103508,zgc:109744,zgc:110796,zgc:111986,zgc:112982,zgc:113162,zgc:136308,zgc:152816,zgc:153115,zgc:153317,zgc:158604,zgc:158803,zgc:161969,zgc:171551,zgc:171604,zgc:174702,zgc:174704,zgc:194207,zgc:194285,zgc:194443,zgc:56235,zgc:77056,zgc:91910,zgc:92040,zgc:92664,zmat2,zmiz2,znf1041,znf1051,znf1068,znf318,znf346,zp2.3,zranb2</t>
        </is>
      </c>
      <c r="M21" t="inlineStr">
        <is>
          <t>[(5, 7), (5, 21), (5, 40), (5, 47), (5, 61), (5, 69), (6, 7), (6, 21), (6, 40), (6, 47), (6, 61), (6, 69), (8, 40), (9, 7), (9, 40), (9, 47), (9, 69), (10, 7), (10, 40), (10, 47), (10, 69), (11, 7), (11, 21), (11, 30), (11, 37), (11, 40), (11, 47), (11, 61), (11, 69), (13, 7), (13, 21), (13, 40), (13, 47), (13, 57), (13, 61), (13, 69), (16, 7), (16, 21), (16, 40), (16, 47), (16, 69), (17, 7), (17, 21), (17, 40), (17, 47), (17, 57), (17, 61), (17, 69), (18, 7), (18, 21), (18, 40), (18, 47), (18, 61), (18, 69), (19, 7), (19, 21), (19, 40), (19, 47), (19, 57), (19, 61), (19, 69), (20, 7), (20, 21), (20, 40), (20, 47), (20, 57), (20, 61), (20, 69), (22, 7), (22, 21), (22, 40), (22, 47), (22, 57), (22, 61), (22, 69), (24, 7), (24, 21), (24, 40), (24, 47), (24, 61), (24, 69), (26, 7), (26, 21), (26, 40), (26, 47), (26, 61), (26, 69), (28, 7), (28, 40), (28, 47), (28, 69), (31, 7), (31, 21), (31, 37), (31, 40), (31, 47), (31, 57), (31, 61), (31, 69), (32, 7), (32, 21), (32, 40), (32, 47), (32, 57), (32, 61), (32, 69), (34, 7), (34, 21), (34, 37), (34, 40), (34, 47), (34, 57), (34, 61), (34, 69), (35, 7), (35, 21), (35, 40), (35, 47), (35, 69), (36, 7), (36, 21), (36, 37), (36, 40), (36, 47), (36, 57), (36, 61), (36, 69), (38, 7), (38, 21), (38, 40), (38, 47), (38, 61), (38, 69), (39, 7), (39, 21), (39, 30), (39, 37), (39, 40), (39, 47), (39, 57), (39, 61), (39, 69), (41, 7), (41, 21), (41, 40), (41, 47), (41, 57), (41, 61), (41, 69), (43, 7), (43, 21), (43, 30), (43, 37), (43, 40), (43, 47), (43, 57), (43, 61), (43, 69), (45, 7), (45, 21), (45, 40), (45, 47), (45, 61), (45, 69), (49, 7), (49, 21), (49, 37), (49, 40), (49, 47), (49, 61), (49, 69), (51, 7), (51, 21), (51, 37), (51, 40), (51, 47), (51, 57), (51, 61), (51, 69), (54, 7), (54, 21), (54, 40), (54, 47), (54, 61), (54, 69), (55, 7), (55, 40), (55, 47), (55, 69), (56, 7), (56, 21), (56, 37), (56, 40), (56, 47), (56, 57), (56, 61), (56, 69), (58, 0), (58, 7), (58, 21), (58, 30), (58, 37), (58, 40), (58, 47), (58, 52), (58, 57), (58, 61), (58, 69), (59, 0), (59, 7), (59, 21), (59, 30), (59, 37), (59, 40), (59, 47), (59, 57), (59, 61), (59, 69), (63, 0), (63, 7), (63, 21), (63, 30), (63, 37), (63, 40), (63, 47), (63, 57), (63, 61), (63, 69), (64, 7), (64, 40), (64, 47), (64, 69), (65, 7), (65, 21), (65, 40), (65, 47), (65, 57), (65, 61), (65, 69), (66, 7), (66, 40), (66, 47), (66, 69), (67, 7), (67, 21), (67, 40), (67, 47), (67, 61), (67, 69), (68, 0), (68, 7), (68, 21), (68, 30), (68, 37), (68, 40), (68, 47), (68, 52), (68, 57), (68, 61), (68, 69), (70, 0), (70, 7), (70, 21), (70, 30), (70, 37), (70, 40), (70, 47), (70, 52), (70, 57), (70, 61), (70, 69), (72, 0), (72, 7), (72, 21), (72, 30), (72, 37), (72, 40), (72, 47), (72, 52), (72, 57), (72, 61), (72, 69), (73, 7), (73, 21), (73, 40), (73, 47), (73, 61), (73, 69), (74, 7), (74, 21), (74, 40), (74, 47), (74, 61), (74, 69), (76, 7), (76, 21), (76, 30), (76, 37), (76, 40), (76, 47), (76, 61), (76, 69), (77, 7), (77, 21), (77, 40), (77, 47), (77, 61), (77, 69), (78, 7), (78, 21), (78, 40), (78, 47), (78, 61), (78, 69), (81, 7), (81, 21), (81, 40), (81, 47), (81, 57), (81, 61), (81, 69)]</t>
        </is>
      </c>
      <c r="N21" t="n">
        <v>2548</v>
      </c>
      <c r="O21" t="n">
        <v>0.75</v>
      </c>
      <c r="P21" t="n">
        <v>0.95</v>
      </c>
      <c r="Q21" t="n">
        <v>3</v>
      </c>
      <c r="R21" t="n">
        <v>10000</v>
      </c>
      <c r="S21" t="inlineStr">
        <is>
          <t>11/06/2023, 18:49:57</t>
        </is>
      </c>
      <c r="T21" s="3">
        <f>hyperlink("https://spiral.technion.ac.il/results/MTAwMDAwMw==/20/GOResultsPROCESS","link")</f>
        <v/>
      </c>
      <c r="U21" t="inlineStr">
        <is>
          <t>['GO:0008380:RNA splicing (qval4.7E-45)', 'GO:0016071:mRNA metabolic process (qval7.27E-42)', 'GO:0006397:mRNA processing (qval2.24E-41)', 'GO:0006396:RNA processing (qval7.97E-40)', 'GO:0016070:RNA metabolic process (qval6.6E-40)', 'GO:0000398:mRNA splicing, via spliceosome (qval1.25E-37)', 'GO:0000377:RNA splicing, via transesterification reactions with bulged adenosine as nucleophile (qval1.07E-37)', 'GO:0000375:RNA splicing, via transesterification reactions (qval9.37E-38)', 'GO:0090304:nucleic acid metabolic process (qval1.54E-32)', 'GO:0006139:nucleobase-containing compound metabolic process (qval2.56E-26)', 'GO:0046483:heterocycle metabolic process (qval1.28E-25)', 'GO:0006725:cellular aromatic compound metabolic process (qval1.38E-24)', 'GO:1901360:organic cyclic compound metabolic process (qval3.34E-23)', 'GO:0034641:cellular nitrogen compound metabolic process (qval2.37E-21)', 'GO:0043484:regulation of RNA splicing (qval1.5E-15)', 'GO:1903311:regulation of mRNA metabolic process (qval2.79E-15)', 'GO:0050684:regulation of mRNA processing (qval8.75E-14)', 'GO:0048024:regulation of mRNA splicing, via spliceosome (qval2.77E-10)', 'GO:0043170:macromolecule metabolic process (qval4.92E-10)', 'GO:0006807:nitrogen compound metabolic process (qval8.51E-8)', 'GO:0000381:regulation of alternative mRNA splicing, via spliceosome (qval1.62E-7)', 'GO:0000380:alternative mRNA splicing, via spliceosome (qval2.72E-7)', 'GO:0044237:cellular metabolic process (qval3.3E-7)', 'GO:0044238:primary metabolic process (qval5.51E-7)', 'GO:0006376:mRNA splice site selection (qval1.01E-6)', 'GO:0010468:regulation of gene expression (qval1.02E-6)', 'GO:0071704:organic substance metabolic process (qval4.41E-6)', 'GO:0051252:regulation of RNA metabolic process (qval8.51E-6)', 'GO:0019219:regulation of nucleobase-containing compound metabolic process (qval1.94E-5)', 'GO:0008152:metabolic process (qval1.11E-4)', 'GO:0022618:ribonucleoprotein complex assembly (qval2.81E-4)', 'GO:0060255:regulation of macromolecule metabolic process (qval4.33E-4)', 'GO:0000154:rRNA modification (qval5.58E-4)', 'GO:0071826:ribonucleoprotein complex subunit organization (qval6.09E-4)', 'GO:0031118:rRNA pseudouridine synthesis (qval1.14E-3)', 'GO:0016925:protein sumoylation (qval1.62E-3)', 'GO:0051171:regulation of nitrogen compound metabolic process (qval1.61E-3)', 'GO:0031120:snRNA pseudouridine synthesis (qval1.65E-3)', 'GO:0019222:regulation of metabolic process (qval2.54E-3)', 'GO:0080090:regulation of primary metabolic process (qval3.45E-3)', 'GO:0031323:regulation of cellular metabolic process (qval4E-3)', 'GO:0051236:establishment of RNA localization (qval3.93E-3)', 'GO:0050658:RNA transport (qval3.84E-3)', 'GO:0050657:nucleic acid transport (qval3.75E-3)', 'GO:0051254:positive regulation of RNA metabolic process (qval3.8E-3)', 'GO:0006351:transcription, DNA-templated (qval5.83E-3)', 'GO:0097659:nucleic acid-templated transcription (qval5.7E-3)', 'GO:0006402:mRNA catabolic process (qval7E-3)', 'GO:0033120:positive regulation of RNA splicing (qval7.25E-3)', 'GO:0010628:positive regulation of gene expression (qval1.12E-2)', 'GO:0045935:positive regulation of nucleobase-containing compound metabolic process (qval1.32E-2)', 'GO:0006366:transcription by RNA polymerase II (qval1.37E-2)', 'GO:0051028:mRNA transport (qval1.42E-2)', 'GO:0061013:regulation of mRNA catabolic process (qval1.39E-2)', 'GO:0060216:definitive hemopoiesis (qval1.54E-2)', 'GO:0015931:nucleobase-containing compound transport (qval1.55E-2)', 'GO:0000956:nuclear-transcribed mRNA catabolic process (qval1.86E-2)', 'GO:0006401:RNA catabolic process (qval2.12E-2)', 'GO:0001522:pseudouridine synthesis (qval2.34E-2)', 'GO:0016072:rRNA metabolic process (qval2.34E-2)', 'GO:0032774:RNA biosynthetic process (qval2.33E-2)', 'GO:0043488:regulation of mRNA stability (qval2.66E-2)', 'GO:0006417:regulation of translation (qval2.81E-2)', 'GO:1903313:positive regulation of mRNA metabolic process (qval2.89E-2)', 'GO:0040031:snRNA modification (qval3.19E-2)', 'GO:0010608:posttranscriptional regulation of gene expression (qval3.55E-2)', 'GO:0034248:regulation of cellular amide metabolic process (qval3.82E-2)', 'GO:0043487:regulation of RNA stability (qval3.95E-2)', 'GO:0006364:rRNA processing (qval3.94E-2)', 'GO:0010557:positive regulation of macromolecule biosynthetic process (qval5.65E-2)', 'GO:0006913:nucleocytoplasmic transport (qval6.18E-2)', 'GO:0051169:nuclear transport (qval6.1E-2)', 'GO:0018205:peptidyl-lysine modification (qval6.2E-2)', 'GO:0000184:nuclear-transcribed mRNA catabolic process, nonsense-mediated decay (qval6.15E-2)', 'GO:0048026:positive regulation of mRNA splicing, via spliceosome (qval6.45E-2)', 'GO:0031328:positive regulation of cellular biosynthetic process (qval7.74E-2)', 'GO:0009891:positive regulation of biosynthetic process (qval8.46E-2)', 'GO:0006278:RNA-dependent DNA biosynthetic process (qval8.73E-2)', 'GO:0007004:telomere maintenance via telomerase (qval8.62E-2)', 'GO:0034654:nucleobase-containing compound biosynthetic process (qval1.08E-1)']</t>
        </is>
      </c>
      <c r="V21" s="3">
        <f>hyperlink("https://spiral.technion.ac.il/results/MTAwMDAwMw==/20/GOResultsFUNCTION","link")</f>
        <v/>
      </c>
      <c r="W21" t="inlineStr">
        <is>
          <t>['GO:0003723:RNA binding (qval3.15E-61)', 'GO:0003676:nucleic acid binding (qval2.33E-38)', 'GO:1901363:heterocyclic compound binding (qval9.88E-25)', 'GO:0097159:organic cyclic compound binding (qval3.21E-24)', 'GO:0003729:mRNA binding (qval6.24E-20)', 'GO:0036002:pre-mRNA binding (qval8.26E-10)', 'GO:0017069:snRNA binding (qval2.83E-8)', "GO:0003730:mRNA 3'-UTR binding (qval7.09E-6)", 'GO:0005488:binding (qval6.72E-6)', 'GO:0003727:single-stranded RNA binding (qval8.47E-6)', 'GO:0140098:catalytic activity, acting on RNA (qval2.46E-5)', 'GO:0030619:U1 snRNA binding (qval5.46E-4)', 'GO:0034513:box H/ACA snoRNA binding (qval1.81E-3)', 'GO:0003724:RNA helicase activity (qval2.3E-3)', 'GO:0003682:chromatin binding (qval5.86E-3)', "GO:0030628:pre-mRNA 3'-splice site binding (qval1.43E-2)", 'GO:0003712:transcription coregulator activity (qval1.93E-2)', 'GO:0070717:poly-purine tract binding (qval2.89E-2)', 'GO:0003713:transcription coactivator activity (qval6.02E-2)', 'GO:0019948:SUMO activating enzyme activity (qval6.16E-2)', 'GO:0001055:RNA polymerase II activity (qval5.86E-2)', 'GO:0003677:DNA binding (qval7.07E-2)', 'GO:0004386:helicase activity (qval7.64E-2)']</t>
        </is>
      </c>
      <c r="X21" s="3">
        <f>hyperlink("https://spiral.technion.ac.il/results/MTAwMDAwMw==/20/GOResultsCOMPONENT","link")</f>
        <v/>
      </c>
      <c r="Y21" t="inlineStr">
        <is>
          <t>['GO:0044428:nuclear part (qval6.15E-46)', 'GO:0044451:nucleoplasm part (qval7.52E-26)', 'GO:0005681:spliceosomal complex (qval1.68E-24)', 'GO:0016604:nuclear body (qval9.24E-24)', 'GO:0016607:nuclear speck (qval1.14E-23)', 'GO:1990904:ribonucleoprotein complex (qval5.74E-22)', 'GO:0005634:nucleus (qval4.93E-22)', 'GO:0044424:intracellular part (qval1.18E-15)', 'GO:0005684:U2-type spliceosomal complex (qval1.14E-15)', 'GO:0044446:intracellular organelle part (qval5.05E-14)', 'GO:0044422:organelle part (qval2.33E-13)', 'GO:0043231:intracellular membrane-bounded organelle (qval2.67E-11)', 'GO:0071013:catalytic step 2 spliceosome (qval3.16E-11)', 'GO:0097525:spliceosomal snRNP complex (qval5.97E-9)', 'GO:0043227:membrane-bounded organelle (qval5.73E-9)', 'GO:0030532:small nuclear ribonucleoprotein complex (qval6.85E-9)', 'GO:0120114:Sm-like protein family complex (qval8.39E-9)', 'GO:0032991:protein-containing complex (qval1.93E-8)', 'GO:1902494:catalytic complex (qval4.66E-8)', 'GO:0043229:intracellular organelle (qval4.7E-8)', 'GO:0043226:organelle (qval1.74E-7)', 'GO:0071010:prespliceosome (qval5.64E-7)', 'GO:0071004:U2-type prespliceosome (qval5.4E-7)', 'GO:0071012:catalytic step 1 spliceosome (qval2.97E-6)', 'GO:0071006:U2-type catalytic step 1 spliceosome (qval2.85E-6)', 'GO:0031429:box H/ACA snoRNP complex (qval7.08E-6)', 'GO:0072588:box H/ACA RNP complex (qval6.82E-6)', 'GO:0044464:cell part (qval1.26E-5)', 'GO:0000974:Prp19 complex (qval1.43E-5)', 'GO:0005654:nucleoplasm (qval1.59E-5)', 'GO:0070603:SWI/SNF superfamily-type complex (qval3.19E-4)', 'GO:0005697:telomerase holoenzyme complex (qval3.79E-4)', 'GO:0035770:ribonucleoprotein granule (qval4.1E-4)', 'GO:0005732:small nucleolar ribonucleoprotein complex (qval5.27E-4)', 'GO:0005685:U1 snRNP (qval5.12E-4)', 'GO:0044665:MLL1/2 complex (qval6.78E-4)', 'GO:0071339:MLL1 complex (qval6.6E-4)', 'GO:1904949:ATPase complex (qval8.55E-4)', 'GO:0089701:U2AF (qval9.74E-4)', 'GO:0005665:RNA polymerase II, core complex (qval1.36E-3)', 'GO:0036464:cytoplasmic ribonucleoprotein granule (qval1.79E-3)', 'GO:0005689:U12-type spliceosomal complex (qval6.64E-3)', 'GO:0000243:commitment complex (qval7.4E-3)', 'GO:0005730:nucleolus (qval7.52E-3)', 'GO:0031510:SUMO activating enzyme complex (qval1.12E-2)', 'GO:0044454:nuclear chromosome part (qval1.21E-2)', 'GO:0044427:chromosomal part (qval1.52E-2)', 'GO:0000785:chromatin (qval2.11E-2)']</t>
        </is>
      </c>
      <c r="Z21" t="inlineStr">
        <is>
          <t>[{5, 6, 8, 9, 10, 11, 13, 16, 17, 18, 19, 20, 22, 24, 26, 28, 31, 32, 34, 35, 36, 38, 39, 41, 43, 45, 49, 51, 54, 55, 56, 58, 59, 63, 64, 65, 66, 67, 68, 70, 72, 73, 74, 76, 77, 78, 81}, {0, 69, 37, 7, 40, 47, 52, 21, 57, 61, 30}]</t>
        </is>
      </c>
    </row>
    <row r="22">
      <c r="A22" s="1" t="n">
        <v>21</v>
      </c>
      <c r="B22" t="n">
        <v>30105</v>
      </c>
      <c r="C22" t="n">
        <v>10251</v>
      </c>
      <c r="D22" t="n">
        <v>83</v>
      </c>
      <c r="E22" t="n">
        <v>281</v>
      </c>
      <c r="F22" t="n">
        <v>5063</v>
      </c>
      <c r="G22" t="n">
        <v>31</v>
      </c>
      <c r="H22" t="n">
        <v>6806</v>
      </c>
      <c r="I22" t="n">
        <v>197</v>
      </c>
      <c r="J22" s="2" t="n">
        <v>-945.8531748434971</v>
      </c>
      <c r="K22" t="n">
        <v>0.3809474728790602</v>
      </c>
      <c r="L22" t="inlineStr">
        <is>
          <t>LOC100150849,LOC100330442,LOC100536119,LOC100536647,LOC101883717,LOC101883930,LOC101885015,LOC101885664,LOC101887093,LOC103908609,LOC103908996,LOC103909601,LOC103909646,LOC103912051,LOC567481,LOC568650,adam10b,adgrv1,aldh2.1,amd1,angptl4,ank3b,arl4cb,arrb2b,asf1bb,ash1l,asphd2,atf3,atf4a,atf4b,atf4b1,atp1b3a,bahcc1,bcor,blmh,btg2,calm2b,ccdc173,ccdc88c,ccnd2a,cd81a,cd82a,cd99l2,cdh2,cdh7,cdon,celsr1b,cenpa,chsy3,cldn5a,clic4,cntfr,coro1cb,creg2,cspg5a,ctdsp2,dbx1b,ddah1,dpysl5a,efna2a,efnb3b,egr2b,eng2b,epha7,fam168a,fam171a2,fat4,fb06f03,fezf2,fgfr2,fgfr3,fhdc1,fkbp1aa,fosab,fosb,foxp4,fzd10,gas1a,gcn1l1,gfap,gpatch8,gpr98,greb1,gsk3b,h1fx,h2afy2,h3f3b.1,h3f3c,her8a,her9,hm:gc12,hmces,hmgb1b,hmgb2b,hmgn2,hmgn3,hnrpkl,hp1bp3,hsp90ab1,idh2,iffo1,igf2b,igf2bp1,igfbp1a,igsf9,igsf9b,ildr2,im:7150060,irx1a,irx3a,jdp2,jdp2b,jun,junba,kctd6b,kirrela,kmt2cb,lmo3,lphn2a,lppr3a,lrig1,lrig3,lrrtm1,lzts2a,magi1a,mapk11,mapre2,mdka,mdkb,meis1b,meis2a,metrn,midn,mllt10,mn1a,mrpl23,msi1,myeov2,nat8l,ndufa10,nell2a,nkd1,nkx2.2b,nkx2.4a,nkx6.2,nme3,notch3,nova2,nr1d2b,nr2f2,nr2f6b,nrarpa,ntn1a,ntn1b,odz4,olig3,ophn1,pax3a,pax6a,pax6b,pcdh19,pdgfaa,pdhb,pfkfb3,phf20b,phf21aa,phgdh,phtf2,picalmb,pin1,plagx,plekhg4,plekhh1,plxdc2,pola1,polr3glb,pou3f2a,pou3f2b,pou3f3a,ppiaa,ppiab,ppid,ppp1r15a,prim2,prr12b,prtga,psma8,psmb2,psmb6,psmd4b,psmd5,psmg3,pspc1,ptgr1,ptmaa,ptmab,ptprn2,ptpro,qser1,rab11fip4a,ran,rbb4l,rbp5,rgmd,rnd3a,rnf43,robo4,rrm1,s1pr1,samd1b,scube2,selt2,seph,sfrp5,sgce,shisa3,si:ch1073-429i10.3,si:ch211-137a8.4,si:ch73-364h19.1,si:ch73-386h18.1,si:dkey-103i16.2,si:dkey-195m11.8,si:dkey-286j15.1,si:dkey-82f1.1,si:dkeyp-113d7.1,si:rp71-1p14.10,six3a,skia,skida1,slc12a4,slc1a3a,slc25a3b,slc25a5,snrpf,snx12,sox1b,sp8b,ssbp4,syne2a,syne2b,tcf12,tdg.1,tdp1,tet2,tet3,tfdp2,tmeff1b,tmem2,tmem47,top2b,tox,tspan3a,tubb5,tusc3,txnipa,uba1,ube2e2,ube2ib,vdac1,wasf3b,wnt11r,wsb1,wu:fb18c02,wu:fb25b09,wu:fb52c12,wu:fc13c02,wu:fc66h01,ywhaqb,zbtb16a,zeb1b,zfhx4,zgc:100920,zgc:158689,zgc:77262,zgc:85858,zgc:92242,zic1,zic5,zmiz1a,znf207b,znf362b</t>
        </is>
      </c>
      <c r="M22" t="inlineStr">
        <is>
          <t>[(0, 9), (0, 19), (0, 24), (0, 28), (0, 36), (0, 38), (0, 54), (0, 63), (0, 73), (0, 76), (0, 77), (2, 9), (2, 19), (2, 24), (2, 28), (2, 36), (2, 38), (2, 54), (2, 63), (2, 73), (2, 76), (2, 77), (4, 9), (4, 19), (4, 24), (4, 28), (4, 36), (4, 38), (4, 54), (4, 63), (4, 73), (4, 76), (4, 77), (14, 9), (14, 19), (14, 24), (14, 28), (14, 36), (14, 38), (14, 54), (14, 63), (14, 73), (14, 76), (14, 77), (15, 9), (15, 19), (15, 24), (15, 28), (15, 36), (15, 38), (15, 54), (15, 63), (15, 73), (15, 76), (15, 77), (21, 24), (23, 9), (23, 19), (23, 24), (23, 28), (23, 36), (23, 38), (23, 54), (23, 63), (23, 73), (23, 76), (23, 77), (25, 9), (25, 19), (25, 24), (25, 28), (25, 36), (25, 38), (25, 54), (25, 63), (25, 73), (25, 76), (25, 77), (29, 9), (29, 19), (29, 24), (29, 28), (29, 36), (29, 38), (29, 54), (29, 63), (29, 73), (29, 76), (29, 77), (30, 9), (30, 19), (30, 24), (30, 28), (30, 36), (30, 38), (30, 54), (30, 63), (30, 73), (30, 76), (30, 77), (33, 9), (33, 19), (33, 24), (33, 28), (33, 36), (33, 38), (33, 54), (33, 63), (33, 73), (33, 76), (33, 77), (37, 9), (37, 19), (37, 24), (37, 28), (37, 36), (37, 38), (37, 54), (37, 63), (37, 73), (37, 76), (37, 77), (46, 9), (46, 19), (46, 24), (46, 28), (46, 36), (46, 38), (46, 54), (46, 63), (46, 73), (46, 76), (46, 77), (50, 9), (50, 19), (50, 24), (50, 28), (50, 36), (50, 38), (50, 54), (50, 63), (50, 73), (50, 76), (50, 77), (52, 9), (52, 19), (52, 24), (52, 28), (52, 36), (52, 38), (52, 54), (52, 63), (52, 73), (52, 76), (58, 9), (58, 19), (58, 24), (58, 28), (58, 36), (58, 38), (58, 54), (58, 63), (58, 73), (58, 76), (58, 77), (60, 9), (60, 19), (60, 24), (60, 28), (60, 36), (60, 38), (60, 54), (60, 63), (60, 73), (60, 76), (60, 77), (68, 24), (68, 36), (68, 38), (68, 63), (68, 73), (68, 76), (70, 9), (70, 19), (70, 24), (70, 28), (70, 36), (70, 38), (70, 54), (70, 63), (70, 73), (70, 76), (70, 77), (72, 24), (72, 36), (72, 38), (72, 73)]</t>
        </is>
      </c>
      <c r="N22" t="n">
        <v>227</v>
      </c>
      <c r="O22" t="n">
        <v>0.5</v>
      </c>
      <c r="P22" t="n">
        <v>0.95</v>
      </c>
      <c r="Q22" t="n">
        <v>3</v>
      </c>
      <c r="R22" t="n">
        <v>10000</v>
      </c>
      <c r="S22" t="inlineStr">
        <is>
          <t>11/06/2023, 18:50:25</t>
        </is>
      </c>
      <c r="T22" s="3">
        <f>hyperlink("https://spiral.technion.ac.il/results/MTAwMDAwMw==/21/GOResultsPROCESS","link")</f>
        <v/>
      </c>
      <c r="U22" t="inlineStr">
        <is>
          <t>['GO:0006357:regulation of transcription by RNA polymerase II (qval2.54E-10)', 'GO:0006355:regulation of transcription, DNA-templated (qval1.01E-9)', 'GO:1903506:regulation of nucleic acid-templated transcription (qval6.87E-10)', 'GO:2001141:regulation of RNA biosynthetic process (qval5.27E-10)', 'GO:0051252:regulation of RNA metabolic process (qval1.02E-9)', 'GO:2000112:regulation of cellular macromolecule biosynthetic process (qval1.57E-9)', 'GO:0019219:regulation of nucleobase-containing compound metabolic process (qval1.41E-9)', 'GO:0010556:regulation of macromolecule biosynthetic process (qval1.31E-9)', 'GO:0031326:regulation of cellular biosynthetic process (qval2.37E-9)', 'GO:0009889:regulation of biosynthetic process (qval2.9E-9)', 'GO:0032502:developmental process (qval1.43E-8)', 'GO:0048856:anatomical structure development (qval1.61E-8)', 'GO:0051171:regulation of nitrogen compound metabolic process (qval1.64E-8)', 'GO:0031323:regulation of cellular metabolic process (qval3.3E-8)', 'GO:0080090:regulation of primary metabolic process (qval4.09E-8)', 'GO:0010468:regulation of gene expression (qval6.89E-8)', 'GO:0050794:regulation of cellular process (qval1.09E-7)', 'GO:0060255:regulation of macromolecule metabolic process (qval3.04E-7)', 'GO:0019222:regulation of metabolic process (qval6.24E-7)', 'GO:0050789:regulation of biological process (qval5.63E-6)', 'GO:0007275:multicellular organism development (qval1.42E-5)', 'GO:0065007:biological regulation (qval2.55E-4)', 'GO:0050767:regulation of neurogenesis (qval3.28E-4)', 'GO:0007420:brain development (qval3.5E-4)', 'GO:0048513:animal organ development (qval4.1E-4)', 'GO:0051960:regulation of nervous system development (qval9.94E-4)', 'GO:0009653:anatomical structure morphogenesis (qval9.71E-4)', 'GO:0060284:regulation of cell development (qval9.62E-4)', 'GO:0045595:regulation of cell differentiation (qval1.39E-3)', 'GO:0030154:cell differentiation (qval2.19E-3)', 'GO:0048646:anatomical structure formation involved in morphogenesis (qval4.4E-3)', 'GO:0048869:cellular developmental process (qval7.61E-3)', 'GO:0048522:positive regulation of cellular process (qval8.78E-3)', 'GO:0030182:neuron differentiation (qval9.12E-3)', 'GO:0097150:neuronal stem cell population maintenance (qval1.04E-2)', 'GO:0050793:regulation of developmental process (qval1.19E-2)', 'GO:2000026:regulation of multicellular organismal development (qval1.28E-2)', 'GO:0042127:regulation of cell proliferation (qval1.26E-2)', 'GO:0032501:multicellular organismal process (qval1.47E-2)', 'GO:0021915:neural tube development (qval2.49E-2)', 'GO:0007411:axon guidance (qval2.52E-2)', 'GO:0097485:neuron projection guidance (qval2.56E-2)', 'GO:0007417:central nervous system development (qval3.57E-2)', 'GO:0048731:system development (qval3.59E-2)', 'GO:0035239:tube morphogenesis (qval3.54E-2)', 'GO:0000413:protein peptidyl-prolyl isomerization (qval3.77E-2)', 'GO:0051239:regulation of multicellular organismal process (qval4.29E-2)', 'GO:0009952:anterior/posterior pattern specification (qval6.46E-2)', 'GO:0045664:regulation of neuron differentiation (qval6.8E-2)', 'GO:0021654:rhombomere boundary formation (qval7.54E-2)', 'GO:0048518:positive regulation of biological process (qval7.59E-2)', 'GO:0045944:positive regulation of transcription by RNA polymerase II (qval8.35E-2)', 'GO:0021960:anterior commissure morphogenesis (qval8.21E-2)', 'GO:0030901:midbrain development (qval9.26E-2)', 'GO:0021953:central nervous system neuron differentiation (qval1.03E-1)', 'GO:0007166:cell surface receptor signaling pathway (qval1.08E-1)', 'GO:0019827:stem cell population maintenance (qval1.07E-1)', 'GO:0003002:regionalization (qval1.09E-1)', 'GO:0008284:positive regulation of cell proliferation (qval1.09E-1)', 'GO:0016055:Wnt signaling pathway (qval1.13E-1)', 'GO:1905114:cell surface receptor signaling pathway involved in cell-cell signaling (qval1.12E-1)', 'GO:0090287:regulation of cellular response to growth factor stimulus (qval1.15E-1)', 'GO:0018208:peptidyl-proline modification (qval1.15E-1)', 'GO:0010646:regulation of cell communication (qval1.18E-1)', 'GO:0048859:formation of anatomical boundary (qval1.17E-1)', 'GO:0023051:regulation of signaling (qval1.24E-1)', 'GO:0098609:cell-cell adhesion (qval1.28E-1)', 'GO:0048729:tissue morphogenesis (qval1.26E-1)']</t>
        </is>
      </c>
      <c r="V22" s="3">
        <f>hyperlink("https://spiral.technion.ac.il/results/MTAwMDAwMw==/21/GOResultsFUNCTION","link")</f>
        <v/>
      </c>
      <c r="W22" t="inlineStr">
        <is>
          <t>['GO:0000978:RNA polymerase II proximal promoter sequence-specific DNA binding (qval3.73E-9)', 'GO:0000987:proximal promoter sequence-specific DNA binding (qval2.76E-9)', 'GO:0003677:DNA binding (qval3.48E-9)', 'GO:0003690:double-stranded DNA binding (qval6.92E-9)', 'GO:1990837:sequence-specific double-stranded DNA binding (qval1.47E-8)', 'GO:0000976:transcription regulatory region sequence-specific DNA binding (qval1.56E-8)', 'GO:0001067:regulatory region nucleic acid binding (qval1.38E-8)', 'GO:0044212:transcription regulatory region DNA binding (qval1.21E-8)', 'GO:0000981:DNA-binding transcription factor activity, RNA polymerase II-specific (qval1.48E-8)', 'GO:0001012:RNA polymerase II regulatory region DNA binding (qval3.25E-8)', 'GO:0000977:RNA polymerase II regulatory region sequence-specific DNA binding (qval2.96E-8)', 'GO:0043565:sequence-specific DNA binding (qval7.45E-8)', 'GO:0003700:DNA-binding transcription factor activity (qval1.37E-7)', 'GO:0140110:transcription regulator activity (qval2.02E-6)', 'GO:0003676:nucleic acid binding (qval1.02E-5)', 'GO:0031491:nucleosome binding (qval2.37E-3)', 'GO:0003682:chromatin binding (qval6.01E-3)', 'GO:0031490:chromatin DNA binding (qval8.78E-3)', 'GO:0003755:peptidyl-prolyl cis-trans isomerase activity (qval2.11E-2)', 'GO:0031492:nucleosomal DNA binding (qval2.72E-2)', 'GO:1901363:heterocyclic compound binding (qval2.66E-2)', 'GO:0016859:cis-trans isomerase activity (qval2.96E-2)', 'GO:0016018:cyclosporin A binding (qval3.43E-2)', 'GO:0097159:organic cyclic compound binding (qval3.48E-2)']</t>
        </is>
      </c>
      <c r="X22" s="3">
        <f>hyperlink("https://spiral.technion.ac.il/results/MTAwMDAwMw==/21/GOResultsCOMPONENT","link")</f>
        <v/>
      </c>
      <c r="Y22" t="inlineStr">
        <is>
          <t>['GO:0005634:nucleus (qval3.48E-9)', 'GO:0043231:intracellular membrane-bounded organelle (qval5.71E-4)', 'GO:0043227:membrane-bounded organelle (qval1.01E-3)', 'GO:0043229:intracellular organelle (qval6.87E-3)', 'GO:0043226:organelle (qval6.72E-3)', 'GO:0044464:cell part (qval4.17E-2)', 'GO:0044424:intracellular part (qval6.08E-2)', 'GO:1905369:endopeptidase complex (qval1.19E-1)', 'GO:0000502:proteasome complex (qval1.06E-1)']</t>
        </is>
      </c>
      <c r="Z22" t="inlineStr">
        <is>
          <t>[{0, 2, 4, 68, 70, 72, 14, 15, 21, 23, 25, 29, 30, 33, 37, 46, 50, 52, 58, 60}, {36, 38, 9, 73, 76, 77, 19, 54, 24, 28, 63}]</t>
        </is>
      </c>
    </row>
    <row r="23">
      <c r="A23" s="1" t="n">
        <v>22</v>
      </c>
      <c r="B23" t="n">
        <v>30105</v>
      </c>
      <c r="C23" t="n">
        <v>10251</v>
      </c>
      <c r="D23" t="n">
        <v>83</v>
      </c>
      <c r="E23" t="n">
        <v>81</v>
      </c>
      <c r="F23" t="n">
        <v>9931</v>
      </c>
      <c r="G23" t="n">
        <v>77</v>
      </c>
      <c r="H23" t="n">
        <v>6806</v>
      </c>
      <c r="I23" t="n">
        <v>462</v>
      </c>
      <c r="J23" s="2" t="n">
        <v>-182.07510820069</v>
      </c>
      <c r="K23" t="n">
        <v>0.3811613948452447</v>
      </c>
      <c r="L23" t="inlineStr">
        <is>
          <t>LOC100151162,LOC100331639,LOC100537160,LOC103908630,LOC103908792,LOC103909603,LOC103911492,LOC569583,abracl,actb1,ahnak,anxa11b,arpc2,arpc3,arpc4,arpc4l,asap2b,camk2g1,capn8,capza1a,capza1b,capzb,cdc42ep3,cfl1l,cldni,cnn2,crfb17,cyp2aa6,emd,epcam,fermt1,fmo5,fras1,hpgd,itga3b,jupa,krt8,lama5,lasp1,mmp30,myh9a,myl12.1,myl6,myo1eb,nupr1,padi2,pak2a,pdlim1,pfn1,pik3cb,ptk2bb,pxna,rbms2b,rpe65b,rpe65c,sdr16c5a,sept10,serpinh1a,shc1,si:ch1073-357b18.4,si:ch211-166a6.5,si:zfos-1011f11.1,sult2st1,sult2st2,tagln2,tes,tjp2a,tmem238,tnfaip8l2b,tp63,tpm3,vaspb,yif1a,ywhaz,zgc:101640,zgc:153867,zgc:174938,zgc:86896,zgc:92027,zgc:92360,zyx</t>
        </is>
      </c>
      <c r="M23" t="inlineStr">
        <is>
          <t>[(0, 6), (0, 17), (0, 22), (0, 39), (0, 59), (0, 65), (0, 79), (1, 6), (1, 17), (1, 22), (1, 39), (1, 59), (1, 65), (1, 67), (1, 79), (2, 17), (2, 22), (2, 39), (2, 59), (2, 65), (3, 6), (3, 17), (3, 22), (3, 39), (3, 59), (3, 65), (3, 67), (3, 79), (4, 17), (4, 22), (4, 39), (4, 59), (4, 65), (7, 6), (7, 17), (7, 22), (7, 39), (7, 59), (7, 65), (7, 67), (7, 79), (8, 6), (8, 17), (8, 22), (8, 39), (8, 65), (9, 6), (9, 17), (9, 22), (9, 39), (9, 59), (9, 65), (9, 67), (9, 79), (10, 6), (10, 17), (10, 22), (10, 39), (10, 59), (10, 65), (10, 67), (10, 79), (11, 6), (11, 17), (11, 22), (11, 39), (11, 59), (11, 65), (11, 67), (11, 79), (12, 17), (12, 22), (12, 39), (12, 59), (12, 65), (12, 79), (14, 17), (14, 22), (14, 39), (14, 59), (14, 65), (15, 17), (15, 22), (15, 39), (15, 59), (15, 65), (15, 79), (16, 6), (16, 17), (16, 22), (16, 39), (16, 59), (16, 65), (16, 79), (18, 6), (18, 17), (18, 22), (18, 39), (18, 59), (18, 65), (18, 67), (18, 79), (19, 6), (19, 17), (19, 22), (19, 39), (19, 59), (19, 65), (19, 67), (19, 79), (20, 17), (20, 22), (21, 6), (21, 17), (21, 22), (21, 39), (21, 59), (21, 65), (21, 67), (21, 79), (23, 17), (23, 22), (23, 39), (23, 65), (24, 6), (24, 17), (24, 22), (24, 39), (24, 59), (24, 65), (24, 67), (24, 79), (25, 6), (25, 17), (25, 22), (25, 39), (25, 59), (25, 65), (25, 79), (26, 6), (26, 17), (26, 22), (26, 39), (26, 59), (26, 65), (26, 67), (26, 79), (27, 6), (27, 17), (27, 22), (27, 39), (27, 59), (27, 65), (27, 67), (27, 79), (28, 6), (28, 17), (28, 22), (28, 39), (28, 59), (28, 65), (28, 67), (28, 79), (29, 6), (29, 17), (29, 22), (29, 39), (29, 59), (29, 65), (30, 6), (30, 17), (30, 22), (30, 39), (30, 59), (30, 65), (30, 79), (31, 6), (31, 17), (31, 22), (31, 39), (31, 59), (31, 65), (31, 79), (32, 17), (32, 22), (32, 65), (33, 17), (33, 22), (33, 59), (33, 65), (33, 79), (34, 6), (34, 17), (34, 22), (34, 39), (34, 59), (34, 65), (34, 79), (35, 17), (35, 22), (35, 39), (35, 65), (36, 6), (36, 17), (36, 22), (36, 39), (36, 59), (36, 65), (36, 67), (36, 79), (37, 6), (37, 17), (37, 22), (37, 39), (37, 59), (37, 65), (37, 79), (38, 6), (38, 17), (38, 22), (38, 39), (38, 59), (38, 65), (38, 67), (38, 79), (40, 6), (40, 17), (40, 22), (40, 39), (40, 59), (40, 65), (40, 67), (40, 79), (41, 6), (41, 17), (41, 22), (41, 39), (41, 59), (41, 65), (41, 67), (41, 79), (42, 17), (42, 22), (42, 65), (43, 6), (43, 17), (43, 22), (43, 39), (43, 59), (43, 65), (43, 67), (43, 79), (44, 17), (44, 22), (46, 17), (46, 22), (46, 39), (46, 59), (46, 65), (47, 6), (47, 17), (47, 22), (47, 39), (47, 59), (47, 65), (47, 67), (47, 79), (48, 6), (48, 17), (48, 22), (48, 39), (48, 59), (48, 65), (48, 67), (48, 79), (49, 6), (49, 17), (49, 22), (49, 39), (49, 59), (49, 65), (49, 79), (50, 17), (50, 22), (50, 59), (50, 65), (50, 79), (52, 6), (52, 17), (52, 22), (52, 39), (52, 59), (52, 65), (52, 79), (53, 6), (53, 17), (53, 22), (53, 39), (53, 59), (53, 65), (53, 79), (54, 6), (54, 17), (54, 22), (54, 39), (54, 59), (54, 65), (54, 67), (54, 79), (55, 6), (55, 17), (55, 22), (55, 39), (55, 59), (55, 65), (55, 67), (57, 6), (57, 17), (57, 22), (57, 39), (57, 59), (57, 65), (57, 67), (57, 79), (58, 6), (58, 17), (58, 22), (58, 39), (58, 59), (58, 65), (58, 67), (58, 79), (60, 6), (60, 17), (60, 22), (60, 39), (60, 59), (60, 65), (61, 6), (61, 17), (61, 22), (61, 39), (61, 59), (61, 65), (61, 67), (61, 79), (62, 17), (62, 22), (62, 39), (62, 59), (62, 65), (63, 6), (63, 17), (63, 22), (63, 39), (63, 59), (63, 65), (63, 79), (66, 6), (66, 17), (66, 22), (66, 39), (66, 65), (68, 6), (68, 17), (68, 22), (68, 39), (68, 59), (68, 65), (68, 67), (68, 79), (69, 6), (69, 17), (69, 22), (69, 39), (69, 59), (69, 65), (69, 67), (69, 79), (70, 6), (70, 17), (70, 22), (70, 39), (70, 59), (70, 65), (70, 67), (70, 79), (71, 6), (71, 17), (71, 22), (71, 39), (71, 59), (71, 65), (71, 67), (71, 79), (72, 6), (72, 17), (72, 22), (72, 39), (72, 59), (72, 65), (72, 67), (72, 79), (73, 6), (73, 17), (73, 22), (73, 39), (73, 59), (73, 65), (73, 67), (73, 79), (74, 17), (74, 22), (74, 39), (74, 65), (74, 79), (75, 17), (75, 22), (75, 39), (75, 59), (75, 65), (75, 79), (76, 6), (76, 17), (76, 22), (76, 39), (76, 59), (76, 65), (76, 67), (76, 79), (77, 6), (77, 17), (77, 22), (77, 39), (77, 59), (77, 65), (77, 79), (78, 6), (78, 17), (78, 22), (78, 39), (78, 59), (78, 65), (78, 67), (78, 79), (80, 6), (80, 17), (80, 22), (80, 39), (80, 59), (80, 65), (80, 79), (81, 17), (81, 22), (81, 65), (82, 6), (82, 17), (82, 22), (82, 39), (82, 59), (82, 65), (82, 79)]</t>
        </is>
      </c>
      <c r="N23" t="n">
        <v>2436</v>
      </c>
      <c r="O23" t="n">
        <v>1</v>
      </c>
      <c r="P23" t="n">
        <v>0.95</v>
      </c>
      <c r="Q23" t="n">
        <v>3</v>
      </c>
      <c r="R23" t="n">
        <v>10000</v>
      </c>
      <c r="S23" t="inlineStr">
        <is>
          <t>11/06/2023, 18:50:48</t>
        </is>
      </c>
      <c r="T23" s="3">
        <f>hyperlink("https://spiral.technion.ac.il/results/MTAwMDAwMw==/22/GOResultsPROCESS","link")</f>
        <v/>
      </c>
      <c r="U23" t="inlineStr">
        <is>
          <t>['GO:0030833:regulation of actin filament polymerization (qval3.44E-6)', 'GO:0008064:regulation of actin polymerization or depolymerization (qval2.03E-6)', 'GO:0030832:regulation of actin filament length (qval1.35E-6)', 'GO:0032271:regulation of protein polymerization (qval1.62E-6)', 'GO:0110053:regulation of actin filament organization (qval2.17E-6)', 'GO:0032970:regulation of actin filament-based process (qval2.45E-6)', 'GO:0032535:regulation of cellular component size (qval2.87E-6)', 'GO:1902903:regulation of supramolecular fiber organization (qval3.95E-6)', 'GO:0043254:regulation of protein complex assembly (qval5.07E-6)', 'GO:0032956:regulation of actin cytoskeleton organization (qval2.2E-5)', 'GO:0090066:regulation of anatomical structure size (qval2.55E-5)', 'GO:1902905:positive regulation of supramolecular fiber organization (qval2.55E-4)', 'GO:0051493:regulation of cytoskeleton organization (qval2.96E-4)', 'GO:0051495:positive regulation of cytoskeleton organization (qval2.79E-4)', 'GO:0034314:Arp2/3 complex-mediated actin nucleation (qval2.79E-4)', 'GO:0044087:regulation of cellular component biogenesis (qval3.95E-4)', 'GO:0030029:actin filament-based process (qval4.22E-4)', 'GO:0030838:positive regulation of actin filament polymerization (qval7.58E-4)', 'GO:0030036:actin cytoskeleton organization (qval1.15E-3)', 'GO:0032273:positive regulation of protein polymerization (qval1.19E-3)', 'GO:0016043:cellular component organization (qval1.22E-3)', 'GO:0044089:positive regulation of cellular component biogenesis (qval1.61E-3)', 'GO:0071840:cellular component organization or biogenesis (qval1.66E-3)', 'GO:0045010:actin nucleation (qval1.68E-3)', 'GO:0031334:positive regulation of protein complex assembly (qval2.3E-3)', 'GO:0010638:positive regulation of organelle organization (qval5.3E-3)', 'GO:0007229:integrin-mediated signaling pathway (qval1.16E-2)', 'GO:0033043:regulation of organelle organization (qval1.75E-2)', 'GO:0051016:barbed-end actin filament capping (qval2.15E-2)', 'GO:0007015:actin filament organization (qval4.77E-2)', 'GO:0051693:actin filament capping (qval5.41E-2)', 'GO:0030835:negative regulation of actin filament depolymerization (qval5.8E-2)', 'GO:0030834:regulation of actin filament depolymerization (qval6.84E-2)', 'GO:1901880:negative regulation of protein depolymerization (qval7.96E-2)', 'GO:0097435:supramolecular fiber organization (qval8.14E-2)', 'GO:0051130:positive regulation of cellular component organization (qval8.91E-2)', 'GO:0043242:negative regulation of protein complex disassembly (qval9.42E-2)', 'GO:0030837:negative regulation of actin filament polymerization (qval1.07E-1)', 'GO:0032272:negative regulation of protein polymerization (qval1.05E-1)', 'GO:1901879:regulation of protein depolymerization (qval1.1E-1)', 'GO:0000902:cell morphogenesis (qval1.27E-1)', 'GO:0051128:regulation of cellular component organization (qval1.38E-1)', 'GO:1902904:negative regulation of supramolecular fiber organization (qval1.54E-1)', 'GO:0031333:negative regulation of protein complex assembly (qval1.61E-1)', 'GO:0007010:cytoskeleton organization (qval1.88E-1)']</t>
        </is>
      </c>
      <c r="V23" s="3">
        <f>hyperlink("https://spiral.technion.ac.il/results/MTAwMDAwMw==/22/GOResultsFUNCTION","link")</f>
        <v/>
      </c>
      <c r="W23" t="inlineStr">
        <is>
          <t>['GO:0003779:actin binding (qval5.24E-9)', 'GO:0051015:actin filament binding (qval2.61E-6)', 'GO:0008092:cytoskeletal protein binding (qval6.18E-6)', 'GO:0044877:protein-containing complex binding (qval9.97E-6)', 'GO:0050251:retinol isomerase activity (qval2.95E-2)', 'GO:0050839:cell adhesion molecule binding (qval3.52E-1)']</t>
        </is>
      </c>
      <c r="X23" s="3">
        <f>hyperlink("https://spiral.technion.ac.il/results/MTAwMDAwMw==/22/GOResultsCOMPONENT","link")</f>
        <v/>
      </c>
      <c r="Y23" t="inlineStr">
        <is>
          <t>['GO:0005912:adherens junction (qval2.88E-5)', 'GO:0070161:anchoring junction (qval1.98E-5)', 'GO:0005925:focal adhesion (qval2.44E-5)', 'GO:0008290:F-actin capping protein complex (qval1.89E-5)', 'GO:0005924:cell-substrate adherens junction (qval1.64E-5)', 'GO:0030055:cell-substrate junction (qval1.91E-5)', 'GO:0044430:cytoskeletal part (qval1.82E-5)', 'GO:0005856:cytoskeleton (qval1.9E-5)', 'GO:0005885:Arp2/3 protein complex (qval4.12E-5)', 'GO:0015629:actin cytoskeleton (qval1.45E-4)', 'GO:0005737:cytoplasm (qval1.13E-3)', 'GO:0030054:cell junction (qval2.86E-3)', 'GO:0043228:non-membrane-bounded organelle (qval1.36E-2)', 'GO:0043232:intracellular non-membrane-bounded organelle (qval1.26E-2)']</t>
        </is>
      </c>
      <c r="Z23" t="inlineStr">
        <is>
          <t>[{0, 1, 2, 3, 4, 7, 8, 9, 10, 11, 12, 14, 15, 16, 18, 19, 20, 21, 23, 24, 25, 26, 27, 28, 29, 30, 31, 32, 33, 34, 35, 36, 37, 38, 40, 41, 42, 43, 44, 46, 47, 48, 49, 50, 52, 53, 54, 55, 57, 58, 60, 61, 62, 63, 66, 68, 69, 70, 71, 72, 73, 74, 75, 76, 77, 78, 80, 81, 82}, {65, 67, 6, 39, 79, 17, 22, 59}]</t>
        </is>
      </c>
    </row>
    <row r="24">
      <c r="A24" s="1" t="n">
        <v>23</v>
      </c>
      <c r="B24" t="n">
        <v>30105</v>
      </c>
      <c r="C24" t="n">
        <v>10251</v>
      </c>
      <c r="D24" t="n">
        <v>83</v>
      </c>
      <c r="E24" t="n">
        <v>165</v>
      </c>
      <c r="F24" t="n">
        <v>5296</v>
      </c>
      <c r="G24" t="n">
        <v>45</v>
      </c>
      <c r="H24" t="n">
        <v>6806</v>
      </c>
      <c r="I24" t="n">
        <v>181</v>
      </c>
      <c r="J24" s="2" t="n">
        <v>-280.6284952461612</v>
      </c>
      <c r="K24" t="n">
        <v>0.382135170514709</v>
      </c>
      <c r="L24" t="inlineStr">
        <is>
          <t>LOC100535505,LOC100535890,LOC101885015,LOC101887093,LOC103908609,adnp2b,anp32a,anp32b,asf1ba,asf1bb,atad5a,aunip,aurkb,banf1,baz1a,baz1b,cad,casc5,cbx5,ccnd1,cdc45,cdca5,cdca7b,cenpa,cenpk,cenpp,chaf1a,chek1,chtf18,chtf8,cks1b,clspn,crnkl1,dctd,dek,dhfr,dhx15,dnajc9,dnmt1,dnmt3bb.3,dnmt5,dscc1,dtl,dut,e2f4,e2f7,e2f8,eed,ercc6l,esco2,fen1,gins1,gins4,gldc,haus4,haus6,hcfc1a,hells,hirip3,hmgb2a,hmgb2b,ipo9,kiaa0101,kif15,kif4,kpnb1,kpnb3,krcp,lig1,mad2l1,mcm2,mcm3,mcm4,mcm5,mcm6,mcm7,men1,metrn,mibp,mier1a,mis18bp1,morf4l1,msh2,msh6,mybl2b,naa40,nap1l1,nasp,ncapd2,ncapd3,ncapg,ncapg2,ncaph2,nup153,nup205,nup37,nup93,nusap1,orc4,parp1,pbk,pcna,phf20b,phf6,plk4,pola1,pold1,pole,pole2,polr2b,ppm1g,prim1,prim2,rad51,ran,rangap1b,rbb4l,rbbp4,rfc2,rfc3,rfc4,rfc5,rnaseh2a,rpa1,rpa2,rrm1,rrm2,seph,seta,sgol1,si:ch211-113a14.18,si:ch211-113a14.24,si:ch211-161h7.4,si:dkey-11j8.1,ska1,ska3,skp2,slbp,smarca5,smc2,ssna1,ssrp1a,stil,stra13,sumo3b,tdp1,tfap4,ticrr,tmpoa,tonsl,top2a,tp53bp1,trip13,tut1,ube2t,unga,wdhd1,whsc1,xrcc1,zgc:101819,zgc:110337,zgc:110540,zgc:158297,zgc:158604,zgc:55461</t>
        </is>
      </c>
      <c r="M24" t="inlineStr">
        <is>
          <t>[(5, 24), (5, 43), (6, 24), (6, 28), (6, 38), (13, 24), (13, 36), (13, 38), (13, 43), (13, 73), (17, 3), (17, 24), (17, 28), (17, 36), (17, 38), (17, 43), (17, 73), (18, 1), (18, 3), (18, 9), (18, 10), (18, 19), (18, 24), (18, 28), (18, 31), (18, 32), (18, 35), (18, 36), (18, 38), (18, 42), (18, 43), (18, 48), (18, 49), (18, 54), (18, 55), (18, 71), (18, 73), (18, 76), (18, 77), (22, 1), (22, 3), (22, 9), (22, 10), (22, 12), (22, 19), (22, 24), (22, 28), (22, 31), (22, 32), (22, 35), (22, 36), (22, 38), (22, 40), (22, 42), (22, 43), (22, 48), (22, 49), (22, 54), (22, 55), (22, 63), (22, 71), (22, 73), (22, 76), (22, 77), (26, 1), (26, 3), (26, 9), (26, 10), (26, 19), (26, 24), (26, 28), (26, 31), (26, 32), (26, 35), (26, 36), (26, 38), (26, 42), (26, 43), (26, 48), (26, 49), (26, 54), (26, 55), (26, 71), (26, 73), (26, 76), (26, 77), (34, 24), (34, 28), (34, 38), (39, 24), (39, 28), (39, 36), (39, 38), (39, 43), (39, 73), (41, 1), (41, 9), (41, 19), (41, 24), (41, 28), (41, 36), (41, 38), (41, 43), (41, 73), (45, 24), (45, 28), (45, 38), (51, 24), (53, 1), (53, 3), (53, 9), (53, 19), (53, 24), (53, 28), (53, 36), (53, 38), (53, 43), (53, 48), (53, 73), (59, 1), (59, 3), (59, 9), (59, 10), (59, 19), (59, 24), (59, 28), (59, 36), (59, 38), (59, 43), (59, 48), (59, 54), (59, 55), (59, 71), (59, 73), (59, 77), (65, 1), (65, 3), (65, 9), (65, 24), (65, 28), (65, 36), (65, 38), (65, 43), (65, 48), (65, 73), (74, 1), (74, 3), (74, 8), (74, 9), (74, 10), (74, 12), (74, 19), (74, 24), (74, 28), (74, 31), (74, 32), (74, 35), (74, 36), (74, 38), (74, 42), (74, 43), (74, 48), (74, 49), (74, 54), (74, 55), (74, 71), (74, 73), (74, 76), (74, 77), (78, 9), (78, 24), (78, 28), (78, 36), (78, 38), (78, 43), (78, 73), (80, 24), (80, 28), (80, 36), (80, 38), (81, 43)]</t>
        </is>
      </c>
      <c r="N24" t="n">
        <v>1581</v>
      </c>
      <c r="O24" t="n">
        <v>0.5</v>
      </c>
      <c r="P24" t="n">
        <v>0.95</v>
      </c>
      <c r="Q24" t="n">
        <v>3</v>
      </c>
      <c r="R24" t="n">
        <v>10000</v>
      </c>
      <c r="S24" t="inlineStr">
        <is>
          <t>11/06/2023, 18:51:16</t>
        </is>
      </c>
      <c r="T24" s="3">
        <f>hyperlink("https://spiral.technion.ac.il/results/MTAwMDAwMw==/23/GOResultsPROCESS","link")</f>
        <v/>
      </c>
      <c r="U24" t="inlineStr">
        <is>
          <t>['GO:0006260:DNA replication (qval1.23E-43)', 'GO:0006259:DNA metabolic process (qval7.34E-40)', 'GO:0006974:cellular response to DNA damage stimulus (qval6.85E-34)', 'GO:0022402:cell cycle process (qval3.46E-32)', 'GO:0006281:DNA repair (qval1.26E-31)', 'GO:0051276:chromosome organization (qval7.93E-29)', 'GO:0007049:cell cycle (qval1.03E-25)', 'GO:1903047:mitotic cell cycle process (qval1.63E-25)', 'GO:0033554:cellular response to stress (qval4.52E-24)', 'GO:0090304:nucleic acid metabolic process (qval1.95E-21)', 'GO:0006139:nucleobase-containing compound metabolic process (qval4.22E-20)', 'GO:0046483:heterocycle metabolic process (qval1.01E-19)', 'GO:0006725:cellular aromatic compound metabolic process (qval1.69E-19)', 'GO:0071103:DNA conformation change (qval1.58E-19)', 'GO:0051716:cellular response to stimulus (qval2.48E-19)', 'GO:1901360:organic cyclic compound metabolic process (qval2.43E-18)', 'GO:0034645:cellular macromolecule biosynthetic process (qval7.62E-17)', 'GO:0009059:macromolecule biosynthetic process (qval1.23E-15)', 'GO:0034641:cellular nitrogen compound metabolic process (qval1.58E-15)', 'GO:0006950:response to stress (qval1.98E-15)', 'GO:0065004:protein-DNA complex assembly (qval4.65E-15)', 'GO:0071824:protein-DNA complex subunit organization (qval1.6E-14)', 'GO:0006323:DNA packaging (qval1.66E-13)', 'GO:0030261:chromosome condensation (qval1.59E-13)', 'GO:0006302:double-strand break repair (qval2.37E-12)', 'GO:0006310:DNA recombination (qval7.17E-12)', 'GO:0016043:cellular component organization (qval1.27E-11)', 'GO:0044260:cellular macromolecule metabolic process (qval1.23E-11)', 'GO:0006261:DNA-dependent DNA replication (qval2.07E-11)', 'GO:0071840:cellular component organization or biogenesis (qval2.99E-11)', 'GO:0051052:regulation of DNA metabolic process (qval1.08E-10)', 'GO:0006325:chromatin organization (qval2.71E-10)', 'GO:0006996:organelle organization (qval2.62E-10)', 'GO:0000278:mitotic cell cycle (qval4.21E-10)', 'GO:0006271:DNA strand elongation involved in DNA replication (qval4.63E-10)', 'GO:0000727:double-strand break repair via break-induced replication (qval4.5E-10)', 'GO:0006270:DNA replication initiation (qval5.25E-10)', 'GO:0006333:chromatin assembly or disassembly (qval8.29E-10)', 'GO:0044249:cellular biosynthetic process (qval9.42E-10)', 'GO:0007059:chromosome segregation (qval1.22E-9)', 'GO:0022616:DNA strand elongation (qval1.69E-9)', 'GO:0000724:double-strand break repair via homologous recombination (qval1.95E-9)', 'GO:0000725:recombinational repair (qval2.25E-9)', 'GO:1901576:organic substance biosynthetic process (qval3.78E-9)', 'GO:0051301:cell division (qval3.84E-9)', 'GO:0009058:biosynthetic process (qval8.14E-9)', 'GO:0000819:sister chromatid segregation (qval8.17E-9)', 'GO:0034622:cellular protein-containing complex assembly (qval1.05E-8)', 'GO:0006807:nitrogen compound metabolic process (qval2.52E-8)', 'GO:1903046:meiotic cell cycle process (qval2.93E-8)', 'GO:0043170:macromolecule metabolic process (qval3.85E-8)', 'GO:0050896:response to stimulus (qval3.96E-8)', 'GO:0098813:nuclear chromosome segregation (qval4.22E-8)', 'GO:0006334:nucleosome assembly (qval9.47E-8)', 'GO:0034728:nucleosome organization (qval1.66E-7)', 'GO:0000070:mitotic sister chromatid segregation (qval2.23E-7)', 'GO:0006267:pre-replicative complex assembly involved in nuclear cell cycle DNA replication (qval3.18E-7)', 'GO:0036388:pre-replicative complex assembly (qval3.12E-7)', 'GO:1902299:pre-replicative complex assembly involved in cell cycle DNA replication (qval3.07E-7)', 'GO:0010948:negative regulation of cell cycle process (qval3.07E-7)', 'GO:0044237:cellular metabolic process (qval3.2E-7)', 'GO:0006268:DNA unwinding involved in DNA replication (qval6.53E-7)', 'GO:0065003:protein-containing complex assembly (qval7.58E-7)', 'GO:0009987:cellular process (qval8.47E-7)', 'GO:0043933:protein-containing complex subunit organization (qval8.41E-7)', 'GO:0010564:regulation of cell cycle process (qval1.35E-6)', 'GO:0022607:cellular component assembly (qval2.42E-6)', 'GO:0032508:DNA duplex unwinding (qval2.61E-6)', 'GO:0032392:DNA geometric change (qval2.57E-6)', 'GO:0044238:primary metabolic process (qval2.84E-6)', 'GO:1901991:negative regulation of mitotic cell cycle phase transition (qval3.03E-6)', 'GO:0006275:regulation of DNA replication (qval4.38E-6)', 'GO:1901988:negative regulation of cell cycle phase transition (qval6.14E-6)', 'GO:0070192:chromosome organization involved in meiotic cell cycle (qval9.19E-6)', 'GO:0008152:metabolic process (qval1.21E-5)', 'GO:0071704:organic substance metabolic process (qval1.36E-5)', 'GO:1901990:regulation of mitotic cell cycle phase transition (qval1.49E-5)', 'GO:0007076:mitotic chromosome condensation (qval1.79E-5)', 'GO:0006336:DNA replication-independent nucleosome assembly (qval3.52E-5)', 'GO:0009263:deoxyribonucleotide biosynthetic process (qval3.47E-5)', 'GO:1901987:regulation of cell cycle phase transition (qval4E-5)', 'GO:0045005:DNA-dependent DNA replication maintenance of fidelity (qval4.26E-5)', 'GO:0034724:DNA replication-independent nucleosome organization (qval5.99E-5)', 'GO:0006335:DNA replication-dependent nucleosome assembly (qval5.95E-5)', 'GO:0010032:meiotic chromosome condensation (qval5.88E-5)', 'GO:0034723:DNA replication-dependent nucleosome organization (qval5.81E-5)', 'GO:0032466:negative regulation of cytokinesis (qval5.75E-5)', 'GO:0000075:cell cycle checkpoint (qval7.21E-5)', 'GO:0051726:regulation of cell cycle (qval8.05E-5)', 'GO:0045786:negative regulation of cell cycle (qval1.06E-4)', 'GO:0031497:chromatin assembly (qval1.08E-4)', 'GO:0090068:positive regulation of cell cycle process (qval1.18E-4)', 'GO:0010389:regulation of G2/M transition of mitotic cell cycle (qval1.33E-4)', 'GO:0033044:regulation of chromosome organization (qval1.74E-4)', 'GO:0051782:negative regulation of cell division (qval2.09E-4)', 'GO:0006272:leading strand elongation (qval2.07E-4)', 'GO:0006606:protein import into nucleus (qval2.22E-4)', 'GO:0051170:import into nucleus (qval2.49E-4)', 'GO:0007093:mitotic cell cycle checkpoint (qval2.47E-4)', 'GO:0009262:deoxyribonucleotide metabolic process (qval2.75E-4)', 'GO:1902749:regulation of cell cycle G2/M phase transition (qval3.3E-4)', 'GO:0007062:sister chromatid cohesion (qval3.27E-4)', 'GO:0045787:positive regulation of cell cycle (qval3.41E-4)', 'GO:0006298:mismatch repair (qval3.68E-4)', 'GO:0071897:DNA biosynthetic process (qval3.79E-4)', 'GO:0045930:negative regulation of mitotic cell cycle (qval3.82E-4)', 'GO:0034504:protein localization to nucleus (qval4.12E-4)', 'GO:1902315:nuclear cell cycle DNA replication initiation (qval4.57E-4)', 'GO:1902292:cell cycle DNA replication initiation (qval4.53E-4)', 'GO:1902975:mitotic DNA replication initiation (qval4.49E-4)', 'GO:0007064:mitotic sister chromatid cohesion (qval6.18E-4)', 'GO:0022414:reproductive process (qval9.1E-4)', 'GO:0006301:postreplication repair (qval1.01E-3)', 'GO:0010972:negative regulation of G2/M transition of mitotic cell cycle (qval9.99E-4)', 'GO:0006913:nucleocytoplasmic transport (qval1.1E-3)', 'GO:0051169:nuclear transport (qval1.1E-3)', 'GO:0044030:regulation of DNA methylation (qval1.46E-3)', 'GO:0033043:regulation of organelle organization (qval1.72E-3)', 'GO:1902750:negative regulation of cell cycle G2/M phase transition (qval1.84E-3)', 'GO:0044773:mitotic DNA damage checkpoint (qval2.21E-3)', 'GO:0031572:G2 DNA damage checkpoint (qval2.24E-3)', 'GO:0051382:kinetochore assembly (qval2.23E-3)', 'GO:0007095:mitotic G2 DNA damage checkpoint (qval2.21E-3)', 'GO:0045910:negative regulation of DNA recombination (qval3.07E-3)', 'GO:0051383:kinetochore organization (qval3.24E-3)', 'GO:0044774:mitotic DNA integrity checkpoint (qval3.57E-3)', 'GO:2001251:negative regulation of chromosome organization (qval3.69E-3)', 'GO:0017038:protein import (qval4.03E-3)', 'GO:0032465:regulation of cytokinesis (qval4.1E-3)', 'GO:0045004:DNA replication proofreading (qval4.68E-3)', 'GO:0006226:dUMP biosynthetic process (qval4.65E-3)', 'GO:0006287:base-excision repair, gap-filling (qval4.61E-3)', 'GO:0032877:positive regulation of DNA endoreduplication (qval4.58E-3)', 'GO:0032875:regulation of DNA endoreduplication (qval4.54E-3)', 'GO:0046078:dUMP metabolic process (qval4.51E-3)', 'GO:0006338:chromatin remodeling (qval4.65E-3)', 'GO:0007346:regulation of mitotic cell cycle (qval5.35E-3)', 'GO:0016569:covalent chromatin modification (qval5.5E-3)', 'GO:0016570:histone modification (qval5.46E-3)', 'GO:0060041:retina development in camera-type eye (qval5.6E-3)', 'GO:0019985:translesion synthesis (qval5.57E-3)', 'GO:0033365:protein localization to organelle (qval7.29E-3)', 'GO:0000077:DNA damage checkpoint (qval8.55E-3)', 'GO:0090329:regulation of DNA-dependent DNA replication (qval9.34E-3)', 'GO:0031297:replication fork processing (qval9.27E-3)', 'GO:0000018:regulation of DNA recombination (qval1.07E-2)', 'GO:0000731:DNA synthesis involved in DNA repair (qval1.16E-2)', 'GO:0009129:pyrimidine nucleoside monophosphate metabolic process (qval1.15E-2)', 'GO:0009130:pyrimidine nucleoside monophosphate biosynthetic process (qval1.14E-2)', 'GO:0043570:maintenance of DNA repeat elements (qval1.21E-2)', 'GO:0006273:lagging strand elongation (qval1.2E-2)', 'GO:0009157:deoxyribonucleoside monophosphate biosynthetic process (qval1.2E-2)', 'GO:0009177:pyrimidine deoxyribonucleoside monophosphate biosynthetic process (qval1.19E-2)', 'GO:0009176:pyrimidine deoxyribonucleoside monophosphate metabolic process (qval1.18E-2)', 'GO:0031570:DNA integrity checkpoint (qval1.26E-2)', 'GO:0044818:mitotic G2/M transition checkpoint (qval1.35E-2)', 'GO:0008150:biological_process (qval1.5E-2)', 'GO:0000012:single strand break repair (qval2.29E-2)', 'GO:2000105:positive regulation of DNA-dependent DNA replication (qval2.27E-2)', 'GO:0043137:DNA replication, removal of RNA primer (qval2.26E-2)', 'GO:0006297:nucleotide-excision repair, DNA gap filling (qval2.24E-2)', 'GO:0031055:chromatin remodeling at centromere (qval2.23E-2)', 'GO:0034080:CENP-A containing nucleosome assembly (qval2.22E-2)', 'GO:0009162:deoxyribonucleoside monophosphate metabolic process (qval2.2E-2)', 'GO:0045934:negative regulation of nucleobase-containing compound metabolic process (qval2.19E-2)', 'GO:0016584:nucleosome positioning (qval2.24E-2)', 'GO:0006284:base-excision repair (qval2.23E-2)', 'GO:0010639:negative regulation of organelle organization (qval2.31E-2)', 'GO:0051053:negative regulation of DNA metabolic process (qval2.53E-2)', 'GO:0016571:histone methylation (qval2.74E-2)', 'GO:0019438:aromatic compound biosynthetic process (qval2.73E-2)', 'GO:0018130:heterocycle biosynthetic process (qval2.81E-2)', 'GO:0051128:regulation of cellular component organization (qval3.06E-2)', 'GO:0034654:nucleobase-containing compound biosynthetic process (qval3.25E-2)', 'GO:0009219:pyrimidine deoxyribonucleotide metabolic process (qval3.42E-2)', 'GO:0009221:pyrimidine deoxyribonucleotide biosynthetic process (qval3.4E-2)', "GO:0009265:2'-deoxyribonucleotide biosynthetic process (qval3.38E-2)", 'GO:0046385:deoxyribose phosphate biosynthetic process (qval3.36E-2)', 'GO:0051302:regulation of cell division (qval3.61E-2)', 'GO:0051784:negative regulation of nuclear division (qval3.81E-2)', 'GO:0061982:meiosis I cell cycle process (qval4.33E-2)']</t>
        </is>
      </c>
      <c r="V24" s="3">
        <f>hyperlink("https://spiral.technion.ac.il/results/MTAwMDAwMw==/23/GOResultsFUNCTION","link")</f>
        <v/>
      </c>
      <c r="W24" t="inlineStr">
        <is>
          <t>['GO:0008094:DNA-dependent ATPase activity (qval4.02E-24)', 'GO:0003677:DNA binding (qval2.06E-13)', 'GO:0140097:catalytic activity, acting on DNA (qval7.05E-13)', 'GO:0042623:ATPase activity, coupled (qval2.9E-12)', 'GO:0042393:histone binding (qval1.84E-11)', 'GO:0003682:chromatin binding (qval1.61E-11)', 'GO:0016887:ATPase activity (qval1.48E-11)', 'GO:0003688:DNA replication origin binding (qval9.6E-11)', 'GO:0033170:protein-DNA loading ATPase activity (qval7.7E-10)', 'GO:0003689:DNA clamp loader activity (qval6.93E-10)', 'GO:0003697:single-stranded DNA binding (qval8.03E-10)', 'GO:0003676:nucleic acid binding (qval2.66E-9)', 'GO:0016462:pyrophosphatase activity (qval5.44E-7)', 'GO:0016817:hydrolase activity, acting on acid anhydrides (qval5.46E-7)', 'GO:0016818:hydrolase activity, acting on acid anhydrides, in phosphorus-containing anhydrides (qval5.1E-7)', 'GO:0017111:nucleoside-triphosphatase activity (qval5.49E-7)', 'GO:0043142:single-stranded DNA-dependent ATPase activity (qval8.95E-7)', 'GO:0017116:single-stranded DNA-dependent ATP-dependent DNA helicase activity (qval8.45E-7)', 'GO:1901363:heterocyclic compound binding (qval2.27E-6)', 'GO:0004003:ATP-dependent DNA helicase activity (qval2.75E-6)', 'GO:0070035:purine NTP-dependent helicase activity (qval2.62E-6)', 'GO:0008026:ATP-dependent helicase activity (qval2.5E-6)', 'GO:0097159:organic cyclic compound binding (qval3.08E-6)', 'GO:0005524:ATP binding (qval8.9E-6)', 'GO:0032559:adenyl ribonucleotide binding (qval1.46E-5)', 'GO:0030554:adenyl nucleotide binding (qval1.57E-5)', 'GO:0005488:binding (qval1.56E-5)', 'GO:0003678:DNA helicase activity (qval4.69E-5)', 'GO:0000166:nucleotide binding (qval4.67E-5)', 'GO:1901265:nucleoside phosphate binding (qval4.51E-5)', 'GO:0008144:drug binding (qval5.52E-5)', 'GO:0004386:helicase activity (qval7.42E-5)', 'GO:0036094:small molecule binding (qval2.2E-4)', 'GO:0017076:purine nucleotide binding (qval2.8E-4)', 'GO:0035639:purine ribonucleoside triphosphate binding (qval3.44E-4)', "GO:0043138:3'-5' DNA helicase activity (qval3.99E-4)", 'GO:0097367:carbohydrate derivative binding (qval4.61E-4)', 'GO:0032555:purine ribonucleotide binding (qval5.31E-4)', 'GO:0032553:ribonucleotide binding (qval6.03E-4)', 'GO:0031491:nucleosome binding (qval1.61E-3)', 'GO:0032143:single thymine insertion binding (qval5.58E-3)', 'GO:0032137:guanine/thymine mispair binding (qval5.45E-3)', 'GO:0032138:single base insertion or deletion binding (qval5.32E-3)', 'GO:0032405:MutLalpha complex binding (qval5.2E-3)', 'GO:0032404:mismatch repair complex binding (qval5.09E-3)', 'GO:0032356:oxidized DNA binding (qval4.98E-3)', 'GO:0032357:oxidized purine DNA binding (qval4.87E-3)', 'GO:0016787:hydrolase activity (qval7.34E-3)', 'GO:0003684:damaged DNA binding (qval1.19E-2)', 'GO:0016728:oxidoreductase activity, acting on CH or CH2 groups, disulfide as acceptor (qval1.37E-2)', 'GO:0004748:ribonucleoside-diphosphate reductase activity, thioredoxin disulfide as acceptor (qval1.34E-2)', "GO:0043140:ATP-dependent 3'-5' DNA helicase activity (qval1.31E-2)", "GO:1990518:single-stranded DNA-dependent ATP-dependent 3'-5' DNA helicase activity (qval1.29E-2)", 'GO:0061731:ribonucleoside-diphosphate reductase activity (qval1.26E-2)', 'GO:0032135:DNA insertion or deletion binding (qval1.24E-2)', 'GO:0016779:nucleotidyltransferase activity (qval1.24E-2)', 'GO:0008139:nuclear localization sequence binding (qval1.39E-2)', 'GO:0017056:structural constituent of nuclear pore (qval2.02E-2)', 'GO:0003887:DNA-directed DNA polymerase activity (qval1.99E-2)', 'GO:0004523:RNA-DNA hybrid ribonuclease activity (qval2.26E-2)', 'GO:0016725:oxidoreductase activity, acting on CH or CH2 groups (qval2.23E-2)', 'GO:0001130:bacterial-type RNA polymerase transcription factor activity, sequence-specific DNA binding (qval2.19E-2)', 'GO:0001217:bacterial-type RNA polymerase transcriptional repressor activity, sequence-specific DNA binding (qval2.16E-2)', 'GO:0034061:DNA polymerase activity (qval3.02E-2)', 'GO:0043168:anion binding (qval4.95E-2)']</t>
        </is>
      </c>
      <c r="X24" s="3">
        <f>hyperlink("https://spiral.technion.ac.il/results/MTAwMDAwMw==/23/GOResultsCOMPONENT","link")</f>
        <v/>
      </c>
      <c r="Y24" t="inlineStr">
        <is>
          <t>['GO:0005634:nucleus (qval9.43E-37)', 'GO:0044427:chromosomal part (qval1.04E-29)', 'GO:0044424:intracellular part (qval3.19E-23)', 'GO:0044428:nuclear part (qval3.21E-22)', 'GO:0043231:intracellular membrane-bounded organelle (qval4.18E-22)', 'GO:0043229:intracellular organelle (qval5.29E-22)', 'GO:0043226:organelle (qval1.95E-21)', 'GO:0043227:membrane-bounded organelle (qval1.03E-19)', 'GO:0044446:intracellular organelle part (qval1.15E-18)', 'GO:0044422:organelle part (qval1.55E-17)', 'GO:0005694:chromosome (qval1.12E-16)', 'GO:0032991:protein-containing complex (qval4.77E-16)', 'GO:0044454:nuclear chromosome part (qval2.63E-13)', 'GO:0044464:cell part (qval2.73E-13)', 'GO:0042555:MCM complex (qval1.21E-8)', 'GO:0098687:chromosomal region (qval1.64E-8)', 'GO:0000775:chromosome, centromeric region (qval1.85E-8)', 'GO:0005663:DNA replication factor C complex (qval3.48E-7)', 'GO:0043228:non-membrane-bounded organelle (qval6.03E-7)', 'GO:0043232:intracellular non-membrane-bounded organelle (qval5.73E-7)', 'GO:0044451:nucleoplasm part (qval1.14E-5)', 'GO:0000776:kinetochore (qval3.95E-5)', 'GO:1990234:transferase complex (qval8.18E-5)', 'GO:0005876:spindle microtubule (qval1.21E-4)', 'GO:0008622:epsilon DNA polymerase complex (qval1.22E-4)', 'GO:0000796:condensin complex (qval1.17E-4)', 'GO:0042575:DNA polymerase complex (qval1.56E-4)', 'GO:0005662:DNA replication factor A complex (qval2.71E-4)', 'GO:0061695:transferase complex, transferring phosphorus-containing groups (qval2.96E-4)', 'GO:0031261:DNA replication preinitiation complex (qval5.02E-4)', 'GO:0000793:condensed chromosome (qval1.34E-3)', 'GO:0035097:histone methyltransferase complex (qval1.83E-3)', 'GO:0005575:cellular_component (qval1.86E-3)', 'GO:0035098:ESC/E(Z) complex (qval2.6E-3)', 'GO:0031390:Ctf18 RFC-like complex (qval2.67E-3)', 'GO:0000779:condensed chromosome, centromeric region (qval2.6E-3)', 'GO:0032301:MutSalpha complex (qval2.53E-3)', 'GO:0032993:protein-DNA complex (qval3.32E-3)', 'GO:1902494:catalytic complex (qval3.72E-3)', 'GO:0034708:methyltransferase complex (qval3.74E-3)', 'GO:0033186:CAF-1 complex (qval6.8E-3)', 'GO:0005658:alpha DNA polymerase:primase complex (qval6.64E-3)', 'GO:0044815:DNA packaging complex (qval6.51E-3)', 'GO:0000811:GINS complex (qval1.26E-2)', 'GO:0035101:FACT complex (qval2.04E-2)', 'GO:0000940:condensed chromosome outer kinetochore (qval2E-2)', 'GO:0005874:microtubule (qval2.41E-2)']</t>
        </is>
      </c>
      <c r="Z24" t="inlineStr">
        <is>
          <t>[{65, 5, 6, 74, 13, 78, 80, 17, 18, 81, 22, 26, 34, 39, 41, 45, 51, 53, 59}, {1, 3, 71, 8, 9, 10, 73, 12, 76, 77, 19, 24, 28, 31, 32, 35, 36, 38, 40, 42, 43, 48, 49, 54, 55, 63}]</t>
        </is>
      </c>
    </row>
    <row r="25">
      <c r="A25" s="1" t="n">
        <v>24</v>
      </c>
      <c r="B25" t="n">
        <v>30105</v>
      </c>
      <c r="C25" t="n">
        <v>10251</v>
      </c>
      <c r="D25" t="n">
        <v>83</v>
      </c>
      <c r="E25" t="n">
        <v>174</v>
      </c>
      <c r="F25" t="n">
        <v>5964</v>
      </c>
      <c r="G25" t="n">
        <v>38</v>
      </c>
      <c r="H25" t="n">
        <v>6806</v>
      </c>
      <c r="I25" t="n">
        <v>225</v>
      </c>
      <c r="J25" s="2" t="n">
        <v>-480.7944086193016</v>
      </c>
      <c r="K25" t="n">
        <v>0.3824805328702252</v>
      </c>
      <c r="L25" t="inlineStr">
        <is>
          <t>LOC100330442,LOC100536119,LOC100536354,LOC100536647,LOC101883717,LOC101883930,LOC103908996,LOC103909023,LOC103909180,LOC568650,adam10b,aldh2.1,angptl4,ank3b,appb,arl4cb,ash1l,asphd2,atf4b,auts2,bahcc1,bicc2,cadm1a,ccdc88c,ccnd2a,ccni,cdh7,celsr1b,cep170a,chd2,chsy3,coro1cb,cyfip2,dacha,dbx1a,dhx32b,dpysl2b,dpysl5a,efna2a,egr2a,egr2b,eng2b,epb41a,epha4a,epha7,fabp3,fam168a,fat4,fgd,fgfr3,fkbp1aa,foxp4,gpatch8,gpr56,gpr98,greb1,h1f0,h2afy2,h3f3b.1,h3f3c,hm:gc12,hmgn3,hoxa2b,hoxa4a,hoxb2a,hoxb3a,hoxc4a,hsbp1a,hsp90ab1,idh2,ier5,iffo1,igf2bp1,igsf9b,irx1a,irx3a,irx5a,kctd6b,kmt2cb,lmo3,lppr3a,lrrn1,magi1a,mapk11,mdh1aa,mdka,mdkb,meis1b,meis2a,meis2b,mff,mllt10,mpz,mrpl23,msi1,nat8l,nell2a,nkx2.2b,nkx2.9,nkx6.2,nova2,nr2f2,nr2f6b,odz4,ophn1,phf21aa,phtf2,plekhh1,pou3f1,pou3f2a,pou3f2b,pou3f3b,ppiaa,ppiab,ppid,ppp1r15a,prdm12b,prtga,psma8,psmb1,psmb2,psmb6,ptbp2b,ptgr1,ptmaa,ptprn2,ptpro,rnd3a,rnf43,s1pr1,samd1b,scube2,sgce,si:ch1073-429i10.3,si:ch211-137a8.4,si:ch73-272h24.1,si:ch73-364h19.1,si:ch73-386h18.1,si:dkey-103i16.2,si:dkey-82f1.1,skida1,slc12a4,slc1a3a,sox1b,sp8a,sp8b,ssbp4,sulf2b,syne2a,syne2b,tcf12,tet2,tet3,tfdp2,tmem47,top2b,tox,tox3,tspan3a,tuba1b,tubb5,tusc3,txnipa,ube2ib,vdac1,wfikkn1,wsb1,wu:fb52c12,wu:fc13c02,zbtb16a,zeb2a,zfhx3,zfhx4,zmiz1a</t>
        </is>
      </c>
      <c r="M25" t="inlineStr">
        <is>
          <t>[(0, 18), (0, 19), (0, 24), (0, 28), (0, 36), (0, 41), (0, 54), (0, 73), (0, 77), (2, 18), (2, 19), (2, 24), (2, 28), (2, 36), (2, 41), (2, 54), (2, 73), (2, 77), (4, 18), (4, 19), (4, 24), (4, 28), (4, 36), (4, 41), (4, 54), (4, 73), (4, 76), (4, 77), (7, 19), (7, 24), (7, 28), (7, 36), (7, 54), (7, 73), (14, 18), (14, 19), (14, 24), (14, 28), (14, 36), (14, 41), (14, 54), (14, 73), (14, 76), (14, 77), (15, 18), (15, 19), (15, 24), (15, 28), (15, 36), (15, 41), (15, 54), (15, 73), (15, 77), (21, 19), (21, 24), (21, 28), (21, 36), (21, 41), (21, 54), (21, 73), (21, 77), (23, 18), (23, 19), (23, 24), (23, 28), (23, 36), (23, 41), (23, 54), (23, 73), (23, 77), (25, 18), (25, 19), (25, 24), (25, 28), (25, 36), (25, 41), (25, 54), (25, 73), (25, 76), (25, 77), (29, 18), (29, 19), (29, 24), (29, 28), (29, 36), (29, 41), (29, 54), (29, 73), (29, 77), (30, 18), (30, 19), (30, 24), (30, 28), (30, 36), (30, 41), (30, 54), (30, 73), (30, 77), (33, 18), (33, 19), (33, 24), (33, 28), (33, 36), (33, 41), (33, 54), (33, 73), (33, 76), (33, 77), (37, 18), (37, 19), (37, 24), (37, 28), (37, 36), (37, 41), (37, 54), (37, 73), (37, 77), (40, 19), (40, 24), (40, 36), (40, 54), (40, 73), (46, 18), (46, 19), (46, 24), (46, 28), (46, 36), (46, 41), (46, 54), (46, 73), (46, 77), (47, 19), (47, 24), (47, 28), (47, 36), (47, 54), (47, 73), (50, 18), (50, 19), (50, 24), (50, 28), (50, 36), (50, 41), (50, 54), (50, 73), (50, 77), (52, 18), (52, 19), (52, 24), (52, 28), (52, 36), (52, 41), (52, 54), (52, 73), (52, 77), (57, 18), (57, 19), (57, 24), (57, 36), (57, 41), (57, 54), (57, 73), (57, 77), (58, 18), (58, 19), (58, 24), (58, 28), (58, 36), (58, 41), (58, 54), (58, 73), (58, 76), (58, 77), (60, 18), (60, 19), (60, 24), (60, 28), (60, 36), (60, 41), (60, 54), (60, 73), (60, 77), (61, 19), (61, 24), (61, 28), (61, 36), (61, 41), (61, 54), (61, 73), (61, 77), (68, 19), (68, 24), (68, 36), (68, 41), (68, 54), (68, 73), (69, 19), (69, 24), (69, 28), (69, 36), (69, 54), (69, 73), (70, 18), (70, 19), (70, 24), (70, 28), (70, 36), (70, 41), (70, 54), (70, 73), (70, 77), (72, 19), (72, 24), (72, 36), (72, 41), (72, 54), (72, 73), (80, 24), (80, 41), (80, 54), (82, 24), (82, 28), (82, 41), (82, 54), (82, 73)]</t>
        </is>
      </c>
      <c r="N25" t="n">
        <v>3255</v>
      </c>
      <c r="O25" t="n">
        <v>0.5</v>
      </c>
      <c r="P25" t="n">
        <v>0.95</v>
      </c>
      <c r="Q25" t="n">
        <v>3</v>
      </c>
      <c r="R25" t="n">
        <v>10000</v>
      </c>
      <c r="S25" t="inlineStr">
        <is>
          <t>11/06/2023, 18:51:42</t>
        </is>
      </c>
      <c r="T25" s="3">
        <f>hyperlink("https://spiral.technion.ac.il/results/MTAwMDAwMw==/24/GOResultsPROCESS","link")</f>
        <v/>
      </c>
      <c r="U25" t="inlineStr">
        <is>
          <t>['GO:0031323:regulation of cellular metabolic process (qval1.03E-8)', 'GO:0051171:regulation of nitrogen compound metabolic process (qval5.9E-9)', 'GO:0006357:regulation of transcription by RNA polymerase II (qval4.31E-9)', 'GO:0080090:regulation of primary metabolic process (qval7.41E-9)', 'GO:0051252:regulation of RNA metabolic process (qval7.25E-9)', 'GO:0019219:regulation of nucleobase-containing compound metabolic process (qval6.63E-9)', 'GO:0019222:regulation of metabolic process (qval1.82E-8)', 'GO:0007275:multicellular organism development (qval1.7E-8)', 'GO:0006355:regulation of transcription, DNA-templated (qval1.8E-8)', 'GO:1903506:regulation of nucleic acid-templated transcription (qval1.65E-8)', 'GO:2001141:regulation of RNA biosynthetic process (qval1.52E-8)', 'GO:0048856:anatomical structure development (qval1.63E-8)', 'GO:0060255:regulation of macromolecule metabolic process (qval1.56E-8)', 'GO:2000112:regulation of cellular macromolecule biosynthetic process (qval5.57E-8)', 'GO:0010556:regulation of macromolecule biosynthetic process (qval5.62E-8)', 'GO:0032502:developmental process (qval7.37E-8)', 'GO:0031326:regulation of cellular biosynthetic process (qval8.37E-8)', 'GO:0009889:regulation of biosynthetic process (qval9.92E-8)', 'GO:0010468:regulation of gene expression (qval2.99E-7)', 'GO:0050794:regulation of cellular process (qval1.61E-4)', 'GO:0007420:brain development (qval1.49E-3)', 'GO:0050789:regulation of biological process (qval5.39E-3)', 'GO:0032501:multicellular organismal process (qval8.28E-3)', 'GO:0000413:protein peptidyl-prolyl isomerization (qval1.29E-2)', 'GO:0010499:proteasomal ubiquitin-independent protein catabolic process (qval1.24E-2)', 'GO:0009653:anatomical structure morphogenesis (qval2.33E-2)', 'GO:0009952:anterior/posterior pattern specification (qval2.68E-2)', 'GO:0065007:biological regulation (qval2.92E-2)', 'GO:0050767:regulation of neurogenesis (qval3.78E-2)', 'GO:0018208:peptidyl-proline modification (qval4.49E-2)', 'GO:0048869:cellular developmental process (qval4.75E-2)', 'GO:0030154:cell differentiation (qval5.29E-2)', 'GO:0051960:regulation of nervous system development (qval7.12E-2)', 'GO:0060284:regulation of cell development (qval7.09E-2)', 'GO:0007399:nervous system development (qval8.04E-2)', 'GO:0021515:cell differentiation in spinal cord (qval9.65E-2)', 'GO:0048513:animal organ development (qval9.43E-2)', 'GO:0048731:system development (qval1.05E-1)', 'GO:0048646:anatomical structure formation involved in morphogenesis (qval1.3E-1)', 'GO:0048598:embryonic morphogenesis (qval1.28E-1)', 'GO:0045595:regulation of cell differentiation (qval1.45E-1)', 'GO:0007417:central nervous system development (qval1.99E-1)']</t>
        </is>
      </c>
      <c r="V25" s="3">
        <f>hyperlink("https://spiral.technion.ac.il/results/MTAwMDAwMw==/24/GOResultsFUNCTION","link")</f>
        <v/>
      </c>
      <c r="W25" t="inlineStr">
        <is>
          <t>['GO:0000978:RNA polymerase II proximal promoter sequence-specific DNA binding (qval2.69E-8)', 'GO:0000987:proximal promoter sequence-specific DNA binding (qval1.84E-8)', 'GO:0003677:DNA binding (qval1.51E-8)', 'GO:0000981:DNA-binding transcription factor activity, RNA polymerase II-specific (qval2.96E-8)', 'GO:0003700:DNA-binding transcription factor activity (qval2.06E-7)', 'GO:0000976:transcription regulatory region sequence-specific DNA binding (qval1.87E-7)', 'GO:0001067:regulatory region nucleic acid binding (qval1.64E-7)', 'GO:0044212:transcription regulatory region DNA binding (qval1.43E-7)', 'GO:0001012:RNA polymerase II regulatory region DNA binding (qval1.9E-7)', 'GO:0000977:RNA polymerase II regulatory region sequence-specific DNA binding (qval1.71E-7)', 'GO:0003690:double-stranded DNA binding (qval1.8E-7)', 'GO:1990837:sequence-specific double-stranded DNA binding (qval2.07E-7)', 'GO:0140110:transcription regulator activity (qval2.5E-7)', 'GO:0003676:nucleic acid binding (qval6.41E-7)', 'GO:0043565:sequence-specific DNA binding (qval1.09E-6)', 'GO:1901363:heterocyclic compound binding (qval4.28E-4)', 'GO:0097159:organic cyclic compound binding (qval6.08E-4)', 'GO:0031490:chromatin DNA binding (qval1.15E-2)', 'GO:0016018:cyclosporin A binding (qval1.11E-2)', 'GO:0003682:chromatin binding (qval1.56E-2)', 'GO:0004298:threonine-type endopeptidase activity (qval3.71E-2)', 'GO:0070003:threonine-type peptidase activity (qval3.54E-2)', 'GO:0003755:peptidyl-prolyl cis-trans isomerase activity (qval3.84E-2)', 'GO:0016859:cis-trans isomerase activity (qval5.44E-2)', 'GO:0005488:binding (qval1.11E-1)']</t>
        </is>
      </c>
      <c r="X25" s="3">
        <f>hyperlink("https://spiral.technion.ac.il/results/MTAwMDAwMw==/24/GOResultsCOMPONENT","link")</f>
        <v/>
      </c>
      <c r="Y25" t="inlineStr">
        <is>
          <t>['GO:0005634:nucleus (qval3.87E-7)', 'GO:0043231:intracellular membrane-bounded organelle (qval4.85E-4)', 'GO:0043227:membrane-bounded organelle (qval5.09E-4)', 'GO:0043229:intracellular organelle (qval4.45E-4)', 'GO:0043226:organelle (qval7.16E-4)', 'GO:0005839:proteasome core complex (qval6.61E-3)', 'GO:0044424:intracellular part (qval5.87E-3)']</t>
        </is>
      </c>
      <c r="Z25" t="inlineStr">
        <is>
          <t>[{0, 2, 4, 68, 69, 7, 70, 72, 14, 15, 80, 82, 21, 23, 25, 29, 30, 33, 37, 40, 46, 47, 50, 52, 57, 58, 60, 61}, {36, 41, 73, 76, 77, 18, 19, 54, 24, 28}]</t>
        </is>
      </c>
    </row>
    <row r="26">
      <c r="A26" s="1" t="n">
        <v>25</v>
      </c>
      <c r="B26" t="n">
        <v>30105</v>
      </c>
      <c r="C26" t="n">
        <v>10251</v>
      </c>
      <c r="D26" t="n">
        <v>83</v>
      </c>
      <c r="E26" t="n">
        <v>246</v>
      </c>
      <c r="F26" t="n">
        <v>4853</v>
      </c>
      <c r="G26" t="n">
        <v>31</v>
      </c>
      <c r="H26" t="n">
        <v>6806</v>
      </c>
      <c r="I26" t="n">
        <v>183</v>
      </c>
      <c r="J26" s="2" t="n">
        <v>-596.7153008294899</v>
      </c>
      <c r="K26" t="n">
        <v>0.3870920382169364</v>
      </c>
      <c r="L26" t="inlineStr">
        <is>
          <t>LOC100004582,LOC100330442,LOC100334442,LOC100535315,LOC100536647,LOC100538042,LOC101885015,LOC101885450,LOC101885664,LOC101887093,LOC103908609,LOC103909601,LOC103909646,LOC103911503,LOC103911711,LOC103912051,LOC568650,acbd6,adam10b,adam19a,adgrv1,amd1,angptl4,apex1,arl4cb,arrb2b,ash1l,atf3,atf4a,atf4b,atf4b1,atp1b3a,auts2,bahcc1,bcar1,bckdhbl,bcl6ab,birc2,blmh,btg2,calm2b,cbx7a,ccdc173,ccnd2a,cct3,cd81a,cd82a,cd99l2,cdh2,cdon,cenpa,chsy3,clic4,cntfr,col12a1a,coro1cb,cox8a,creg2,cspg5a,csrnp1b,ctdsp2,cxxc5a,ddah1,eef1a1l2,enc1,epha7,fam168a,fam168b,fat4,fb06f03,fgfr2,fgfr3,fkbp1aa,fosl2,foxp4,gcn1l1,gpatch8,greb1,grinab,grk4,gsk3b,h2afy2,h3f3b.1,h3f3c,her6,her9,hist2h2l,hmgb2b,hmgn3,hnrpkl,hp1bp3,hsp90ab1,idh2,igf2b,igf2bp1,igfbp1a,igsf9b,ildr2,irf9,jdp2,jdp2b,jun,junba,kctd3,kctd6b,kif15,kirrela,klf11b,klf6a,kmt2cb,lhfpl2b,lmo3,lphn2a,lppr3a,lrig3,lzts2a,maff,mapkapk3,mapre2,mat2ab,meis1b,meis2a,meis2b,metrn,midn,mllt10,mn1a,mrpl23,myeov2,nat8l,ndufa10,nkd1,nme3,notch3,nr1d2b,nr2f5,nr2f6b,nrarpa,nup160,nutf2,ophn1,pdgfaa,pdhb,pdk2a,phf20b,phf21aa,phtf2,picalmb,pim1,pin1,plxdc2,ppiaa,ppid,prr12b,prr5l,prtga,psma8,psmb2,psmb6,psmc5,psmd4b,pspc1,ptgr1,ptmaa,ptpn12,ptpro,ptprsa,qser1,ran,rassf8b,rbb4l,rbp5,rgl1,rnd3a,rom1a,rpn2,rspry1,samd1b,selt2,seph,sgce,shisa3,si:ch1073-429i10.3,si:ch211-137a8.4,si:ch73-364h19.1,si:dkey-195m11.8,si:dkey-1f12.3,si:dkey-286j15.1,si:dkey-82f1.1,si:dkey-85k7.7,si:dkeyp-113d7.1,si:rp71-1p14.10,sik2b,skia,skida1,slc1a3a,slc25a3b,slc25a5,slc39a3,snrpf,snx12,sox2,sox5,spred1,srgap2a,srsf5b,ssbp4,syne2b,tcf12,tdg.1,tdp1,tenm3,tet2,tfdp2,tmeff1b,tmem2,top2b,tox,tpt1,txnipa,ube2e2,ube2ib,ube2v1,vdac1,wasf3b,wnt11r,wu:fb18c02,wu:fb25b09,wu:fb52c12,wu:fc13c02,ywhaqb,zbtb16a,zeb1b,zfhx4,zfp36l1a,zgc:153595,zgc:158689,zgc:174888,zgc:63587,zgc:64189,zgc:77262,zgc:85858,zgc:92242,zmiz1a,znf207b,znf362b</t>
        </is>
      </c>
      <c r="M26" t="inlineStr">
        <is>
          <t>[(0, 9), (0, 24), (0, 28), (0, 32), (0, 35), (0, 38), (0, 54), (0, 55), (0, 73), (0, 76), (2, 9), (2, 11), (2, 24), (2, 28), (2, 32), (2, 35), (2, 38), (2, 54), (2, 55), (2, 63), (2, 73), (2, 76), (4, 9), (4, 24), (4, 28), (4, 32), (4, 35), (4, 38), (4, 54), (4, 55), (4, 73), (4, 76), (14, 9), (14, 24), (14, 28), (14, 32), (14, 35), (14, 38), (14, 54), (14, 55), (14, 73), (14, 76), (15, 9), (15, 24), (15, 28), (15, 32), (15, 35), (15, 38), (15, 54), (15, 55), (15, 73), (15, 76), (23, 9), (23, 24), (23, 28), (23, 32), (23, 35), (23, 38), (23, 54), (23, 55), (23, 73), (23, 76), (25, 9), (25, 24), (25, 28), (25, 32), (25, 35), (25, 38), (25, 54), (25, 55), (25, 73), (25, 76), (29, 9), (29, 24), (29, 28), (29, 32), (29, 35), (29, 38), (29, 54), (29, 55), (29, 73), (29, 76), (30, 9), (30, 24), (30, 28), (30, 32), (30, 35), (30, 38), (30, 54), (30, 73), (30, 76), (33, 9), (33, 24), (33, 28), (33, 32), (33, 35), (33, 38), (33, 54), (33, 55), (33, 73), (33, 76), (37, 9), (37, 24), (37, 28), (37, 32), (37, 35), (37, 38), (37, 54), (37, 55), (37, 73), (37, 76), (46, 9), (46, 24), (46, 28), (46, 32), (46, 35), (46, 38), (46, 54), (46, 55), (46, 73), (46, 76), (50, 9), (50, 11), (50, 24), (50, 28), (50, 32), (50, 35), (50, 38), (50, 54), (50, 55), (50, 63), (50, 73), (50, 76), (52, 9), (52, 24), (52, 28), (52, 32), (52, 35), (52, 38), (52, 54), (52, 55), (52, 73), (52, 76), (58, 9), (58, 11), (58, 24), (58, 28), (58, 32), (58, 35), (58, 38), (58, 54), (58, 55), (58, 73), (58, 76), (60, 9), (60, 24), (60, 28), (60, 32), (60, 35), (60, 38), (60, 54), (60, 55), (60, 73), (60, 76), (68, 9), (68, 24), (68, 28), (68, 38), (68, 76), (70, 9), (70, 24), (70, 28), (70, 32), (70, 35), (70, 38), (70, 55), (70, 73), (70, 76), (72, 9), (72, 24), (72, 28), (72, 38), (72, 76)]</t>
        </is>
      </c>
      <c r="N26" t="n">
        <v>3692</v>
      </c>
      <c r="O26" t="n">
        <v>0.5</v>
      </c>
      <c r="P26" t="n">
        <v>0.95</v>
      </c>
      <c r="Q26" t="n">
        <v>3</v>
      </c>
      <c r="R26" t="n">
        <v>10000</v>
      </c>
      <c r="S26" t="inlineStr">
        <is>
          <t>11/06/2023, 18:52:06</t>
        </is>
      </c>
      <c r="T26" s="3">
        <f>hyperlink("https://spiral.technion.ac.il/results/MTAwMDAwMw==/25/GOResultsPROCESS","link")</f>
        <v/>
      </c>
      <c r="U26" t="inlineStr">
        <is>
          <t>['GO:0045595:regulation of cell differentiation (qval1.9E-5)', 'GO:0006355:regulation of transcription, DNA-templated (qval1.42E-4)', 'GO:1903506:regulation of nucleic acid-templated transcription (qval9.61E-5)', 'GO:2001141:regulation of RNA biosynthetic process (qval7.32E-5)', 'GO:0050793:regulation of developmental process (qval7.39E-5)', 'GO:2000026:regulation of multicellular organismal development (qval7.58E-5)', 'GO:2000112:regulation of cellular macromolecule biosynthetic process (qval7.62E-5)', 'GO:0010556:regulation of macromolecule biosynthetic process (qval7.16E-5)', 'GO:0050794:regulation of cellular process (qval7.86E-5)', 'GO:0051239:regulation of multicellular organismal process (qval8.09E-5)', 'GO:0051252:regulation of RNA metabolic process (qval8.44E-5)', 'GO:0031326:regulation of cellular biosynthetic process (qval7.73E-5)', 'GO:0006357:regulation of transcription by RNA polymerase II (qval8.13E-5)', 'GO:0009889:regulation of biosynthetic process (qval8.17E-5)', 'GO:0019219:regulation of nucleobase-containing compound metabolic process (qval7.84E-5)', 'GO:0051171:regulation of nitrogen compound metabolic process (qval1.14E-4)', 'GO:0031323:regulation of cellular metabolic process (qval1.33E-4)', 'GO:0060284:regulation of cell development (qval1.29E-4)', 'GO:0050767:regulation of neurogenesis (qval1.93E-4)', 'GO:0080090:regulation of primary metabolic process (qval1.91E-4)', 'GO:0060255:regulation of macromolecule metabolic process (qval3.73E-4)', 'GO:0010468:regulation of gene expression (qval5.1E-4)', 'GO:0051960:regulation of nervous system development (qval5.23E-4)', 'GO:0019222:regulation of metabolic process (qval8.02E-4)', 'GO:0050789:regulation of biological process (qval1.06E-3)', 'GO:0035239:tube morphogenesis (qval2.08E-3)', 'GO:0003143:embryonic heart tube morphogenesis (qval4.94E-3)', 'GO:0042127:regulation of cell proliferation (qval1.21E-2)', 'GO:0065007:biological regulation (qval1.38E-2)', 'GO:0001947:heart looping (qval1.5E-2)', 'GO:0060562:epithelial tube morphogenesis (qval1.91E-2)', 'GO:0045664:regulation of neuron differentiation (qval2.34E-2)', 'GO:0032502:developmental process (qval2.82E-2)', 'GO:0010721:negative regulation of cell development (qval3.16E-2)', 'GO:0048523:negative regulation of cellular process (qval3.22E-2)', 'GO:0048518:positive regulation of biological process (qval3.85E-2)', 'GO:0048522:positive regulation of cellular process (qval4.34E-2)', 'GO:0048856:anatomical structure development (qval4.43E-2)', 'GO:0048729:tissue morphogenesis (qval1.2E-1)', 'GO:0002009:morphogenesis of an epithelium (qval1.51E-1)', 'GO:0050768:negative regulation of neurogenesis (qval1.52E-1)', 'GO:0048598:embryonic morphogenesis (qval1.63E-1)', 'GO:0051961:negative regulation of nervous system development (qval2.03E-1)']</t>
        </is>
      </c>
      <c r="V26" s="3">
        <f>hyperlink("https://spiral.technion.ac.il/results/MTAwMDAwMw==/25/GOResultsFUNCTION","link")</f>
        <v/>
      </c>
      <c r="W26" t="inlineStr">
        <is>
          <t>['GO:0003677:DNA binding (qval1.34E-4)', 'GO:0000978:RNA polymerase II proximal promoter sequence-specific DNA binding (qval6.14E-3)', 'GO:0000987:proximal promoter sequence-specific DNA binding (qval5.1E-3)', 'GO:0000976:transcription regulatory region sequence-specific DNA binding (qval6.09E-3)', 'GO:0001067:regulatory region nucleic acid binding (qval4.96E-3)', 'GO:0044212:transcription regulatory region DNA binding (qval4.13E-3)', 'GO:0043565:sequence-specific DNA binding (qval3.89E-3)', 'GO:0000981:DNA-binding transcription factor activity, RNA polymerase II-specific (qval4.89E-3)', 'GO:0003690:double-stranded DNA binding (qval4.53E-3)', 'GO:1990837:sequence-specific double-stranded DNA binding (qval4.46E-3)', 'GO:0003676:nucleic acid binding (qval7.22E-3)', 'GO:0001012:RNA polymerase II regulatory region DNA binding (qval7.08E-3)', 'GO:0000977:RNA polymerase II regulatory region sequence-specific DNA binding (qval6.54E-3)', 'GO:0003682:chromatin binding (qval6.45E-3)', 'GO:0003700:DNA-binding transcription factor activity (qval1.16E-2)', 'GO:1901363:heterocyclic compound binding (qval4.72E-2)', 'GO:0140110:transcription regulator activity (qval5.85E-2)', 'GO:0097159:organic cyclic compound binding (qval6.01E-2)', 'GO:0003755:peptidyl-prolyl cis-trans isomerase activity (qval1.24E-1)', 'GO:0031491:nucleosome binding (qval1.44E-1)']</t>
        </is>
      </c>
      <c r="X26" s="3">
        <f>hyperlink("https://spiral.technion.ac.il/results/MTAwMDAwMw==/25/GOResultsCOMPONENT","link")</f>
        <v/>
      </c>
      <c r="Y26" t="inlineStr">
        <is>
          <t>['GO:0005634:nucleus (qval4.38E-6)', 'GO:0043231:intracellular membrane-bounded organelle (qval1.39E-2)', 'GO:0043227:membrane-bounded organelle (qval4.42E-2)', 'GO:0044424:intracellular part (qval8.12E-2)', 'GO:1905369:endopeptidase complex (qval8.21E-2)', 'GO:0000502:proteasome complex (qval6.84E-2)', 'GO:0005667:transcription factor complex (qval7.82E-2)', 'GO:1905368:peptidase complex (qval1.57E-1)']</t>
        </is>
      </c>
      <c r="Z26" t="inlineStr">
        <is>
          <t>[{0, 2, 4, 68, 70, 72, 14, 15, 23, 25, 29, 30, 33, 37, 46, 50, 52, 58, 60}, {32, 35, 38, 9, 73, 11, 76, 54, 55, 24, 28, 63}]</t>
        </is>
      </c>
    </row>
    <row r="27">
      <c r="A27" s="1" t="n">
        <v>26</v>
      </c>
      <c r="B27" t="n">
        <v>30105</v>
      </c>
      <c r="C27" t="n">
        <v>10251</v>
      </c>
      <c r="D27" t="n">
        <v>83</v>
      </c>
      <c r="E27" t="n">
        <v>165</v>
      </c>
      <c r="F27" t="n">
        <v>7461</v>
      </c>
      <c r="G27" t="n">
        <v>47</v>
      </c>
      <c r="H27" t="n">
        <v>6806</v>
      </c>
      <c r="I27" t="n">
        <v>215</v>
      </c>
      <c r="J27" s="2" t="n">
        <v>-148.5106565127594</v>
      </c>
      <c r="K27" t="n">
        <v>0.3939510172625059</v>
      </c>
      <c r="L27" t="inlineStr">
        <is>
          <t>LOC100149997,LOC100535505,LOC101883391,LOC101883807,LOC101884613,LOC103909923,acrc,anp32a,anp32b,aspm,atad5a,aurkb,banf1,bub3,cad,cbx1a,cbx3a,cbx5,ccnd1,ccnf,cdc45,cdca5,cdca7b,cdk11b,cenpf,cenpw,chaf1a,chtf18,cks1b,clspn,cpsf3,crnkl1,dek,dhfr,dhx15,dnajc9,dtl,dut,e2f4,e2f8,eif4h,ephb2b,ercc6l,esco2,fam76b,fen1,g2e3,gon4l,hcfc1a,hcfc1b,hirip3,hmgb2a,hmgb2b,hmmr,hnrnpr,ipo9,khsrp,kiaa0101,kif11,kif15,kif20a,kif22,kpnb1,kpnb3,krcp,lmnb2,mad2l1,map2k6,mcm3,mcm5,mcm6,mcm7,mibp,mier1a,mis18bp1,morf4l1,mybl2b,naa40,nasp,ncapd2,ncapd3,ncapg,ncaph2,ndc80,nucks1b,numa1,nup153,nup205,nup50,nupl1,nusap1,odc1,pane1,parp1,pbk,pcna,phf6,plk1,plk4,pogza,polr2b,ppig,ppm1g,prim1,prmt1,prp19,puf60b,rad21a,rad51,rae1,rangap1b,rbb4l,rbbp4,rfc5,rnaseh2a,rnaseh2c,rnps1,rrm1,rrm2,ruvbl1,sephs1,seta,setdb1b,sgol1,si:ch211-11i5.2,si:ch211-161h7.4,si:ch211-225g23.1,si:ch211-255a21.1,si:ch211-272n13.3,si:dkey-11j8.1,si:dkey-25o16.4,ska1,ska3,skp2,slbp,slc16a8,slc7a3,smarca5,smc2,srrt,ssrp1a,stag2b,stil,sumo3b,tfap4,ticrr,timeless,tmpoa,top2a,traip,ttk,tut1,ube2c,uhrf1,unga,wdhd1,xrcc1,zgc:101819,zgc:110337,zgc:113389,zgc:158297,zgc:158604,zgc:158803,zgc:163040,zgc:173506</t>
        </is>
      </c>
      <c r="M27" t="inlineStr">
        <is>
          <t>[(13, 24), (17, 28), (18, 0), (18, 1), (18, 3), (18, 7), (18, 9), (18, 10), (18, 12), (18, 21), (18, 24), (18, 27), (18, 28), (18, 30), (18, 32), (18, 35), (18, 36), (18, 37), (18, 38), (18, 40), (18, 42), (18, 43), (18, 44), (18, 47), (18, 48), (18, 52), (18, 54), (18, 55), (18, 61), (18, 69), (18, 71), (18, 73), (22, 0), (22, 1), (22, 3), (22, 7), (22, 9), (22, 10), (22, 12), (22, 19), (22, 21), (22, 24), (22, 27), (22, 28), (22, 30), (22, 32), (22, 35), (22, 36), (22, 37), (22, 38), (22, 40), (22, 42), (22, 43), (22, 44), (22, 47), (22, 48), (22, 52), (22, 54), (22, 55), (22, 61), (22, 64), (22, 69), (22, 71), (22, 73), (22, 76), (26, 0), (26, 1), (26, 3), (26, 7), (26, 9), (26, 10), (26, 12), (26, 21), (26, 24), (26, 27), (26, 28), (26, 30), (26, 32), (26, 35), (26, 36), (26, 37), (26, 38), (26, 40), (26, 42), (26, 43), (26, 47), (26, 48), (26, 52), (26, 54), (26, 55), (26, 61), (26, 69), (26, 71), (26, 73), (41, 0), (41, 1), (41, 3), (41, 7), (41, 9), (41, 21), (41, 24), (41, 28), (41, 30), (41, 36), (41, 37), (41, 38), (41, 40), (41, 47), (41, 48), (41, 69), (41, 73), (51, 28), (53, 0), (53, 1), (53, 3), (53, 7), (53, 9), (53, 21), (53, 24), (53, 28), (53, 30), (53, 37), (53, 38), (53, 40), (53, 47), (53, 48), (53, 61), (53, 69), (59, 0), (59, 1), (59, 3), (59, 7), (59, 9), (59, 10), (59, 12), (59, 21), (59, 24), (59, 27), (59, 28), (59, 30), (59, 32), (59, 36), (59, 37), (59, 38), (59, 40), (59, 43), (59, 44), (59, 47), (59, 48), (59, 52), (59, 54), (59, 55), (59, 61), (59, 69), (59, 71), (59, 73), (65, 0), (65, 1), (65, 3), (65, 7), (65, 21), (65, 24), (65, 28), (65, 30), (65, 37), (65, 38), (65, 40), (65, 47), (65, 48), (65, 52), (65, 61), (65, 69), (74, 0), (74, 1), (74, 3), (74, 7), (74, 8), (74, 9), (74, 10), (74, 12), (74, 19), (74, 21), (74, 24), (74, 27), (74, 28), (74, 30), (74, 32), (74, 35), (74, 36), (74, 37), (74, 38), (74, 40), (74, 42), (74, 43), (74, 44), (74, 47), (74, 48), (74, 52), (74, 54), (74, 55), (74, 61), (74, 69), (74, 71), (74, 73), (74, 76), (78, 3), (78, 7), (78, 24), (78, 28), (78, 38), (78, 40), (78, 47), (78, 48), (81, 24), (81, 28)]</t>
        </is>
      </c>
      <c r="N27" t="n">
        <v>4221</v>
      </c>
      <c r="O27" t="n">
        <v>0.5</v>
      </c>
      <c r="P27" t="n">
        <v>0.95</v>
      </c>
      <c r="Q27" t="n">
        <v>3</v>
      </c>
      <c r="R27" t="n">
        <v>10000</v>
      </c>
      <c r="S27" t="inlineStr">
        <is>
          <t>11/06/2023, 18:52:32</t>
        </is>
      </c>
      <c r="T27" s="3">
        <f>hyperlink("https://spiral.technion.ac.il/results/MTAwMDAwMw==/26/GOResultsPROCESS","link")</f>
        <v/>
      </c>
      <c r="U27" t="inlineStr">
        <is>
          <t>['GO:0007049:cell cycle (qval9.31E-25)', 'GO:0022402:cell cycle process (qval1.21E-20)', 'GO:1903047:mitotic cell cycle process (qval1.87E-18)', 'GO:0006259:DNA metabolic process (qval2.27E-16)', 'GO:0006260:DNA replication (qval6.68E-16)', 'GO:0051276:chromosome organization (qval1.14E-14)', 'GO:0051301:cell division (qval3.54E-14)', 'GO:0006281:DNA repair (qval6.03E-14)', 'GO:0006974:cellular response to DNA damage stimulus (qval1.17E-13)', 'GO:0000278:mitotic cell cycle (qval2.12E-12)', 'GO:0010564:regulation of cell cycle process (qval2.14E-11)', 'GO:0051726:regulation of cell cycle (qval1.06E-10)', 'GO:0090304:nucleic acid metabolic process (qval3.15E-10)', 'GO:0071103:DNA conformation change (qval1.01E-9)', 'GO:0007059:chromosome segregation (qval3.51E-9)', 'GO:0033554:cellular response to stress (qval2.71E-8)', 'GO:0006323:DNA packaging (qval5.23E-8)', 'GO:0030261:chromosome condensation (qval4.94E-8)', 'GO:0006139:nucleobase-containing compound metabolic process (qval4.8E-8)', 'GO:0046483:heterocycle metabolic process (qval6.77E-8)', 'GO:1903046:meiotic cell cycle process (qval7.47E-8)', 'GO:0006725:cellular aromatic compound metabolic process (qval8.87E-8)', 'GO:1901990:regulation of mitotic cell cycle phase transition (qval1.44E-7)', 'GO:0016043:cellular component organization (qval4.37E-7)', 'GO:1901360:organic cyclic compound metabolic process (qval4.51E-7)', 'GO:1901987:regulation of cell cycle phase transition (qval4.83E-7)', 'GO:0010948:negative regulation of cell cycle process (qval7.26E-7)', 'GO:0071840:cellular component organization or biogenesis (qval7.98E-7)', 'GO:0051716:cellular response to stimulus (qval4.27E-6)', 'GO:0051983:regulation of chromosome segregation (qval5.05E-6)', 'GO:0034641:cellular nitrogen compound metabolic process (qval6.28E-6)', 'GO:1901991:negative regulation of mitotic cell cycle phase transition (qval7.06E-6)', 'GO:0071824:protein-DNA complex subunit organization (qval8.42E-6)', 'GO:0007346:regulation of mitotic cell cycle (qval8.85E-6)', 'GO:0065004:protein-DNA complex assembly (qval9.65E-6)', 'GO:0000075:cell cycle checkpoint (qval9.99E-6)', 'GO:1901988:negative regulation of cell cycle phase transition (qval1.27E-5)', 'GO:0070192:chromosome organization involved in meiotic cell cycle (qval1.86E-5)', 'GO:0045786:negative regulation of cell cycle (qval2.39E-5)', 'GO:0034622:cellular protein-containing complex assembly (qval2.39E-5)', 'GO:0007093:mitotic cell cycle checkpoint (qval3E-5)', 'GO:0006325:chromatin organization (qval3.08E-5)', 'GO:0033044:regulation of chromosome organization (qval3.26E-5)', 'GO:0007076:mitotic chromosome condensation (qval3.27E-5)', 'GO:0033045:regulation of sister chromatid segregation (qval3.81E-5)', 'GO:0006302:double-strand break repair (qval3.94E-5)', 'GO:0044260:cellular macromolecule metabolic process (qval9.98E-5)', 'GO:0010032:meiotic chromosome condensation (qval1.06E-4)', 'GO:0098813:nuclear chromosome segregation (qval1.27E-4)', 'GO:0006996:organelle organization (qval1.81E-4)', 'GO:0033043:regulation of organelle organization (qval1.98E-4)', 'GO:0030071:regulation of mitotic metaphase/anaphase transition (qval1.96E-4)', 'GO:0090068:positive regulation of cell cycle process (qval2.14E-4)', 'GO:0006913:nucleocytoplasmic transport (qval2.16E-4)', 'GO:0051169:nuclear transport (qval2.12E-4)', 'GO:0006275:regulation of DNA replication (qval2.28E-4)', 'GO:1902099:regulation of metaphase/anaphase transition of cell cycle (qval2.24E-4)', 'GO:0010389:regulation of G2/M transition of mitotic cell cycle (qval2.2E-4)', 'GO:0000724:double-strand break repair via homologous recombination (qval2.38E-4)', 'GO:0000725:recombinational repair (qval2.59E-4)', 'GO:0009059:macromolecule biosynthetic process (qval2.55E-4)', 'GO:0010965:regulation of mitotic sister chromatid separation (qval2.56E-4)', 'GO:0043170:macromolecule metabolic process (qval2.78E-4)', 'GO:0034645:cellular macromolecule biosynthetic process (qval2.76E-4)', 'GO:0006950:response to stress (qval2.93E-4)', 'GO:1905818:regulation of chromosome separation (qval2.95E-4)', 'GO:0031577:spindle checkpoint (qval2.94E-4)', 'GO:0045841:negative regulation of mitotic metaphase/anaphase transition (qval2.89E-4)', 'GO:0071174:mitotic spindle checkpoint (qval2.85E-4)', 'GO:0071173:spindle assembly checkpoint (qval2.81E-4)', 'GO:0000727:double-strand break repair via break-induced replication (qval2.77E-4)', 'GO:0007094:mitotic spindle assembly checkpoint (qval2.73E-4)', 'GO:0043933:protein-containing complex subunit organization (qval3.49E-4)', 'GO:0033048:negative regulation of mitotic sister chromatid segregation (qval3.82E-4)', 'GO:0033046:negative regulation of sister chromatid segregation (qval3.77E-4)', 'GO:1902100:negative regulation of metaphase/anaphase transition of cell cycle (qval3.72E-4)', 'GO:2000816:negative regulation of mitotic sister chromatid separation (qval3.67E-4)', 'GO:0065003:protein-containing complex assembly (qval3.99E-4)', 'GO:0033047:regulation of mitotic sister chromatid segregation (qval4.37E-4)', 'GO:1902749:regulation of cell cycle G2/M phase transition (qval4.31E-4)', 'GO:0007062:sister chromatid cohesion (qval4.26E-4)', 'GO:0051052:regulation of DNA metabolic process (qval4.32E-4)', 'GO:0045787:positive regulation of cell cycle (qval4.4E-4)', 'GO:0006310:DNA recombination (qval4.51E-4)', 'GO:1905819:negative regulation of chromosome separation (qval4.62E-4)', 'GO:0051985:negative regulation of chromosome segregation (qval4.57E-4)', 'GO:0045930:negative regulation of mitotic cell cycle (qval4.87E-4)', 'GO:0006807:nitrogen compound metabolic process (qval6.18E-4)', 'GO:0007088:regulation of mitotic nuclear division (qval7.15E-4)', 'GO:1902850:microtubule cytoskeleton organization involved in mitosis (qval9.61E-4)', 'GO:0022607:cellular component assembly (qval9.96E-4)', 'GO:0000819:sister chromatid segregation (qval9.95E-4)', 'GO:0051783:regulation of nuclear division (qval1.03E-3)', 'GO:0045839:negative regulation of mitotic nuclear division (qval1.24E-3)', 'GO:0006270:DNA replication initiation (qval1.92E-3)', 'GO:0070507:regulation of microtubule cytoskeleton organization (qval2.06E-3)', 'GO:0051784:negative regulation of nuclear division (qval2.81E-3)', 'GO:0006267:pre-replicative complex assembly involved in nuclear cell cycle DNA replication (qval2.83E-3)', 'GO:0036388:pre-replicative complex assembly (qval2.8E-3)', 'GO:1902299:pre-replicative complex assembly involved in cell cycle DNA replication (qval2.77E-3)', 'GO:0009263:deoxyribonucleotide biosynthetic process (qval2.74E-3)', 'GO:0032886:regulation of microtubule-based process (qval3.39E-3)', 'GO:0044237:cellular metabolic process (qval3.51E-3)', 'GO:0006606:protein import into nucleus (qval3.79E-3)', 'GO:0051170:import into nucleus (qval4.17E-3)', 'GO:0032465:regulation of cytokinesis (qval5.12E-3)', 'GO:0022414:reproductive process (qval5.71E-3)', 'GO:0006338:chromatin remodeling (qval6.08E-3)', 'GO:0034504:protein localization to nucleus (qval6.51E-3)', 'GO:0044238:primary metabolic process (qval8.35E-3)', 'GO:0006333:chromatin assembly or disassembly (qval1.13E-2)', 'GO:0090329:regulation of DNA-dependent DNA replication (qval1.23E-2)', 'GO:0009262:deoxyribonucleotide metabolic process (qval1.21E-2)', 'GO:0044249:cellular biosynthetic process (qval1.51E-2)', 'GO:0010824:regulation of centrosome duplication (qval1.51E-2)', 'GO:0051304:chromosome separation (qval1.59E-2)', 'GO:0032466:negative regulation of cytokinesis (qval1.57E-2)', 'GO:0051128:regulation of cellular component organization (qval1.62E-2)', 'GO:0031570:DNA integrity checkpoint (qval1.68E-2)', 'GO:0000070:mitotic sister chromatid segregation (qval1.8E-2)', 'GO:0046605:regulation of centrosome cycle (qval1.78E-2)', 'GO:0007051:spindle organization (qval1.78E-2)', 'GO:0007052:mitotic spindle organization (qval1.81E-2)', 'GO:0007064:mitotic sister chromatid cohesion (qval2.13E-2)', 'GO:0071704:organic substance metabolic process (qval2.26E-2)', 'GO:0007017:microtubule-based process (qval2.56E-2)', 'GO:1901576:organic substance biosynthetic process (qval2.84E-2)', "GO:0006398:mRNA 3'-end processing by stem-loop binding and cleavage (qval2.86E-2)", 'GO:0051782:negative regulation of cell division (qval2.84E-2)', 'GO:0043137:DNA replication, removal of RNA primer (qval2.82E-2)', 'GO:0071459:protein localization to chromosome, centromeric region (qval2.8E-2)', 'GO:0034501:protein localization to kinetochore (qval2.77E-2)', 'GO:0006284:base-excision repair (qval2.85E-2)', 'GO:0010972:negative regulation of G2/M transition of mitotic cell cycle (qval2.83E-2)', 'GO:0034728:nucleosome organization (qval3.46E-2)', 'GO:0016569:covalent chromatin modification (qval3.64E-2)', 'GO:0016570:histone modification (qval3.61E-2)', "GO:0031124:mRNA 3'-end processing (qval3.8E-2)", 'GO:0017038:protein import (qval3.77E-2)', 'GO:0009058:biosynthetic process (qval3.83E-2)', 'GO:0033365:protein localization to organelle (qval4.05E-2)', 'GO:0051315:attachment of mitotic spindle microtubules to kinetochore (qval4.28E-2)', 'GO:0008334:histone mRNA metabolic process (qval4.25E-2)', 'GO:1902750:negative regulation of cell cycle G2/M phase transition (qval4.22E-2)', 'GO:0051302:regulation of cell division (qval4.57E-2)', 'GO:2001251:negative regulation of chromosome organization (qval4.54E-2)', 'GO:0006261:DNA-dependent DNA replication (qval4.76E-2)', 'GO:0044773:mitotic DNA damage checkpoint (qval4.72E-2)', 'GO:0032508:DNA duplex unwinding (qval4.69E-2)', 'GO:0032392:DNA geometric change (qval4.66E-2)', 'GO:0009987:cellular process (qval4.65E-2)', 'GO:0031497:chromatin assembly (qval5.26E-2)', 'GO:0008152:metabolic process (qval5.42E-2)']</t>
        </is>
      </c>
      <c r="V27" s="3">
        <f>hyperlink("https://spiral.technion.ac.il/results/MTAwMDAwMw==/26/GOResultsFUNCTION","link")</f>
        <v/>
      </c>
      <c r="W27" t="inlineStr">
        <is>
          <t>['GO:0008094:DNA-dependent ATPase activity (qval2.85E-9)', 'GO:0042393:histone binding (qval4.57E-6)', 'GO:0003682:chromatin binding (qval5.67E-6)', 'GO:0003676:nucleic acid binding (qval3.3E-5)', 'GO:0003677:DNA binding (qval2.78E-5)', 'GO:0140097:catalytic activity, acting on DNA (qval3.93E-5)', 'GO:0042623:ATPase activity, coupled (qval4.88E-5)', 'GO:0016887:ATPase activity (qval5.93E-5)', 'GO:0003678:DNA helicase activity (qval1.53E-4)', 'GO:0043142:single-stranded DNA-dependent ATPase activity (qval1.92E-4)', 'GO:0017116:single-stranded DNA-dependent ATP-dependent DNA helicase activity (qval1.75E-4)', 'GO:0005524:ATP binding (qval2.31E-4)', 'GO:0032559:adenyl ribonucleotide binding (qval3.46E-4)', 'GO:0004003:ATP-dependent DNA helicase activity (qval3.55E-4)', 'GO:0070035:purine NTP-dependent helicase activity (qval3.31E-4)', 'GO:0008026:ATP-dependent helicase activity (qval3.1E-4)', 'GO:0030554:adenyl nucleotide binding (qval2.93E-4)', 'GO:1901363:heterocyclic compound binding (qval3.02E-4)', 'GO:0008144:drug binding (qval3.24E-4)', 'GO:0097159:organic cyclic compound binding (qval4.12E-4)', 'GO:0008139:nuclear localization sequence binding (qval9.53E-4)', 'GO:0004386:helicase activity (qval1.16E-3)', 'GO:0003688:DNA replication origin binding (qval1.15E-3)', 'GO:0003697:single-stranded DNA binding (qval1.65E-3)', 'GO:0005488:binding (qval9.71E-3)', 'GO:0005048:signal sequence binding (qval1.06E-2)', 'GO:0097367:carbohydrate derivative binding (qval1.15E-2)', 'GO:0016462:pyrophosphatase activity (qval1.51E-2)', 'GO:0016817:hydrolase activity, acting on acid anhydrides (qval1.53E-2)', 'GO:0016818:hydrolase activity, acting on acid anhydrides, in phosphorus-containing anhydrides (qval1.48E-2)', 'GO:0017111:nucleoside-triphosphatase activity (qval1.92E-2)', 'GO:0035639:purine ribonucleoside triphosphate binding (qval1.86E-2)', "GO:0043138:3'-5' DNA helicase activity (qval1.98E-2)", 'GO:0016728:oxidoreductase activity, acting on CH or CH2 groups, disulfide as acceptor (qval2.04E-2)', 'GO:0004748:ribonucleoside-diphosphate reductase activity, thioredoxin disulfide as acceptor (qval1.98E-2)', "GO:0043140:ATP-dependent 3'-5' DNA helicase activity (qval1.92E-2)", "GO:1990518:single-stranded DNA-dependent ATP-dependent 3'-5' DNA helicase activity (qval1.87E-2)", 'GO:0061731:ribonucleoside-diphosphate reductase activity (qval1.82E-2)', 'GO:0032555:purine ribonucleotide binding (qval2.3E-2)', 'GO:0032553:ribonucleotide binding (qval2.53E-2)', 'GO:0000166:nucleotide binding (qval2.59E-2)', 'GO:1901265:nucleoside phosphate binding (qval2.53E-2)', 'GO:0017076:purine nucleotide binding (qval2.54E-2)', 'GO:0017056:structural constituent of nuclear pore (qval2.72E-2)', 'GO:0004523:RNA-DNA hybrid ribonuclease activity (qval3.06E-2)', 'GO:0016725:oxidoreductase activity, acting on CH or CH2 groups (qval2.99E-2)', 'GO:0036094:small molecule binding (qval3.25E-2)', 'GO:0008017:microtubule binding (qval4.77E-2)', 'GO:0004712:protein serine/threonine/tyrosine kinase activity (qval5.36E-2)']</t>
        </is>
      </c>
      <c r="X27" s="3">
        <f>hyperlink("https://spiral.technion.ac.il/results/MTAwMDAwMw==/26/GOResultsCOMPONENT","link")</f>
        <v/>
      </c>
      <c r="Y27" t="inlineStr">
        <is>
          <t>['GO:0005634:nucleus (qval1.76E-32)', 'GO:0044424:intracellular part (qval3.5E-22)', 'GO:0044428:nuclear part (qval3.51E-20)', 'GO:0043229:intracellular organelle (qval2.5E-18)', 'GO:0043231:intracellular membrane-bounded organelle (qval4.5E-18)', 'GO:0043226:organelle (qval6.43E-18)', 'GO:0005694:chromosome (qval2.05E-16)', 'GO:0044427:chromosomal part (qval1.9E-16)', 'GO:0043227:membrane-bounded organelle (qval5.75E-16)', 'GO:0044446:intracellular organelle part (qval3.67E-15)', 'GO:0044464:cell part (qval2.92E-14)', 'GO:0044422:organelle part (qval3.48E-14)', 'GO:0043228:non-membrane-bounded organelle (qval2.08E-10)', 'GO:0043232:intracellular non-membrane-bounded organelle (qval1.93E-10)', 'GO:0000775:chromosome, centromeric region (qval7.06E-10)', 'GO:0032991:protein-containing complex (qval1.49E-9)', 'GO:0000776:kinetochore (qval5.28E-9)', 'GO:0098687:chromosomal region (qval1.56E-8)', 'GO:0044454:nuclear chromosome part (qval2.03E-6)', 'GO:0000922:spindle pole (qval3.03E-6)', 'GO:0005876:spindle microtubule (qval4.06E-6)', 'GO:0005819:spindle (qval7.55E-6)', 'GO:0044430:cytoskeletal part (qval1.07E-5)', 'GO:0044451:nucleoplasm part (qval6.07E-5)', 'GO:0005813:centrosome (qval4.69E-4)', 'GO:0005643:nuclear pore (qval5.35E-4)', 'GO:0000778:condensed nuclear chromosome kinetochore (qval1.58E-3)', 'GO:0000793:condensed chromosome (qval1.52E-3)', 'GO:0035097:histone methyltransferase complex (qval2.09E-3)', 'GO:0000779:condensed chromosome, centromeric region (qval3.16E-3)', 'GO:0042555:MCM complex (qval3.97E-3)', 'GO:1990234:transferase complex (qval4.71E-3)', 'GO:0034708:methyltransferase complex (qval4.69E-3)', 'GO:0000777:condensed chromosome kinetochore (qval4.99E-3)', 'GO:0005874:microtubule (qval5.84E-3)', 'GO:0005575:cellular_component (qval6.51E-3)', 'GO:0005815:microtubule organizing center (qval6.68E-3)', 'GO:0033186:CAF-1 complex (qval7.44E-3)', 'GO:0005654:nucleoplasm (qval9.97E-3)', 'GO:0000796:condensin complex (qval1.41E-2)', 'GO:0044665:MLL1/2 complex (qval1.42E-2)', 'GO:0071339:MLL1 complex (qval1.39E-2)', 'GO:0099513:polymeric cytoskeletal fiber (qval1.79E-2)', 'GO:0000940:condensed chromosome outer kinetochore (qval2.12E-2)', 'GO:0099080:supramolecular complex (qval2.21E-2)', 'GO:0099081:supramolecular polymer (qval2.16E-2)', 'GO:0099512:supramolecular fiber (qval2.11E-2)', 'GO:1902494:catalytic complex (qval2.58E-2)']</t>
        </is>
      </c>
      <c r="Z27" t="inlineStr">
        <is>
          <t>[{65, 41, 74, 13, 78, 17, 18, 51, 81, 53, 22, 26, 59}, {0, 1, 3, 7, 8, 9, 10, 12, 19, 21, 24, 27, 28, 30, 32, 35, 36, 37, 38, 40, 42, 43, 44, 47, 48, 52, 54, 55, 61, 64, 69, 71, 73, 76}]</t>
        </is>
      </c>
    </row>
    <row r="28">
      <c r="A28" s="1" t="n">
        <v>27</v>
      </c>
      <c r="B28" t="n">
        <v>30105</v>
      </c>
      <c r="C28" t="n">
        <v>10251</v>
      </c>
      <c r="D28" t="n">
        <v>83</v>
      </c>
      <c r="E28" t="n">
        <v>145</v>
      </c>
      <c r="F28" t="n">
        <v>3604</v>
      </c>
      <c r="G28" t="n">
        <v>35</v>
      </c>
      <c r="H28" t="n">
        <v>6806</v>
      </c>
      <c r="I28" t="n">
        <v>184</v>
      </c>
      <c r="J28" s="2" t="n">
        <v>-427.4917335751408</v>
      </c>
      <c r="K28" t="n">
        <v>0.394836114933721</v>
      </c>
      <c r="L28" t="inlineStr">
        <is>
          <t>LOC100148329,LOC100150849,LOC100330442,LOC100534909,LOC100536354,LOC101885015,LOC101887093,LOC103908996,LOC103909601,LOC103909941,LOC103911157,LOC103911878,LOC568650,acsl3b,adam10b,adgrv1,angptl4,atf4b,carm1,ccnd2a,cdh2,celsr1b,cldn5a,clic4,clspn,cntfr,cspg5a,dhx15,dnmt3b,dnmt3ba,efnb3b,eng2b,epha7,fam168a,fam168b,fam181b,fat4,fgfr3,fhdc1,fmnl2b,fosab,foxb1a,foxp4,fzd10,fzd3a,gas1b,gfap,gpr98,greb1,her12,her2,her8a,hmgb1b,hmgb2b,id1,idh2,igf2b,igsf9,igsf9b,ildr2,irx3a,jdp2,jdp2b,kirrela,lmo3,lppr3a,lrig1,magi1a,marcksb,mbd3b,mdka,mdkb,metrn,mllt10,mn1a,msi1,mtbl,mybl2b,nat8l,nkd1,notch3,nova2,nr2f2,nrarpa,nrarpb,ntn1a,ntn1b,odz4,parp1,pax3a,pax6a,pax6b,pcna,pdgfaa,pfkfb3,phf20b,phf21aa,phf8,phgdh,plagx,plekhg7,pola1,polr3glb,pou3f2a,pou3f2b,pou3f3a,ptgr1,ptprn2,ptpro,rab11fip4a,rbb4l,rbbp4,rrm1,scube2,seta,si:ch211-137a8.4,si:ch211-288g17.3,si:ch73-364h19.1,slc38a4,smc1al,sox19a,sox1b,sox2,sox21a,sox3,sp8b,ssbp4,stmnd1,syne2a,tdg.1,tet2,tgif1,tmem47,tox,uba1,wasf3b,wu:fb18c02,wu:fb25b09,wu:fb52c12,xrcc1,yy1a,zbtb16a,zfhx4,zgc:123194,zgc:158689</t>
        </is>
      </c>
      <c r="M28" t="inlineStr">
        <is>
          <t>[(2, 9), (2, 19), (2, 24), (2, 28), (2, 36), (2, 54), (2, 73), (2, 76), (4, 9), (4, 19), (4, 24), (4, 28), (4, 36), (4, 38), (4, 54), (4, 73), (4, 76), (6, 24), (6, 28), (14, 9), (14, 19), (14, 24), (14, 28), (14, 36), (14, 38), (14, 54), (14, 73), (14, 76), (15, 24), (15, 36), (15, 38), (15, 73), (16, 24), (16, 38), (17, 24), (17, 38), (17, 54), (17, 73), (22, 24), (22, 28), (22, 36), (22, 38), (22, 54), (22, 73), (23, 9), (23, 19), (23, 24), (23, 28), (23, 36), (23, 38), (23, 54), (23, 73), (23, 76), (25, 9), (25, 19), (25, 24), (25, 28), (25, 36), (25, 38), (25, 54), (25, 73), (25, 76), (29, 9), (29, 19), (29, 24), (29, 28), (29, 36), (29, 38), (29, 54), (29, 73), (29, 76), (33, 9), (33, 19), (33, 24), (33, 28), (33, 36), (33, 38), (33, 54), (33, 73), (33, 76), (46, 9), (46, 19), (46, 24), (46, 28), (46, 36), (46, 38), (46, 54), (46, 73), (46, 76), (50, 24), (50, 73), (51, 9), (51, 19), (51, 24), (51, 28), (51, 36), (51, 38), (51, 54), (51, 73), (51, 76), (51, 77), (58, 9), (58, 19), (58, 24), (58, 28), (58, 36), (58, 38), (58, 54), (58, 73), (58, 76), (58, 77), (59, 24), (59, 36), (59, 38), (59, 54), (59, 73), (60, 9), (60, 19), (60, 24), (60, 28), (60, 36), (60, 38), (60, 54), (60, 73), (60, 76), (65, 24), (65, 28), (65, 38), (65, 54), (65, 73), (68, 9), (68, 19), (68, 24), (68, 28), (68, 36), (68, 38), (68, 54), (68, 73), (68, 76), (70, 9), (70, 19), (70, 24), (70, 28), (70, 36), (70, 38), (70, 54), (70, 73), (70, 76), (72, 9), (72, 19), (72, 24), (72, 28), (72, 36), (72, 38), (72, 54), (72, 73), (72, 76), (74, 9), (74, 19), (74, 24), (74, 28), (74, 36), (74, 38), (74, 54), (74, 73), (74, 76), (79, 9), (79, 19), (79, 24), (79, 28), (79, 36), (79, 38), (79, 54), (79, 73), (79, 76), (80, 9), (80, 19), (80, 24), (80, 28), (80, 36), (80, 38), (80, 54), (80, 73), (80, 76)]</t>
        </is>
      </c>
      <c r="N28" t="n">
        <v>1458</v>
      </c>
      <c r="O28" t="n">
        <v>0.75</v>
      </c>
      <c r="P28" t="n">
        <v>0.95</v>
      </c>
      <c r="Q28" t="n">
        <v>3</v>
      </c>
      <c r="R28" t="n">
        <v>10000</v>
      </c>
      <c r="S28" t="inlineStr">
        <is>
          <t>11/06/2023, 18:52:56</t>
        </is>
      </c>
      <c r="T28" s="3">
        <f>hyperlink("https://spiral.technion.ac.il/results/MTAwMDAwMw==/27/GOResultsPROCESS","link")</f>
        <v/>
      </c>
      <c r="U28" t="inlineStr">
        <is>
          <t>['GO:0032502:developmental process (qval2.61E-11)', 'GO:0048869:cellular developmental process (qval3.54E-9)', 'GO:0048856:anatomical structure development (qval3.32E-9)', 'GO:0007275:multicellular organism development (qval7.76E-9)', 'GO:0019219:regulation of nucleobase-containing compound metabolic process (qval1.93E-8)', 'GO:0032501:multicellular organismal process (qval1.85E-8)', 'GO:0030154:cell differentiation (qval1.63E-8)', 'GO:0006355:regulation of transcription, DNA-templated (qval2.62E-8)', 'GO:1903506:regulation of nucleic acid-templated transcription (qval2.37E-8)', 'GO:2001141:regulation of RNA biosynthetic process (qval2.17E-8)', 'GO:0006357:regulation of transcription by RNA polymerase II (qval2.4E-8)', 'GO:0051252:regulation of RNA metabolic process (qval3.85E-8)', 'GO:0050794:regulation of cellular process (qval4.2E-8)', 'GO:2000112:regulation of cellular macromolecule biosynthetic process (qval5E-8)', 'GO:0010556:regulation of macromolecule biosynthetic process (qval5.02E-8)', 'GO:0009952:anterior/posterior pattern specification (qval6.2E-8)', 'GO:0031326:regulation of cellular biosynthetic process (qval7.15E-8)', 'GO:0009889:regulation of biosynthetic process (qval8.31E-8)', 'GO:0060284:regulation of cell development (qval1.45E-7)', 'GO:0050789:regulation of biological process (qval1.92E-7)', 'GO:0050767:regulation of neurogenesis (qval3.1E-7)', 'GO:0048646:anatomical structure formation involved in morphogenesis (qval3.04E-7)', 'GO:0010468:regulation of gene expression (qval4.46E-7)', 'GO:0051171:regulation of nitrogen compound metabolic process (qval4.64E-7)', 'GO:0031323:regulation of cellular metabolic process (qval8.36E-7)', 'GO:0080090:regulation of primary metabolic process (qval8.69E-7)', 'GO:0003002:regionalization (qval8.42E-7)', 'GO:0051960:regulation of nervous system development (qval8.48E-7)', 'GO:0060255:regulation of macromolecule metabolic process (qval1.06E-6)', 'GO:0045595:regulation of cell differentiation (qval1.07E-6)', 'GO:0009653:anatomical structure morphogenesis (qval2.22E-6)', 'GO:0019222:regulation of metabolic process (qval3.48E-6)', 'GO:0065007:biological regulation (qval8.09E-6)', 'GO:0007389:pattern specification process (qval2.47E-5)', 'GO:0007420:brain development (qval1.36E-4)', 'GO:0050793:regulation of developmental process (qval4.62E-4)', 'GO:2000026:regulation of multicellular organismal development (qval5.5E-4)', 'GO:0021538:epithalamus development (qval6.84E-4)', 'GO:0010001:glial cell differentiation (qval1.77E-3)', 'GO:0007219:Notch signaling pathway (qval1.81E-3)', 'GO:0045664:regulation of neuron differentiation (qval2.46E-3)', 'GO:0042246:tissue regeneration (qval2.49E-3)', 'GO:0001756:somitogenesis (qval3.87E-3)', 'GO:0030182:neuron differentiation (qval4.14E-3)', 'GO:0035282:segmentation (qval5.54E-3)', 'GO:0007166:cell surface receptor signaling pathway (qval6.78E-3)', 'GO:1905040:otic placode development (qval8.45E-3)', 'GO:0048513:animal organ development (qval1.12E-2)', 'GO:0009888:tissue development (qval1.37E-2)', 'GO:0040007:growth (qval1.5E-2)', 'GO:0048589:developmental growth (qval1.47E-2)', 'GO:0048518:positive regulation of biological process (qval1.53E-2)', 'GO:0051239:regulation of multicellular organismal process (qval1.65E-2)', 'GO:0031099:regeneration (qval1.77E-2)', 'GO:0070654:sensory epithelium regeneration (qval2.05E-2)', 'GO:1990399:epithelium regeneration (qval2.01E-2)', 'GO:0051091:positive regulation of DNA-binding transcription factor activity (qval2.07E-2)', 'GO:0021960:anterior commissure morphogenesis (qval2.04E-2)', 'GO:0001569:branching involved in blood vessel morphogenesis (qval3.37E-2)', 'GO:0048731:system development (qval3.45E-2)', 'GO:0000122:negative regulation of transcription by RNA polymerase II (qval3.7E-2)', 'GO:0006272:leading strand elongation (qval3.81E-2)', 'GO:0006260:DNA replication (qval3.79E-2)', 'GO:0048754:branching morphogenesis of an epithelial tube (qval4.3E-2)', 'GO:0032989:cellular component morphogenesis (qval4.26E-2)', 'GO:0061138:morphogenesis of a branching epithelium (qval4.84E-2)', 'GO:0048858:cell projection morphogenesis (qval7.01E-2)', 'GO:0051090:regulation of DNA-binding transcription factor activity (qval7.1E-2)', 'GO:0048468:cell development (qval7.24E-2)', 'GO:0007409:axonogenesis (qval7.57E-2)', 'GO:0007411:axon guidance (qval8.06E-2)', 'GO:0060429:epithelium development (qval8.02E-2)', 'GO:0032990:cell part morphogenesis (qval7.91E-2)', 'GO:0002043:blood vessel endothelial cell proliferation involved in sprouting angiogenesis (qval7.91E-2)', 'GO:0097150:neuronal stem cell population maintenance (qval7.8E-2)', 'GO:0097485:neuron projection guidance (qval7.74E-2)', 'GO:0001763:morphogenesis of a branching structure (qval7.92E-2)', 'GO:0010975:regulation of neuron projection development (qval9.02E-2)', 'GO:0048522:positive regulation of cellular process (qval1.01E-1)', 'GO:0071678:olfactory bulb axon guidance (qval1.02E-1)']</t>
        </is>
      </c>
      <c r="V28" s="3">
        <f>hyperlink("https://spiral.technion.ac.il/results/MTAwMDAwMw==/27/GOResultsFUNCTION","link")</f>
        <v/>
      </c>
      <c r="W28" t="inlineStr">
        <is>
          <t>['GO:0003677:DNA binding (qval1.29E-9)', 'GO:0000978:RNA polymerase II proximal promoter sequence-specific DNA binding (qval1.56E-9)', 'GO:0000987:proximal promoter sequence-specific DNA binding (qval1.41E-9)', 'GO:1990837:sequence-specific double-stranded DNA binding (qval4.27E-8)', 'GO:0000976:transcription regulatory region sequence-specific DNA binding (qval7.9E-8)', 'GO:0001067:regulatory region nucleic acid binding (qval6.72E-8)', 'GO:0044212:transcription regulatory region DNA binding (qval5.76E-8)', 'GO:0003690:double-stranded DNA binding (qval6.78E-8)', 'GO:0001012:RNA polymerase II regulatory region DNA binding (qval8.19E-8)', 'GO:0000977:RNA polymerase II regulatory region sequence-specific DNA binding (qval7.37E-8)', 'GO:0000981:DNA-binding transcription factor activity, RNA polymerase II-specific (qval8.96E-8)', 'GO:0043565:sequence-specific DNA binding (qval9.23E-8)', 'GO:0003700:DNA-binding transcription factor activity (qval4.95E-7)', 'GO:0003676:nucleic acid binding (qval8.12E-7)', 'GO:0140110:transcription regulator activity (qval2.31E-6)', 'GO:1901363:heterocyclic compound binding (qval6.58E-3)', 'GO:0097159:organic cyclic compound binding (qval8.57E-3)', 'GO:0005488:binding (qval9.96E-3)', 'GO:0003682:chromatin binding (qval2.18E-2)', 'GO:0050839:cell adhesion molecule binding (qval9.97E-2)']</t>
        </is>
      </c>
      <c r="X28" s="3">
        <f>hyperlink("https://spiral.technion.ac.il/results/MTAwMDAwMw==/27/GOResultsCOMPONENT","link")</f>
        <v/>
      </c>
      <c r="Y28" t="inlineStr">
        <is>
          <t>['GO:0005634:nucleus (qval4.62E-7)', 'GO:0043227:membrane-bounded organelle (qval4.5E-2)', 'GO:0043231:intracellular membrane-bounded organelle (qval3.3E-2)', 'GO:0005911:cell-cell junction (qval4.97E-2)', 'GO:0043226:organelle (qval1.25E-1)', 'GO:0043229:intracellular organelle (qval1.26E-1)', 'GO:0031519:PcG protein complex (qval1.5E-1)']</t>
        </is>
      </c>
      <c r="Z28" t="inlineStr">
        <is>
          <t>[{65, 2, 4, 68, 6, 70, 72, 74, 14, 15, 16, 17, 79, 80, 22, 23, 25, 29, 33, 46, 50, 51, 58, 59, 60}, {36, 38, 9, 73, 76, 77, 19, 54, 24, 28}]</t>
        </is>
      </c>
    </row>
    <row r="29">
      <c r="A29" s="1" t="n">
        <v>28</v>
      </c>
      <c r="B29" t="n">
        <v>30105</v>
      </c>
      <c r="C29" t="n">
        <v>10251</v>
      </c>
      <c r="D29" t="n">
        <v>83</v>
      </c>
      <c r="E29" t="n">
        <v>1150</v>
      </c>
      <c r="F29" t="n">
        <v>8596</v>
      </c>
      <c r="G29" t="n">
        <v>75</v>
      </c>
      <c r="H29" t="n">
        <v>6806</v>
      </c>
      <c r="I29" t="n">
        <v>462</v>
      </c>
      <c r="J29" s="2" t="n">
        <v>-8981.323773288239</v>
      </c>
      <c r="K29" t="n">
        <v>0.3952691509493844</v>
      </c>
      <c r="L29" t="inlineStr">
        <is>
          <t>LOC100001845,LOC100002007,LOC100002043,LOC100002545,LOC100005017,LOC100005323,LOC100005466,LOC100005536,LOC100005990,LOC100006634,LOC100148225,LOC100148748,LOC100149048,LOC100150229,LOC100151174,LOC100151273,LOC100329298,LOC100329885,LOC100330116,LOC100330497,LOC100331830,LOC100331909,LOC100332020,LOC100332229,LOC100332505,LOC100332822,LOC100332969,LOC100333048,LOC100333053,LOC100333117,LOC100334068,LOC100334190,LOC100334439,LOC100535050,LOC100535366,LOC100536038,LOC100536069,LOC100536441,LOC100536580,LOC100536981,LOC100537074,LOC100537499,LOC100537597,LOC100537708,LOC100537972,LOC100538023,LOC100538256,LOC101883788,LOC101884471,LOC101884693,LOC101884770,LOC101885485,LOC101885531,LOC101886807,LOC103908654,LOC103908671,LOC103908923,LOC103909095,LOC103909544,LOC103909813,LOC103909961,LOC103910001,LOC103910017,LOC103910109,LOC103910357,LOC103910469,LOC103910506,LOC103910762,LOC103911018,LOC103911844,LOC402866,LOC555591,LOC555713,LOC556172,LOC556780,LOC559106,LOC561960,LOC562104,LOC563328,LOC563918,LOC564755,LOC567650,LOC568267,LOC568537,LOC568883,LOC568973,LOC569720,LOC569854,LOC570021,LOC570474,LOC571155,LOC793178,LOC793183,LOC795358,LOC796453,LOC796580,LOC796940,LOC797914,LOC798111,abat,abca5,abcf2a,abi2a,acadm,aco2,acot9.1,acp5a,acsf2,acsl4b,adad1,adck3,adcy9,adipor1a,admp,adnpa,aff4,agpat2,ahcyl2,aktip,alas1,aldh18a1,aldh3a1,alg1,alg3,alkbh5,alox5b.3,ambra1,amer1,amfr,anxa5b,ap1m2,ap1s3b,apool,apopt1,arcn1a,arfgap2,arfip1,arpp19b,asb8,asna1,asrgl1,asun,asz1,atad2b,ate1,atf7b,atf7ip2,atg101,atp13a2,atp1b3b,atxn2l,atxn7l2b,avd,bag4,bag5,baiap2l1a,bard1,birc5b,blcap,bmb,bmp2k,bokb,bpnt1,brd2a,brdt,brf2,brwd3,btaf1,btbd7,btg4,buc,bzw2,c1d,c2cd5,cab39l1,calm2a,caprin2,casc4,casp2,casp8,cat,ccdc14,ccdc22,ccdc61,ccdc69,ccdc6b,ccdc94,ccm2,ccna1,ccna2,ccnb1,ccnb2,ccne1,ccnyl1,cd82b,cdc16,cdc25b,cdc27,cdc34a,cdc42bpb,cdc5l,cdc6,cdc73,cdca7a,cdca7b,cdipt,cdk2ap2,cdk8,cdt1,cep192,cep97,cfap97,cgnb,chd8,chfr,chm,chmp2bb,chmp3,chp2,chsy1,chtopa,chtopb,ciao1,cisd2,cited2,ckbb,cldnd,cldng,clip1a,cnep1r1,cnot3b,cnot4b,cnot6,cnot6a,cnot8,cnp,cnsta,cog3,coq10b,coq3,cpeb4,cpsf4,cpt2,cpvl,crb3b,cript,crls1,cry-dash,cry1b,cry5,csnk1g2a,csnk1g2b,ctcf,cth1,ctsba,ctssb.1,ctsz,ctu1,cul2,cxcr4b,cylda,cyp11a1,cyp17a1,daam1a,dab2,dazl,dbr1,dctn1a,dctpp1,dda1,ddx3b,ddx41,ddx59,ddx6,dennd2c,derl2,desi2,det1,dgcr8,dhrs13a.2,dhx34,dirc2,dlg1,dlg3,dnajc1,dnajc21,dnajc5aa,dnajc5ga,dopey2,drg1,dtx2,dus1l,dus3l,dynll2a,eaf1,eapp,ebag9,efcab11,efcab7,ehmt1a,ehmt1b,ehmt2,eif4e1b,eif4e3,eif4enif1,eif4g2a,elac1,elavl2,ell,elovl7a,elovl7b,elp2,enah,eno3,entpd4,epb41l5,epc1b,ephb2b,erap1b,erbb2ip,ercc2,eri1,esco2,espl1,evi5b,exd2,exoc3,f2rl1.1,faf1,fam101b,fam113,fam122b,fam169ab,fam172a,fam173b,fam193a,fam208ab,fam212aa,fam46ba,fam46c,fam58a,fam65c,fam89a,fam96b,fancg,faub,fbxl2,fbxo30a,fbxo32,fbxo33,fbxo42,fbxo43,fbxo5,fbxw11b,fbxw2,fbxw7,fdx1,fev,fhdc3,fibpa,figla,fignl1,fmn2b,fnbp1l,fnta,fopnl,foxh1,foxj3,foxn2b,fut11,galnt6,gapdh,gb:am422109,gbp3,gdf3,gdf9,ggps1,gkap1,gkup,gle1,glipr2l,glula,glulb,gmcl1,gmnn,gna11a,gna13a,gnai2b,gnas,gnb4b,golga2,gopc,gosr1,gpat2,gpatch2,gpatch4,gpr107,gps2,gpx1b,grin2ab,grk5l,gskip,gss,gstm,gstp1,gstp2,gtf2a1,gtf2e1,gtf3ab,gyg1a,h1m,hapln4,has2,hcfc1a,hdhd3,heatr5a,heca,hel_dr5,her5,hinfp,hmgcs1,hn1l,hnrnpua,homeza,hprt1,hps5,hrasb,hsd17b10,hsd17b12a,hsd3b7,hsp90b1,ide,igbp1,ikzf5,ildr1b,ilvbl,im:7137597,im:7157825,immp2l,ing2,ints12,ints3,ipmkb,irf6,irx3b,itsn2b,ivns1abpb,jade1,jmjd6,kat7b,kctd10,kdm6al,kif13ba,kif18a,kif20ba,kif22,kif5ba,kif7,kifc3,klhdc10,klhl20,klhl24a,kpna7,kti12,l3mbtl2,lactb2,lamp2,laptm4a,larp6,larp7,lats1,lbh,leprot,lmnl3,lnpb,lnpep,lnx2b,lpcat4,lpgat1,lrmp,lrrc1,lrrc3,lrrc61,lsm11,lsm12a,lsm14aa,lsm14b,ly75,lysmd1,lztr1,mad1l1,mad2l1bp,maea,map1lc3c,map2k2a,map2k7,map3k7,map4k5,map7,mapk8a,mapre1a,march6,mark3,mcfd2,mcm3l,mcu,me3,med10,med25,med7,memo1,mepce,mfsd8,mgat2,mgat4a,mia3,micall2a,micall2b,mid1ip1l,mief1,mios,mknk1,mknk2a,mkrn4,mmaa,mmgt1,mnat1,mob1bb,mob3a,mon1a,mos,mphosph6,mphosph8,mroh1,msi2a,msi2b,msra,mt2,mtfmt,mtfr1,mtif2,mtmr10,mtmr6,mxra5b,mycla,mylipa,myo5ab,mysm1,n4bp1,n4bp2,naa15b,naa25,naa30,nanog,ncapd2,ncbp2,ndc1,ndel1b,ndst1,ndufs8b,nedd4l,nelfa,nf2a,nfx1,nhp2l1b,nkiras1,npc2,npm2,nras,nsmaf,nsmce4a,nsun2,nudt17,nudt3a,nudt8,numb,nup88,oard1,ociad1,oclna,oclnb,opa3,osbpl7,otud3,otud4,oxsr1a,p4hb,pabpc1l,pak4,pan2,pank1a,pank4,papd5,papolg,paqr3a,pargb,parn,parpbp,pask,patl1,pdcd4b,pdcd7,pde6d,pdlim2,per3,pex11b,pfkfb2a,pfn2,pgap2,pgrmc2,phax,phf14,phka1,phlpp2,pho,phrf1,pi4k2b,pias4a,pias4b,pibf1,pid1,pif1,pigo,pik3r4,pinx1,pip5k1aa,pithd1,pitpnaa,pja2,pkn3,pl10,pla2g15,plcd1b,plekhm1,plekhm2,pnkp,poc1b,podxl2,pofut1,pold3,poldip3,poll,polr3e,pot1,ppifa,ppm1ba,ppp1cc,ppp1r13bb,ppp1r15b,ppp1r2,ppp1r37,ppp1r3b,ppp1r3g,ppp1r7,ppp2r2ab,ppp4cb,ppp4r2b,pqlc2,prc1a,prdx1,prkacbb,prkcha,prkci,prpf3,prpf38a,prpf4,prr11,prrc1,psap,psmd11a,psme3,ptdss1a,ptpn11a,ptpn4b,pttg1,pttg1ipb,pus1,pycr1b,pygl,qrsl1,qtrt1,qtrtd1,rab11a,rab18b,rab32a,rab35b,rab8a,rabggta,ralbb,ranbp9,rap1ab,rbm7,rbpja,rbpms2b,rcc1,rcor1,reep2,rela,rell1,retsatl,rfxap,rgs7,rhoq,rhot1a,rhpn2,rif1,rmnd5b,rnf103,rnf111,rnf13,rnf150a,rnf168,rnf180,rnf185,rnf213a,rnf216,rp2,rpain,rpp25l,rpusd1,rras,rtel1,rufy2,rwdd2b,rxfp2b,rybpa,samhd1,sap130a,scamp2l,sclt1,scnm1,sde2,sdf2,sec23ip,sec31b,sel1l,sel1l3,senp2,senp3b,setd2,setd4,setd8a,setd8b,sh3bp5la,sh3glb1a,sh3yl1,si:ch1073-157b13.1,si:ch1073-280h16.1,si:ch1073-416j23.1,si:ch1073-75o15.4,si:ch211-102c2.7,si:ch211-103b1.2,si:ch211-107m4.1,si:ch211-116m6.3,si:ch211-132b12.8,si:ch211-140m22.7,si:ch211-145c1.1,si:ch211-152p11.4,si:ch211-173p18.3,si:ch211-188c16.1,si:ch211-195b21.5,si:ch211-202f5.3,si:ch211-210c8.7,si:ch211-241e1.5,si:ch211-244b2.1,si:ch211-248e11.2,si:ch211-250e5.16,si:ch211-266i6.3,si:ch211-287j19.6,si:ch211-42i9.8,si:ch73-103b11.2,si:ch73-109d9.2,si:ch73-132k15.2,si:ch73-15b2.5,si:ch73-248e21.1,si:ch73-303b9.1,si:ch73-93k15.2,si:ch73-95l15.3,si:dkey-127k13.1,si:dkey-13i19.8,si:dkey-165i8.3,si:dkey-165n16.1,si:dkey-166n8.9,si:dkey-167i21.2,si:dkey-190g6.2,si:dkey-19b23.11,si:dkey-208k4.2,si:dkey-217d24.6,si:dkey-219c3.2,si:dkey-21a6.5,si:dkey-21c19.3,si:dkey-241l7.5,si:dkey-250k15.4,si:dkey-253d23.2,si:dkey-253i9.4,si:dkey-256h2.1,si:dkey-260c8.8,si:dkey-27b3.2,si:dkey-29p10.4,si:dkey-39n1.3,si:dkey-72l14.4,si:dkey-77d17.6,si:dkey-8l13.1,si:dkey-9l5.5,si:dkeyp-114g9.1,si:dkeyp-34c12.1,si:dkeyp-46h3.2,si:dkeyp-46h3.3,si:dkeyp-46h3.8,si:dkeyp-68b7.7,si:dkeyp-75h12.2,si:rp71-10d19.4,si:rp71-19m20.1,si:rp71-45k5.2,si:rp71-56i13.6,si:rp71-84d19.3,si:zfos-90c9.2,sin3ab,siva1,skiv2l2,slain2,slc10a7,slc16a3,slc22a23,slc24a4a,slc25a1a,slc25a21,slc25a33,slc27a1a,slc31a1,slc35c2,slc35f6,slc37a2,slc38a7,slc46a1,slc48a1b,slc9a3r1,slka,slmapb,slu7,slx4ip,smad2,smad5,smarca2,smc4,smim12,smim14,smim19,smpd4,smpd5,snai2,snapc1b,snip1,snx10a,snx27b,snx29,sod2,sorl1,sox19b,sp1,sp3a,spint2,spns1,spryd4,srgap2b,srpk1b,st3gal2l,st3gal5,st6galnac1.2,st8sia7.1,stard10,stim1a,stk17a,stk17b,stk24b,stk26,stra6l,strap,strn,stx11a,stx5a,stx8,supv3l1,surf4,suv39h1a,swap70b,sybu,syncripl,synj2bp,sys1,syvn1,szrd1,tab2,tada1,taf6l,taf9,taok2b,tarbp2,tatdn2,tbc1d16,tbc1d30,tbc1d5,tbl1xr1b,tbp,tcf25,tcirg1b,tdp2b,tdrd1,tdrd6,tecpr2,terf1,tfcp2,tfg,tfip11,thoc3,thoc7,timm10b,tlk1a,tlk2,tm9sf4,tmed5,tmem106c,tmem120b,tmem135,tmem144b,tmem168b,tmem189,tmem192,tmem198a,tmem251,tmem256,tmem259,tmem57a,tmem57b,tmem59l,tmem70,tmf1,tmprss4a,tmprss4b,tmx2b,tnfaip1,tnfaip8l1,tom1,tomm70a,tpi1a,tpm2,trappc13,trappc6b,trappc6bl,trip6,triqk,trmt11,trmt13,trmt2a,trmt61a,tsc1a,tsc1b,tsc22d2,tsr3,ttc27,ttc7b,ttf1,ttk,twf1b,txnl4a,tyw3,uacab,uap1,uap1l1,uba5,ubap1,ube2d2l,ube2g1a,ube2h,ube2l3b,ube4b,ubfd1,ublcp1,ubn2b,ubr3,uchl1,uck2a,ugp2b,unc119.1,unc5db,unk,usp1,usp10,usp25,usp38,utp6,vamp8,vgll4l,vldlr,vps39,vps9d1,vrk3,vti1a,vti1b,waca,wbscr27,wdr21,wdr4,wdr47b,wdr48a,wdr5,wee2,wipf1b,wrap73,wu:fa16f04,wu:fb69f10,wu:fc26g07,wu:fd14c10,wu:fd16e03,wu:fd44f11,wu:fe05a04,wu:fi04h01,wu:fi11a05,wu:fi12a09,wu:fi34b01,wu:fi42e03,wu:fj13e08,xpc,xpo6,xrn1,ykt6,ypel3,zar1l,zbtb14,zc3h11a,zc3h14,zc3h15,zc3h3,zc3h7b,zc3hc1,zcchc8,zcrb1,zdhhc13,zdhhc5a,zfand5b,zfhx2,zfyve28,zgc:100911,zgc:100951,zgc:101016,zgc:101564,zgc:101851,zgc:103482,zgc:103530,zgc:110239,zgc:111868,zgc:112399,zgc:112962,zgc:112980,zgc:113054,zgc:113070,zgc:113162,zgc:113372,zgc:113424,zgc:113425,zgc:113691,zgc:113886,zgc:114041,zgc:114104,zgc:114200,zgc:122991,zgc:123010,zgc:152652,zgc:152977,zgc:153018,zgc:153215,zgc:153293,zgc:153351,zgc:153499,zgc:153675,zgc:153788,zgc:153893,zgc:153929,zgc:154015,zgc:158270,zgc:158364,zgc:158852,zgc:162509,zgc:162879,zgc:162948,zgc:162962,zgc:163014,zgc:165508,zgc:165539,zgc:171435,zgc:171474,zgc:171670,zgc:171679,zgc:171750,zgc:171776,zgc:171977,zgc:173548,zgc:173703,zgc:173713,zgc:173742,zgc:173994,zgc:174275,zgc:174624,zgc:175135,zgc:193711,zgc:195170,zgc:55262,zgc:55413,zgc:55461,zgc:55512,zgc:55558,zgc:55621,zgc:55733,zgc:56064,zgc:56194,zgc:56197,zgc:56699,zgc:63694,zgc:63695,zgc:64022,zgc:66432,zgc:66440,zgc:66443,zgc:66472,zgc:66474,zgc:66479,zgc:66483,zgc:77112,zgc:77118,zgc:77486,zgc:77650,zgc:77739,zmp:0000000768,zmym4,zmynd11,zmynd19,znf1137,znf131,znf326,znf395a,znf395b,znf609a,znf622,znf644a,znf740a,znf865,zp3a.1,zp3b,zwilch,zyg11</t>
        </is>
      </c>
      <c r="M29" t="inlineStr">
        <is>
          <t>[(1, 2), (1, 4), (1, 14), (1, 25), (1, 33), (1, 46), (1, 60), (3, 2), (3, 4), (3, 14), (3, 25), (3, 33), (3, 46), (3, 60), (5, 2), (5, 4), (5, 14), (5, 25), (5, 33), (6, 2), (6, 4), (6, 14), (6, 25), (6, 33), (6, 46), (6, 60), (7, 2), (7, 4), (7, 14), (7, 25), (7, 33), (7, 46), (7, 60), (8, 2), (8, 4), (8, 14), (8, 25), (8, 33), (8, 46), (8, 60), (9, 2), (9, 4), (9, 14), (9, 25), (9, 33), (9, 46), (9, 60), (10, 2), (10, 4), (10, 14), (10, 25), (10, 33), (10, 46), (10, 60), (11, 2), (11, 4), (11, 14), (11, 25), (11, 33), (11, 46), (11, 60), (12, 2), (12, 4), (12, 14), (12, 25), (12, 33), (12, 46), (12, 60), (13, 2), (13, 4), (13, 14), (13, 25), (13, 33), (13, 46), (13, 60), (16, 2), (16, 4), (16, 14), (16, 25), (16, 33), (16, 46), (16, 60), (17, 2), (17, 4), (17, 14), (17, 25), (17, 33), (17, 46), (17, 60), (18, 2), (18, 4), (18, 14), (18, 25), (18, 33), (18, 46), (18, 60), (19, 2), (19, 4), (19, 14), (19, 25), (19, 33), (19, 46), (19, 60), (20, 2), (20, 4), (20, 14), (20, 25), (20, 33), (20, 46), (20, 60), (21, 2), (21, 4), (21, 14), (21, 25), (21, 33), (21, 46), (21, 60), (22, 2), (22, 4), (22, 14), (22, 25), (22, 33), (22, 46), (22, 60), (24, 2), (24, 4), (24, 14), (24, 25), (24, 33), (24, 46), (24, 60), (26, 2), (26, 4), (26, 14), (26, 25), (26, 33), (26, 46), (26, 60), (27, 2), (27, 4), (27, 14), (27, 25), (27, 33), (27, 46), (27, 60), (28, 2), (28, 4), (28, 14), (28, 25), (28, 33), (28, 46), (28, 60), (31, 2), (31, 4), (31, 14), (31, 25), (31, 33), (31, 46), (31, 60), (32, 2), (32, 4), (32, 14), (32, 25), (32, 33), (32, 46), (32, 60), (34, 2), (34, 4), (34, 14), (34, 25), (34, 33), (34, 46), (34, 60), (35, 2), (35, 4), (35, 14), (35, 25), (35, 33), (35, 46), (35, 60), (36, 2), (36, 4), (36, 14), (36, 25), (36, 33), (36, 46), (36, 60), (38, 2), (38, 4), (38, 14), (38, 25), (38, 33), (38, 46), (38, 60), (39, 2), (39, 4), (39, 14), (39, 25), (39, 33), (39, 46), (39, 60), (40, 2), (40, 4), (40, 14), (40, 25), (40, 33), (40, 46), (40, 60), (41, 2), (41, 4), (41, 14), (41, 25), (41, 33), (41, 46), (41, 60), (42, 2), (42, 4), (42, 14), (42, 25), (42, 33), (42, 46), (42, 60), (43, 2), (43, 4), (43, 14), (43, 25), (43, 33), (43, 46), (43, 60), (44, 2), (44, 4), (44, 14), (44, 25), (44, 33), (44, 46), (44, 60), (45, 2), (45, 4), (45, 14), (45, 25), (45, 33), (45, 46), (45, 60), (47, 2), (47, 4), (47, 14), (47, 25), (47, 33), (47, 46), (47, 60), (48, 2), (48, 4), (48, 14), (48, 25), (48, 33), (48, 46), (48, 60), (49, 2), (49, 4), (49, 14), (49, 25), (49, 33), (49, 46), (49, 60), (53, 2), (53, 4), (53, 14), (53, 25), (53, 33), (53, 46), (53, 60), (54, 2), (54, 4), (54, 14), (54, 25), (54, 33), (54, 46), (54, 60), (55, 2), (55, 4), (55, 14), (55, 25), (55, 33), (55, 46), (55, 60), (56, 2), (56, 4), (56, 14), (56, 25), (56, 33), (56, 46), (56, 60), (57, 4), (57, 14), (57, 25), (57, 33), (57, 46), (57, 60), (58, 2), (58, 4), (58, 14), (58, 15), (58, 23), (58, 25), (58, 33), (58, 46), (58, 60), (59, 2), (59, 4), (59, 14), (59, 25), (59, 33), (59, 46), (59, 60), (61, 2), (61, 4), (61, 14), (61, 25), (61, 33), (61, 46), (61, 60), (63, 2), (63, 4), (63, 14), (63, 25), (63, 33), (63, 46), (63, 60), (64, 2), (64, 4), (64, 14), (64, 25), (64, 33), (64, 46), (64, 60), (65, 2), (65, 4), (65, 14), (65, 25), (65, 33), (65, 46), (65, 60), (66, 2), (66, 4), (66, 14), (66, 25), (66, 33), (66, 46), (66, 60), (67, 2), (67, 4), (67, 14), (67, 25), (67, 33), (67, 46), (67, 60), (68, 2), (68, 4), (68, 14), (68, 25), (68, 33), (68, 46), (68, 60), (69, 2), (69, 4), (69, 14), (69, 25), (69, 33), (69, 46), (69, 60), (70, 2), (70, 4), (70, 14), (70, 15), (70, 25), (70, 33), (70, 46), (70, 60), (71, 2), (71, 4), (71, 14), (71, 25), (71, 33), (71, 46), (71, 60), (72, 2), (72, 4), (72, 14), (72, 25), (72, 33), (72, 46), (72, 60), (73, 2), (73, 4), (73, 14), (73, 25), (73, 33), (73, 46), (73, 60), (74, 2), (74, 4), (74, 14), (74, 25), (74, 33), (74, 46), (74, 60), (75, 2), (75, 4), (75, 14), (75, 25), (75, 33), (75, 46), (75, 60), (76, 2), (76, 4), (76, 14), (76, 25), (76, 33), (76, 46), (76, 60), (77, 2), (77, 4), (77, 14), (77, 25), (77, 33), (77, 46), (77, 60), (78, 2), (78, 4), (78, 14), (78, 25), (78, 33), (78, 46), (78, 60), (79, 2), (79, 4), (79, 14), (79, 25), (79, 33), (79, 46), (79, 60), (80, 2), (80, 4), (80, 14), (80, 25), (80, 33), (80, 46), (80, 60), (81, 2), (81, 4), (81, 14), (81, 25), (81, 33), (81, 46), (81, 60), (82, 2), (82, 4), (82, 14), (82, 25), (82, 33), (82, 46), (82, 60)]</t>
        </is>
      </c>
      <c r="N29" t="n">
        <v>1742</v>
      </c>
      <c r="O29" t="n">
        <v>0.75</v>
      </c>
      <c r="P29" t="n">
        <v>0.95</v>
      </c>
      <c r="Q29" t="n">
        <v>3</v>
      </c>
      <c r="R29" t="n">
        <v>10000</v>
      </c>
      <c r="S29" t="inlineStr">
        <is>
          <t>11/06/2023, 18:53:25</t>
        </is>
      </c>
      <c r="T29" s="3">
        <f>hyperlink("https://spiral.technion.ac.il/results/MTAwMDAwMw==/28/GOResultsPROCESS","link")</f>
        <v/>
      </c>
      <c r="U29" t="inlineStr">
        <is>
          <t>['GO:0044237:cellular metabolic process (qval1.4E-9)', 'GO:0043170:macromolecule metabolic process (qval1.37E-7)', 'GO:0044238:primary metabolic process (qval2.87E-7)', 'GO:0006807:nitrogen compound metabolic process (qval4.91E-7)', 'GO:0008152:metabolic process (qval4.69E-7)', 'GO:0071704:organic substance metabolic process (qval9.68E-7)', 'GO:0044260:cellular macromolecule metabolic process (qval3.14E-6)', 'GO:0090304:nucleic acid metabolic process (qval5.79E-6)', 'GO:0044265:cellular macromolecule catabolic process (qval9.52E-6)', 'GO:0016070:RNA metabolic process (qval2.73E-5)', 'GO:0006139:nucleobase-containing compound metabolic process (qval2.71E-5)', 'GO:0043412:macromolecule modification (qval3.69E-5)', 'GO:0009057:macromolecule catabolic process (qval6.77E-5)', 'GO:0051603:proteolysis involved in cellular protein catabolic process (qval8.91E-5)', 'GO:0046483:heterocycle metabolic process (qval1.16E-4)', 'GO:0044248:cellular catabolic process (qval1.82E-4)', 'GO:0034641:cellular nitrogen compound metabolic process (qval1.8E-4)', 'GO:0006511:ubiquitin-dependent protein catabolic process (qval2.43E-4)', 'GO:1901360:organic cyclic compound metabolic process (qval2.5E-4)', 'GO:0006725:cellular aromatic compound metabolic process (qval2.9E-4)', 'GO:0019941:modification-dependent protein catabolic process (qval4.55E-4)', 'GO:0043632:modification-dependent macromolecule catabolic process (qval6.81E-4)', 'GO:0034660:ncRNA metabolic process (qval1.23E-3)', 'GO:0051641:cellular localization (qval1.58E-3)', 'GO:1903047:mitotic cell cycle process (qval1.68E-3)', 'GO:0006464:cellular protein modification process (qval1.99E-3)', 'GO:0036211:protein modification process (qval1.92E-3)', 'GO:0009056:catabolic process (qval2.43E-3)', 'GO:0046907:intracellular transport (qval2.57E-3)', 'GO:2000241:regulation of reproductive process (qval2.59E-3)', 'GO:0040020:regulation of meiotic nuclear division (qval2.61E-3)', 'GO:0009451:RNA modification (qval2.53E-3)', 'GO:0006396:RNA processing (qval3.6E-3)', 'GO:0051726:regulation of cell cycle (qval4.16E-3)', 'GO:0070647:protein modification by small protein conjugation or removal (qval4.08E-3)', 'GO:0000079:regulation of cyclin-dependent protein serine/threonine kinase activity (qval6.87E-3)', 'GO:1904029:regulation of cyclin-dependent protein kinase activity (qval6.68E-3)', 'GO:0022414:reproductive process (qval8.45E-3)', 'GO:0008033:tRNA processing (qval1.17E-2)', 'GO:0044267:cellular protein metabolic process (qval1.16E-2)', 'GO:0034470:ncRNA processing (qval1.15E-2)', 'GO:0022402:cell cycle process (qval1.2E-2)', 'GO:1901575:organic substance catabolic process (qval1.21E-2)', 'GO:0006400:tRNA modification (qval1.61E-2)', 'GO:0051783:regulation of nuclear division (qval1.57E-2)', 'GO:0033036:macromolecule localization (qval1.62E-2)', 'GO:0022412:cellular process involved in reproduction in multicellular organism (qval1.62E-2)', 'GO:0032885:regulation of polysaccharide biosynthetic process (qval1.76E-2)', 'GO:1903312:negative regulation of mRNA metabolic process (qval2.1E-2)', 'GO:0051447:negative regulation of meiotic cell cycle (qval2.14E-2)', 'GO:0045835:negative regulation of meiotic nuclear division (qval2.1E-2)', 'GO:0008104:protein localization (qval2.58E-2)', 'GO:0032259:methylation (qval2.71E-2)', 'GO:0045786:negative regulation of cell cycle (qval2.7E-2)', 'GO:0051445:regulation of meiotic cell cycle (qval2.7E-2)', 'GO:0032881:regulation of polysaccharide metabolic process (qval2.65E-2)', 'GO:0051649:establishment of localization in cell (qval2.69E-2)', 'GO:0007059:chromosome segregation (qval2.73E-2)', 'GO:0043255:regulation of carbohydrate biosynthetic process (qval2.86E-2)', 'GO:0033962:cytoplasmic mRNA processing body assembly (qval3.98E-2)', 'GO:0006623:protein targeting to vacuole (qval3.96E-2)', 'GO:0045197:establishment or maintenance of epithelial cell apical/basal polarity (qval4.06E-2)', 'GO:0019538:protein metabolic process (qval4.2E-2)', 'GO:0044772:mitotic cell cycle phase transition (qval4.31E-2)', 'GO:0007049:cell cycle (qval4.32E-2)', 'GO:0033044:regulation of chromosome organization (qval4.42E-2)', 'GO:0016071:mRNA metabolic process (qval4.59E-2)', 'GO:0033554:cellular response to stress (qval4.58E-2)', 'GO:0044770:cell cycle phase transition (qval4.73E-2)', 'GO:1902373:negative regulation of mRNA catabolic process (qval4.82E-2)', 'GO:0045184:establishment of protein localization (qval4.94E-2)', 'GO:0035088:establishment or maintenance of apical/basal cell polarity (qval5.86E-2)', 'GO:0061245:establishment or maintenance of bipolar cell polarity (qval5.78E-2)', 'GO:0015031:protein transport (qval5.78E-2)', 'GO:2000242:negative regulation of reproductive process (qval6.09E-2)', 'GO:0032446:protein modification by small protein conjugation (qval6.55E-2)', 'GO:0051983:regulation of chromosome segregation (qval6.75E-2)', 'GO:0045737:positive regulation of cyclin-dependent protein serine/threonine kinase activity (qval7.05E-2)', 'GO:1904031:positive regulation of cyclin-dependent protein kinase activity (qval6.96E-2)', 'GO:0006508:proteolysis (qval7.28E-2)', 'GO:0098813:nuclear chromosome segregation (qval7.58E-2)', 'GO:1902369:negative regulation of RNA catabolic process (qval7.49E-2)', 'GO:0015833:peptide transport (qval7.4E-2)', 'GO:0007088:regulation of mitotic nuclear division (qval8.46E-2)', 'GO:0006402:mRNA catabolic process (qval8.52E-2)', 'GO:0034655:nucleobase-containing compound catabolic process (qval8.57E-2)', 'GO:0033043:regulation of organelle organization (qval8.55E-2)', 'GO:0005979:regulation of glycogen biosynthetic process (qval8.94E-2)', 'GO:0010962:regulation of glucan biosynthetic process (qval8.84E-2)', 'GO:0051784:negative regulation of nuclear division (qval8.95E-2)', 'GO:0051052:regulation of DNA metabolic process (qval8.97E-2)']</t>
        </is>
      </c>
      <c r="V29" s="3">
        <f>hyperlink("https://spiral.technion.ac.il/results/MTAwMDAwMw==/28/GOResultsFUNCTION","link")</f>
        <v/>
      </c>
      <c r="W29" t="inlineStr">
        <is>
          <t>['GO:0016740:transferase activity (qval2.65E-5)', 'GO:0003723:RNA binding (qval3.52E-2)', 'GO:0002039:p53 binding (qval2.59E-2)', 'GO:0003824:catalytic activity (qval2.63E-2)', 'GO:0140098:catalytic activity, acting on RNA (qval2.55E-2)', 'GO:0008017:microtubule binding (qval4.54E-2)', 'GO:0016538:cyclin-dependent protein serine/threonine kinase regulator activity (qval2.06E-1)', 'GO:0004535:poly(A)-specific ribonuclease activity (qval2.15E-1)', 'GO:0016741:transferase activity, transferring one-carbon groups (qval2.09E-1)', 'GO:0017069:snRNA binding (qval2.02E-1)', 'GO:0019887:protein kinase regulator activity (qval1.87E-1)', 'GO:0019787:ubiquitin-like protein transferase activity (qval2.11E-1)', 'GO:0008168:methyltransferase activity (qval2.13E-1)', 'GO:1901363:heterocyclic compound binding (qval2.08E-1)', 'GO:0004532:exoribonuclease activity (qval2.02E-1)', "GO:0016896:exoribonuclease activity, producing 5'-phosphomonoesters (qval1.89E-1)"]</t>
        </is>
      </c>
      <c r="X29" s="3">
        <f>hyperlink("https://spiral.technion.ac.il/results/MTAwMDAwMw==/28/GOResultsCOMPONENT","link")</f>
        <v/>
      </c>
      <c r="Y29" t="inlineStr">
        <is>
          <t>['GO:0044424:intracellular part (qval1.21E-14)', 'GO:0043227:membrane-bounded organelle (qval3.49E-11)', 'GO:0043229:intracellular organelle (qval1.27E-10)', 'GO:0043226:organelle (qval2.18E-10)', 'GO:0043231:intracellular membrane-bounded organelle (qval1.82E-10)', 'GO:0005634:nucleus (qval1.09E-6)', 'GO:0044446:intracellular organelle part (qval3.89E-6)', 'GO:0044422:organelle part (qval4.81E-5)', 'GO:0044428:nuclear part (qval1.04E-4)', 'GO:1990234:transferase complex (qval4.24E-4)', 'GO:0044451:nucleoplasm part (qval5.62E-4)', 'GO:1902494:catalytic complex (qval6.05E-4)', 'GO:0044464:cell part (qval4.05E-3)', 'GO:0044444:cytoplasmic part (qval4.69E-3)', 'GO:0005737:cytoplasm (qval5.26E-3)', 'GO:0032991:protein-containing complex (qval7.34E-3)', 'GO:0097124:cyclin A2-CDK2 complex (qval1.29E-2)', 'GO:0005801:cis-Golgi network (qval1.27E-2)', 'GO:0036464:cytoplasmic ribonucleoprotein granule (qval2.24E-2)', 'GO:0031090:organelle membrane (qval2.31E-2)', 'GO:0035770:ribonucleoprotein granule (qval2.56E-2)', 'GO:0000151:ubiquitin ligase complex (qval3.49E-2)']</t>
        </is>
      </c>
      <c r="Z29" t="inlineStr">
        <is>
          <t>[{1, 3, 5, 6, 7, 8, 9, 10, 11, 12, 13, 16, 17, 18, 19, 20, 21, 22, 24, 26, 27, 28, 31, 32, 34, 35, 36, 38, 39, 40, 41, 42, 43, 44, 45, 47, 48, 49, 53, 54, 55, 56, 57, 58, 59, 61, 63, 64, 65, 66, 67, 68, 69, 70, 71, 72, 73, 74, 75, 76, 77, 78, 79, 80, 81, 82}, {33, 2, 4, 14, 46, 15, 23, 25, 60}]</t>
        </is>
      </c>
    </row>
    <row r="30">
      <c r="A30" s="1" t="n">
        <v>29</v>
      </c>
      <c r="B30" t="n">
        <v>30105</v>
      </c>
      <c r="C30" t="n">
        <v>10251</v>
      </c>
      <c r="D30" t="n">
        <v>83</v>
      </c>
      <c r="E30" t="n">
        <v>119</v>
      </c>
      <c r="F30" t="n">
        <v>5635</v>
      </c>
      <c r="G30" t="n">
        <v>36</v>
      </c>
      <c r="H30" t="n">
        <v>6806</v>
      </c>
      <c r="I30" t="n">
        <v>186</v>
      </c>
      <c r="J30" s="2" t="n">
        <v>-400.5589985654852</v>
      </c>
      <c r="K30" t="n">
        <v>0.3978494623655913</v>
      </c>
      <c r="L30" t="inlineStr">
        <is>
          <t>LOC100330881,LOC100536647,LOC100536923,LOC101883717,LOC103909941,LOC568650,adam10b,arl4cb,auts2,bahcc1,cadm1a,ccni,cd99l2,cep170a,chd2,coro1cb,cyfip2,dacha,dpysl5a,fabp3,fam168a,fb06f03,fkbp1aa,foxp4,gpm6aa,gpr56,h1f0,h2afy2,h3f3b.1,h3f3c,hapln1a,her8.2,hm:gc12,hmgb3a,hmgn3,hnrpkl,hoxb3a,hp1bp3,hsp90ab1,idh2,irx1a,irx5a,kmt2cb,lppr3a,magi1a,mapre2,mdh1aa,mdkb,meis1b,meis2a,meis2b,midn,mllt10,nell2a,nkx6.2,nova2,nr2f1a,nr2f2,nr2f6b,phf21aa,phtf2,picalmb,pou3f1,pou3f2a,pou3f2b,pou3f3b,ppiaa,ppp1r15a,prdm12b,prtga,psmb2,psmb6,pspc1,ptbp2b,ptmaa,ptmab,ptprn2,ptpro,ptprsa,rnd3a,robo2,s1pr1,sgce,si:ch1073-429i10.3,si:ch73-386h18.1,skida1,slc25a5,sp8b,ssbp4,sulf2b,tcf12,tdg.1,tet2,tet3,tfdp2,tmeff1b,top2b,tox,tox2,tox3,tspan3a,tuba1a,tuba1b,tuba1c,tubb5,tusc3,txnipa,uba1,ube2e2,ube2ib,ube2v1,vdac1,wsb1,wu:fb18c02,wu:fc13c02,zeb1b,zfhx3,zfhx4,zgc:77262</t>
        </is>
      </c>
      <c r="M30" t="inlineStr">
        <is>
          <t>[(0, 18), (0, 19), (0, 24), (0, 26), (0, 36), (0, 41), (0, 54), (0, 73), (0, 78), (2, 18), (2, 19), (2, 24), (2, 26), (2, 41), (2, 54), (2, 73), (2, 78), (4, 18), (4, 19), (4, 24), (4, 26), (4, 36), (4, 41), (4, 54), (4, 73), (4, 78), (7, 26), (7, 41), (14, 18), (14, 19), (14, 24), (14, 26), (14, 36), (14, 41), (14, 54), (14, 73), (14, 78), (15, 18), (15, 19), (15, 24), (15, 26), (15, 36), (15, 41), (15, 54), (15, 73), (15, 78), (21, 18), (21, 26), (21, 41), (23, 18), (23, 19), (23, 24), (23, 26), (23, 36), (23, 41), (23, 54), (23, 73), (23, 78), (25, 18), (25, 19), (25, 24), (25, 26), (25, 36), (25, 41), (25, 54), (25, 73), (25, 78), (29, 18), (29, 19), (29, 24), (29, 26), (29, 36), (29, 41), (29, 54), (29, 73), (29, 78), (30, 18), (30, 19), (30, 24), (30, 26), (30, 36), (30, 41), (30, 54), (30, 73), (30, 78), (33, 18), (33, 19), (33, 24), (33, 26), (33, 36), (33, 41), (33, 54), (33, 73), (33, 78), (37, 18), (37, 19), (37, 24), (37, 26), (37, 41), (37, 54), (37, 73), (37, 78), (40, 26), (40, 41), (46, 18), (46, 19), (46, 24), (46, 26), (46, 36), (46, 41), (46, 54), (46, 73), (46, 78), (47, 26), (47, 41), (50, 18), (50, 19), (50, 24), (50, 26), (50, 36), (50, 41), (50, 54), (50, 73), (50, 78), (52, 18), (52, 19), (52, 24), (52, 26), (52, 36), (52, 41), (52, 54), (52, 73), (52, 78), (57, 18), (57, 26), (57, 41), (58, 18), (58, 19), (58, 24), (58, 26), (58, 36), (58, 41), (58, 54), (58, 73), (58, 78), (60, 18), (60, 19), (60, 24), (60, 26), (60, 36), (60, 41), (60, 54), (60, 73), (60, 78), (61, 18), (61, 26), (61, 41), (68, 18), (68, 19), (68, 24), (68, 26), (68, 36), (68, 41), (68, 54), (68, 73), (68, 78), (69, 26), (69, 41), (70, 18), (70, 19), (70, 24), (70, 26), (70, 36), (70, 41), (70, 54), (70, 73), (70, 78), (72, 19), (72, 24), (72, 26), (72, 36), (72, 41), (72, 54), (72, 73), (82, 26), (82, 41)]</t>
        </is>
      </c>
      <c r="N30" t="n">
        <v>668</v>
      </c>
      <c r="O30" t="n">
        <v>0.75</v>
      </c>
      <c r="P30" t="n">
        <v>0.95</v>
      </c>
      <c r="Q30" t="n">
        <v>3</v>
      </c>
      <c r="R30" t="n">
        <v>10000</v>
      </c>
      <c r="S30" t="inlineStr">
        <is>
          <t>11/06/2023, 18:53:48</t>
        </is>
      </c>
      <c r="T30" s="3">
        <f>hyperlink("https://spiral.technion.ac.il/results/MTAwMDAwMw==/29/GOResultsPROCESS","link")</f>
        <v/>
      </c>
      <c r="U30" t="inlineStr">
        <is>
          <t>['GO:0019219:regulation of nucleobase-containing compound metabolic process (qval1.62E-8)', 'GO:0051252:regulation of RNA metabolic process (qval1.13E-8)', 'GO:0006355:regulation of transcription, DNA-templated (qval1.97E-8)', 'GO:0051171:regulation of nitrogen compound metabolic process (qval1.48E-8)', 'GO:1903506:regulation of nucleic acid-templated transcription (qval1.2E-8)', 'GO:2001141:regulation of RNA biosynthetic process (qval1.01E-8)', 'GO:0080090:regulation of primary metabolic process (qval1.8E-8)', 'GO:0006357:regulation of transcription by RNA polymerase II (qval2.3E-8)', 'GO:0031323:regulation of cellular metabolic process (qval4.55E-8)', 'GO:0060255:regulation of macromolecule metabolic process (qval6.13E-8)', 'GO:2000112:regulation of cellular macromolecule biosynthetic process (qval6.37E-8)', 'GO:0010556:regulation of macromolecule biosynthetic process (qval6.24E-8)', 'GO:0031326:regulation of cellular biosynthetic process (qval9.01E-8)', 'GO:0009889:regulation of biosynthetic process (qval1.02E-7)', 'GO:0010468:regulation of gene expression (qval1.21E-7)', 'GO:0019222:regulation of metabolic process (qval1.24E-7)', 'GO:0007420:brain development (qval6.86E-4)', 'GO:0048856:anatomical structure development (qval3.41E-3)', 'GO:0032502:developmental process (qval3.39E-3)', 'GO:0050794:regulation of cellular process (qval1.41E-2)', 'GO:0003209:cardiac atrium morphogenesis (qval8.24E-2)', 'GO:0050789:regulation of biological process (qval1.52E-1)', 'GO:0000122:negative regulation of transcription by RNA polymerase II (qval2.7E-1)', 'GO:0003206:cardiac chamber morphogenesis (qval3.31E-1)', 'GO:0048731:system development (qval3.33E-1)']</t>
        </is>
      </c>
      <c r="V30" s="3">
        <f>hyperlink("https://spiral.technion.ac.il/results/MTAwMDAwMw==/29/GOResultsFUNCTION","link")</f>
        <v/>
      </c>
      <c r="W30" t="inlineStr">
        <is>
          <t>['GO:0003677:DNA binding (qval2.3E-9)', 'GO:0003676:nucleic acid binding (qval3.21E-6)', 'GO:0031490:chromatin DNA binding (qval1.77E-5)', 'GO:0000978:RNA polymerase II proximal promoter sequence-specific DNA binding (qval2.64E-5)', 'GO:0003690:double-stranded DNA binding (qval2.32E-5)', 'GO:0000976:transcription regulatory region sequence-specific DNA binding (qval1.95E-5)', 'GO:0001067:regulatory region nucleic acid binding (qval1.7E-5)', 'GO:0044212:transcription regulatory region DNA binding (qval1.49E-5)', 'GO:0000987:proximal promoter sequence-specific DNA binding (qval1.45E-5)', 'GO:0003682:chromatin binding (qval1.94E-5)', 'GO:1990837:sequence-specific double-stranded DNA binding (qval1.91E-5)', 'GO:1901363:heterocyclic compound binding (qval2.17E-5)', 'GO:0097159:organic cyclic compound binding (qval2.97E-5)', 'GO:0043565:sequence-specific DNA binding (qval6.06E-5)', 'GO:0001012:RNA polymerase II regulatory region DNA binding (qval7.23E-5)', 'GO:0000977:RNA polymerase II regulatory region sequence-specific DNA binding (qval6.78E-5)', 'GO:0000981:DNA-binding transcription factor activity, RNA polymerase II-specific (qval7.88E-5)', 'GO:0003700:DNA-binding transcription factor activity (qval2.9E-4)', 'GO:0031491:nucleosome binding (qval5.62E-4)', 'GO:0140110:transcription regulator activity (qval1.85E-3)', 'GO:0031492:nucleosomal DNA binding (qval4.17E-2)']</t>
        </is>
      </c>
      <c r="X30" s="3">
        <f>hyperlink("https://spiral.technion.ac.il/results/MTAwMDAwMw==/29/GOResultsCOMPONENT","link")</f>
        <v/>
      </c>
      <c r="Y30" t="inlineStr">
        <is>
          <t>['GO:0005634:nucleus (qval2.58E-9)', 'GO:0043231:intracellular membrane-bounded organelle (qval6.46E-5)', 'GO:0043227:membrane-bounded organelle (qval7.21E-5)', 'GO:0043229:intracellular organelle (qval7.41E-5)', 'GO:0043226:organelle (qval1.11E-4)', 'GO:0044424:intracellular part (qval5.31E-4)', 'GO:0044464:cell part (qval1.18E-2)', 'GO:0000786:nucleosome (qval7.13E-2)', 'GO:0044815:DNA packaging complex (qval8.08E-2)']</t>
        </is>
      </c>
      <c r="Z30" t="inlineStr">
        <is>
          <t>[{0, 2, 4, 68, 69, 7, 70, 72, 14, 15, 82, 21, 23, 25, 29, 30, 33, 37, 40, 46, 47, 50, 52, 57, 58, 60, 61}, {36, 41, 73, 78, 18, 19, 54, 24, 26}]</t>
        </is>
      </c>
    </row>
    <row r="31">
      <c r="A31" s="1" t="n">
        <v>30</v>
      </c>
      <c r="B31" t="n">
        <v>30105</v>
      </c>
      <c r="C31" t="n">
        <v>10251</v>
      </c>
      <c r="D31" t="n">
        <v>83</v>
      </c>
      <c r="E31" t="n">
        <v>265</v>
      </c>
      <c r="F31" t="n">
        <v>5009</v>
      </c>
      <c r="G31" t="n">
        <v>27</v>
      </c>
      <c r="H31" t="n">
        <v>6806</v>
      </c>
      <c r="I31" t="n">
        <v>158</v>
      </c>
      <c r="J31" s="2" t="n">
        <v>-689.4097193279897</v>
      </c>
      <c r="K31" t="n">
        <v>0.4027823437138563</v>
      </c>
      <c r="L31" t="inlineStr">
        <is>
          <t>LOC100148329,LOC100149066,LOC100149863,LOC100150849,LOC100330442,LOC100534909,LOC100535070,LOC100536119,LOC100536647,LOC100538279,LOC101883717,LOC103908609,LOC103908996,LOC103909601,LOC103911157,LOC103911878,LOC553459,LOC567481,LOC568650,LOC571031,LOC794862,abhd16a,acsl3b,adam10b,adgrv1,angptl4,ank3b,ankrd49,ap1s2,arhgap12b,arid1b,arl4cb,asphd2,atf3,atf4b,atg16l1,auts2,bahcc1,bmi1b,bmpr1ba,btbd6b,cbx3b,ccdc173,ccdc85ca,ccdc88c,ccnd2a,cd81a,cd82a,cdh7,cdon,celsr1b,cenpa,cfap20,chek1,chsy3,ciart,cited4a,cldn5a,clspn,cltcb,cntfr,cspg5a,ctnnd2b,cxxc5a,cyfip2,dbx1b,dpysl5a,dscr3,dtx1,dusp8a,efna2a,efnb3b,egr2b,eif4ebp2,ek1,eng2b,epb41a,fam126a,fam167ab,fam168a,fam181b,fat4,fgd,fgfr2,fgfr3,fhdc1,fkbp1aa,fndc3ba,fosab,fosb,foxp4,gfap,gpatch8,gpr98,greb1,h2afy2,h3f3b.1,h3f3c,her12,her15.1,her2,her4.3,her9,hm:gc12,hmces,hmgn3,hsbp1a,hsp90ab1,id1,idh2,idh3a,igf2b,igf2bp1,igsf9,igsf9b,ildr2,im:7152756,irf2bpl,irx1a,irx3a,jag2b,jdp2,jdp2b,jun,junba,kirrela,kmt2cb,letm2,lmo3,lppr3a,lrig1,lrrtm1,magi1a,map7d1,mapk11,mdka,mdkb,mdm4,meis2a,mllt10,mn1a,mrpl23,msi1,myeov2,nap1l1,nat8l,negr1,nell2a,neo1,neo1a,nkx2.2b,nme2b.1,nova2,nr1d2b,nr2f2,nr2f6b,ntn1a,ntn1b,odz4,olig3,ophn1,pax5,pax6a,pcdh18a,pcm1,pdgfaa,per1b,pfkfb3,phf21aa,phgdh,phtf2,pim1,pin1,plagx,plekhg7,plekhh1,pola1,pold2,pou3f2a,pou3f2b,pou3f3a,ppiaa,ppid,ppp1r15a,ppp2r5cb,prim2,prnprs3,prtga,psmb2,psmd3,ptgr1,ptprfb,ptprn2,ptpro,ptprsa,rasal2,rassf8b,rbp5,rfc5,rgmd,rnf43,robo1,robo4,rock2a,s1pr1,samd1b,scube2,seph,sgce,shisa3,shroom4,si:ch1073-429i10.3,si:ch211-208h7.4,si:ch73-364h19.1,si:ch73-386h18.1,si:dkey-103i16.2,si:dkey-6e2.3,si:dkey-7j14.6,si:dkey-82f1.1,skida1,slc12a4,slc1a3a,slc29a2,snrpf,snx6,sox1b,sox21a,sp8b,spen,ssbp4,st8sia2,stra6,syne2a,tcf12,tdp1,tefa,tet2,tet3,tfdp2,tmem47,tox,tox3,tp53bp1,trim8,tshz1,tspan3a,txnipa,ube2ib,uggt2,unc119b,vdac1,wnt11r,wu:fb25b09,wu:fb52c12,wu:fc13c02,wu:fc66h01,wu:fl10b04,zbtb16a,zfhx4,zgc:158689,zgc:174906,zic5,zmiz1a,znf362b,znrf3</t>
        </is>
      </c>
      <c r="M31" t="inlineStr">
        <is>
          <t>[(0, 9), (0, 19), (0, 24), (0, 28), (0, 36), (0, 38), (0, 54), (0, 73), (0, 76), (0, 77), (7, 9), (7, 19), (7, 24), (7, 28), (7, 36), (7, 38), (7, 54), (7, 73), (7, 76), (7, 77), (14, 24), (21, 9), (21, 19), (21, 24), (21, 28), (21, 36), (21, 38), (21, 54), (21, 73), (21, 76), (21, 77), (30, 9), (30, 19), (30, 24), (30, 28), (30, 36), (30, 38), (30, 54), (30, 73), (30, 76), (30, 77), (37, 9), (37, 19), (37, 24), (37, 28), (37, 36), (37, 38), (37, 54), (37, 73), (37, 76), (37, 77), (40, 9), (40, 19), (40, 24), (40, 28), (40, 36), (40, 38), (40, 54), (40, 73), (40, 76), (40, 77), (47, 9), (47, 19), (47, 24), (47, 28), (47, 36), (47, 38), (47, 54), (47, 73), (47, 76), (47, 77), (52, 9), (52, 19), (52, 24), (52, 28), (52, 36), (52, 38), (52, 54), (52, 73), (52, 76), (52, 77), (57, 9), (57, 19), (57, 24), (57, 28), (57, 36), (57, 38), (57, 54), (57, 73), (57, 76), (57, 77), (58, 9), (58, 19), (58, 24), (58, 28), (58, 36), (58, 38), (58, 54), (58, 73), (58, 76), (58, 77), (61, 9), (61, 19), (61, 24), (61, 28), (61, 36), (61, 38), (61, 54), (61, 73), (61, 76), (61, 77), (68, 9), (68, 19), (68, 24), (68, 28), (68, 36), (68, 38), (68, 54), (68, 73), (68, 76), (68, 77), (69, 9), (69, 19), (69, 24), (69, 28), (69, 36), (69, 38), (69, 54), (69, 73), (69, 76), (69, 77), (70, 9), (70, 19), (70, 24), (70, 28), (70, 36), (70, 38), (70, 54), (70, 73), (70, 76), (70, 77), (72, 24), (72, 28), (72, 36), (72, 38), (72, 54), (72, 73), (72, 76), (82, 9), (82, 19), (82, 24), (82, 28), (82, 36), (82, 38), (82, 54), (82, 73), (82, 76), (82, 77)]</t>
        </is>
      </c>
      <c r="N31" t="n">
        <v>1816</v>
      </c>
      <c r="O31" t="n">
        <v>0.5</v>
      </c>
      <c r="P31" t="n">
        <v>0.95</v>
      </c>
      <c r="Q31" t="n">
        <v>3</v>
      </c>
      <c r="R31" t="n">
        <v>10000</v>
      </c>
      <c r="S31" t="inlineStr">
        <is>
          <t>11/06/2023, 18:54:13</t>
        </is>
      </c>
      <c r="T31" s="3">
        <f>hyperlink("https://spiral.technion.ac.il/results/MTAwMDAwMw==/30/GOResultsPROCESS","link")</f>
        <v/>
      </c>
      <c r="U31" t="inlineStr">
        <is>
          <t>['GO:0006357:regulation of transcription by RNA polymerase II (qval6.67E-12)', 'GO:0051171:regulation of nitrogen compound metabolic process (qval2.49E-9)', 'GO:0006355:regulation of transcription, DNA-templated (qval2.25E-9)', 'GO:1903506:regulation of nucleic acid-templated transcription (qval1.73E-9)', 'GO:2001141:regulation of RNA biosynthetic process (qval1.41E-9)', 'GO:0051252:regulation of RNA metabolic process (qval2.46E-9)', 'GO:0080090:regulation of primary metabolic process (qval2.19E-9)', 'GO:0019219:regulation of nucleobase-containing compound metabolic process (qval3.32E-9)', 'GO:2000112:regulation of cellular macromolecule biosynthetic process (qval2.97E-9)', 'GO:0010556:regulation of macromolecule biosynthetic process (qval2.96E-9)', 'GO:0031323:regulation of cellular metabolic process (qval2.82E-9)', 'GO:0031326:regulation of cellular biosynthetic process (qval4.85E-9)', 'GO:0009889:regulation of biosynthetic process (qval6.01E-9)', 'GO:0032502:developmental process (qval1.1E-8)', 'GO:0060255:regulation of macromolecule metabolic process (qval1.06E-8)', 'GO:0019222:regulation of metabolic process (qval2.1E-8)', 'GO:0050794:regulation of cellular process (qval1.37E-7)', 'GO:0010468:regulation of gene expression (qval1.36E-7)', 'GO:0048856:anatomical structure development (qval1.46E-7)', 'GO:0050767:regulation of neurogenesis (qval1.54E-7)', 'GO:0051960:regulation of nervous system development (qval7.62E-7)', 'GO:0060284:regulation of cell development (qval7.69E-7)', 'GO:0045595:regulation of cell differentiation (qval2.58E-6)', 'GO:0009952:anterior/posterior pattern specification (qval8.49E-6)', 'GO:0050789:regulation of biological process (qval1.02E-5)', 'GO:0032501:multicellular organismal process (qval1.37E-5)', 'GO:0007275:multicellular organism development (qval5.23E-5)', 'GO:2000026:regulation of multicellular organismal development (qval6.69E-5)', 'GO:0065007:biological regulation (qval1.74E-4)', 'GO:0003002:regionalization (qval4.58E-4)', 'GO:0050793:regulation of developmental process (qval7.22E-4)', 'GO:0048869:cellular developmental process (qval1.03E-3)', 'GO:0007389:pattern specification process (qval1.47E-3)', 'GO:0098609:cell-cell adhesion (qval1.88E-3)', 'GO:0048731:system development (qval2.31E-3)', 'GO:0051239:regulation of multicellular organismal process (qval3.76E-3)', 'GO:0007411:axon guidance (qval3.74E-3)', 'GO:0097485:neuron projection guidance (qval3.81E-3)', 'GO:0007420:brain development (qval4.75E-3)', 'GO:0048936:peripheral nervous system neuron axonogenesis (qval6.07E-3)', 'GO:0007399:nervous system development (qval1.1E-2)', 'GO:0048522:positive regulation of cellular process (qval1.23E-2)', 'GO:0000122:negative regulation of transcription by RNA polymerase II (qval2.08E-2)', 'GO:0048858:cell projection morphogenesis (qval2.05E-2)', 'GO:0032990:cell part morphogenesis (qval2.71E-2)', 'GO:0001952:regulation of cell-matrix adhesion (qval2.82E-2)', 'GO:0048646:anatomical structure formation involved in morphogenesis (qval4.16E-2)', 'GO:0009653:anatomical structure morphogenesis (qval4.62E-2)', 'GO:0007409:axonogenesis (qval4.54E-2)', 'GO:0045664:regulation of neuron differentiation (qval4.65E-2)', 'GO:0032989:cellular component morphogenesis (qval5.39E-2)', 'GO:0007166:cell surface receptor signaling pathway (qval6.02E-2)', 'GO:1901888:regulation of cell junction assembly (qval6.23E-2)', 'GO:0021960:anterior commissure morphogenesis (qval7.36E-2)', 'GO:0120039:plasma membrane bounded cell projection morphogenesis (qval7.36E-2)', 'GO:0048812:neuron projection morphogenesis (qval7.22E-2)', 'GO:0030182:neuron differentiation (qval7.34E-2)', 'GO:0008284:positive regulation of cell proliferation (qval8.46E-2)', 'GO:0048518:positive regulation of biological process (qval9.82E-2)', 'GO:0030154:cell differentiation (qval1.05E-1)', 'GO:0048513:animal organ development (qval1.04E-1)', 'GO:0098742:cell-cell adhesion via plasma-membrane adhesion molecules (qval1.05E-1)', 'GO:0099560:synaptic membrane adhesion (qval1.25E-1)', 'GO:0071157:negative regulation of cell cycle arrest (qval1.23E-1)', 'GO:0007417:central nervous system development (qval1.24E-1)', 'GO:0001841:neural tube formation (qval1.23E-1)']</t>
        </is>
      </c>
      <c r="V31" s="3">
        <f>hyperlink("https://spiral.technion.ac.il/results/MTAwMDAwMw==/30/GOResultsFUNCTION","link")</f>
        <v/>
      </c>
      <c r="W31" t="inlineStr">
        <is>
          <t>['GO:0000978:RNA polymerase II proximal promoter sequence-specific DNA binding (qval3.55E-9)', 'GO:0000987:proximal promoter sequence-specific DNA binding (qval2.61E-9)', 'GO:0000981:DNA-binding transcription factor activity, RNA polymerase II-specific (qval9.15E-9)', 'GO:0140110:transcription regulator activity (qval4.55E-8)', 'GO:1990837:sequence-specific double-stranded DNA binding (qval3.9E-8)', 'GO:0003690:double-stranded DNA binding (qval4.09E-8)', 'GO:0000976:transcription regulatory region sequence-specific DNA binding (qval3.72E-8)', 'GO:0001067:regulatory region nucleic acid binding (qval3.34E-8)', 'GO:0044212:transcription regulatory region DNA binding (qval2.97E-8)', 'GO:0003700:DNA-binding transcription factor activity (qval3.87E-8)', 'GO:0003677:DNA binding (qval4.02E-8)', 'GO:0043565:sequence-specific DNA binding (qval5.24E-8)', 'GO:0001012:RNA polymerase II regulatory region DNA binding (qval7.36E-8)', 'GO:0000977:RNA polymerase II regulatory region sequence-specific DNA binding (qval6.83E-8)', 'GO:0003676:nucleic acid binding (qval4.66E-5)', 'GO:0046983:protein dimerization activity (qval6.94E-3)', 'GO:0003682:chromatin binding (qval1.87E-2)', 'GO:1901363:heterocyclic compound binding (qval7.87E-2)', 'GO:0097159:organic cyclic compound binding (qval1.08E-1)', 'GO:0005488:binding (qval1.58E-1)']</t>
        </is>
      </c>
      <c r="X31" s="3">
        <f>hyperlink("https://spiral.technion.ac.il/results/MTAwMDAwMw==/30/GOResultsCOMPONENT","link")</f>
        <v/>
      </c>
      <c r="Y31" t="inlineStr">
        <is>
          <t>['GO:0005634:nucleus (qval4.08E-7)', 'GO:0043227:membrane-bounded organelle (qval1.3E-3)', 'GO:0043231:intracellular membrane-bounded organelle (qval1.44E-3)', 'GO:0043229:intracellular organelle (qval2.65E-3)', 'GO:0043226:organelle (qval4.66E-3)', 'GO:0043296:apical junction complex (qval3.32E-2)', 'GO:0044424:intracellular part (qval1.54E-1)']</t>
        </is>
      </c>
      <c r="Z31" t="inlineStr">
        <is>
          <t>[{0, 68, 69, 70, 7, 72, 14, 82, 21, 30, 37, 40, 47, 52, 57, 58, 61}, {36, 38, 9, 73, 76, 77, 19, 54, 24, 28}]</t>
        </is>
      </c>
    </row>
    <row r="32">
      <c r="A32" s="1" t="n">
        <v>31</v>
      </c>
      <c r="B32" t="n">
        <v>30105</v>
      </c>
      <c r="C32" t="n">
        <v>10251</v>
      </c>
      <c r="D32" t="n">
        <v>83</v>
      </c>
      <c r="E32" t="n">
        <v>107</v>
      </c>
      <c r="F32" t="n">
        <v>7651</v>
      </c>
      <c r="G32" t="n">
        <v>61</v>
      </c>
      <c r="H32" t="n">
        <v>6806</v>
      </c>
      <c r="I32" t="n">
        <v>319</v>
      </c>
      <c r="J32" s="2" t="n">
        <v>-138.5505923413868</v>
      </c>
      <c r="K32" t="n">
        <v>0.4076440622274843</v>
      </c>
      <c r="L32" t="inlineStr">
        <is>
          <t>LOC100148329,LOC100149066,LOC100150849,LOC100534909,LOC103911157,LOC103911878,LOC568650,adam10b,adgrv1,ank3b,asf1ba,asf1bb,auts2,cd82a,celsr1b,cntfr,cspg5a,dacha,dbx1b,dclre1b,dhx32b,dpysl5a,dtx1,efna2a,egr2b,eng2b,fabp3,fabp7a,fgfr3,fosab,fosb,foxp4,gas1b,gfap,gpr56,gpr98,gulp1,her2,hmces,hmgn2,id1,ier5,ildr2,irx1a,irx3a,irx5a,jdp2,jdp2b,junbb,lmo3,magi1a,mdh1aa,mdka,mdkb,metrn,mir363,mllt10,mn1a,mpz,msi1,nat8l,ndst3,nell2a,nkx2.2a,nova2,nr2f1b,nr2f2,ntn1b,odz4,pax6a,pfkfb3,plagx,plp1a,pola1,polr3glb,pou3f1,pou3f2a,pou3f2b,pou3f3a,pou3f3b,prim2,ptprn2,ptpro,rgmd,robo4,rrm1,s1pr1,scube2,si:ch211-137a8.4,si:ch73-386h18.1,si:dkey-103i16.2,sox21a,sox21b,sp8b,syne2a,tet2,tmem47,tox,tox3,tspan3a,wfikkn1,wnt7bb,wu:fb25b09,zbtb16a,zgc:175128,zic1,zic4</t>
        </is>
      </c>
      <c r="M32" t="inlineStr">
        <is>
          <t>[(0, 19), (0, 24), (0, 36), (0, 38), (0, 54), (0, 73), (0, 77), (2, 19), (2, 24), (2, 36), (2, 38), (2, 54), (2, 73), (2, 77), (3, 19), (3, 24), (3, 54), (3, 73), (4, 19), (4, 24), (4, 36), (4, 38), (4, 54), (4, 73), (4, 77), (5, 54), (6, 19), (6, 24), (6, 36), (6, 54), (6, 73), (6, 77), (7, 19), (7, 24), (7, 36), (7, 54), (7, 73), (7, 77), (8, 19), (8, 24), (8, 36), (8, 54), (8, 73), (8, 77), (10, 19), (10, 36), (10, 54), (10, 73), (10, 77), (12, 19), (12, 24), (12, 36), (12, 54), (12, 73), (12, 77), (14, 19), (14, 24), (14, 36), (14, 38), (14, 54), (14, 73), (14, 77), (15, 19), (15, 24), (15, 36), (15, 38), (15, 54), (15, 73), (15, 77), (16, 19), (16, 24), (16, 36), (16, 38), (16, 54), (16, 73), (16, 77), (17, 24), (17, 36), (17, 38), (17, 54), (17, 73), (17, 77), (21, 19), (21, 24), (21, 36), (21, 38), (21, 54), (21, 73), (21, 77), (22, 24), (22, 36), (22, 54), (22, 73), (22, 77), (23, 19), (23, 24), (23, 36), (23, 38), (23, 54), (23, 73), (23, 77), (25, 19), (25, 24), (25, 36), (25, 38), (25, 54), (25, 73), (25, 77), (27, 19), (27, 24), (27, 36), (27, 38), (27, 54), (27, 73), (27, 77), (29, 19), (29, 24), (29, 36), (29, 38), (29, 54), (29, 73), (29, 77), (30, 19), (30, 24), (30, 36), (30, 38), (30, 54), (30, 73), (30, 77), (33, 19), (33, 24), (33, 36), (33, 38), (33, 54), (33, 73), (33, 77), (34, 19), (34, 24), (34, 36), (34, 54), (34, 73), (34, 77), (35, 36), (35, 54), (35, 73), (37, 19), (37, 24), (37, 36), (37, 38), (37, 54), (37, 73), (37, 77), (39, 36), (39, 54), (39, 73), (39, 77), (40, 19), (40, 24), (40, 36), (40, 54), (40, 73), (42, 19), (42, 24), (42, 36), (42, 54), (42, 73), (44, 19), (44, 24), (44, 36), (44, 38), (44, 54), (44, 73), (44, 77), (46, 19), (46, 24), (46, 36), (46, 38), (46, 54), (46, 73), (46, 77), (47, 19), (47, 24), (47, 36), (47, 54), (47, 73), (47, 77), (50, 19), (50, 24), (50, 36), (50, 38), (50, 54), (50, 73), (50, 77), (51, 19), (51, 24), (51, 36), (51, 38), (51, 54), (51, 73), (51, 77), (52, 19), (52, 24), (52, 36), (52, 38), (52, 54), (52, 73), (52, 77), (53, 19), (53, 24), (53, 36), (53, 54), (53, 73), (53, 77), (56, 36), (57, 19), (57, 24), (57, 36), (57, 38), (57, 54), (57, 73), (57, 77), (58, 19), (58, 24), (58, 36), (58, 38), (58, 54), (58, 73), (58, 77), (59, 24), (59, 36), (59, 38), (59, 54), (59, 73), (59, 77), (60, 19), (60, 24), (60, 36), (60, 38), (60, 54), (60, 73), (60, 77), (61, 19), (61, 24), (61, 36), (61, 38), (61, 54), (61, 73), (61, 77), (62, 24), (62, 36), (62, 38), (62, 54), (62, 73), (62, 77), (64, 54), (65, 24), (65, 36), (65, 54), (65, 73), (65, 77), (67, 19), (67, 24), (67, 36), (67, 54), (67, 77), (68, 19), (68, 24), (68, 36), (68, 38), (68, 54), (68, 73), (68, 77), (69, 19), (69, 24), (69, 36), (69, 54), (69, 73), (69, 77), (70, 19), (70, 24), (70, 36), (70, 38), (70, 54), (70, 73), (70, 77), (72, 19), (72, 24), (72, 36), (72, 54), (72, 73), (72, 77), (74, 19), (74, 24), (74, 36), (74, 54), (74, 73), (74, 77), (75, 36), (75, 54), (79, 19), (79, 24), (79, 36), (79, 38), (79, 54), (79, 73), (79, 77), (80, 19), (80, 24), (80, 36), (80, 38), (80, 54), (80, 73), (80, 77), (82, 19), (82, 24), (82, 36), (82, 54), (82, 73), (82, 77)]</t>
        </is>
      </c>
      <c r="N32" t="n">
        <v>2040</v>
      </c>
      <c r="O32" t="n">
        <v>0.75</v>
      </c>
      <c r="P32" t="n">
        <v>0.95</v>
      </c>
      <c r="Q32" t="n">
        <v>3</v>
      </c>
      <c r="R32" t="n">
        <v>10000</v>
      </c>
      <c r="S32" t="inlineStr">
        <is>
          <t>11/06/2023, 18:54:36</t>
        </is>
      </c>
      <c r="T32" s="3">
        <f>hyperlink("https://spiral.technion.ac.il/results/MTAwMDAwMw==/31/GOResultsPROCESS","link")</f>
        <v/>
      </c>
      <c r="U32" t="inlineStr">
        <is>
          <t>['GO:0006357:regulation of transcription by RNA polymerase II (qval1.72E-13)', 'GO:0006355:regulation of transcription, DNA-templated (qval4.04E-11)', 'GO:1903506:regulation of nucleic acid-templated transcription (qval2.74E-11)', 'GO:2001141:regulation of RNA biosynthetic process (qval2.09E-11)', 'GO:0051252:regulation of RNA metabolic process (qval2.91E-11)', 'GO:0019219:regulation of nucleobase-containing compound metabolic process (qval8.84E-11)', 'GO:2000112:regulation of cellular macromolecule biosynthetic process (qval1.8E-10)', 'GO:0010556:regulation of macromolecule biosynthetic process (qval1.7E-10)', 'GO:0031326:regulation of cellular biosynthetic process (qval2.48E-10)', 'GO:0009889:regulation of biosynthetic process (qval2.78E-10)', 'GO:0010468:regulation of gene expression (qval1.48E-9)', 'GO:0051171:regulation of nitrogen compound metabolic process (qval2.53E-9)', 'GO:0080090:regulation of primary metabolic process (qval4.89E-9)', 'GO:0032502:developmental process (qval1.33E-8)', 'GO:0031323:regulation of cellular metabolic process (qval1.34E-8)', 'GO:0060255:regulation of macromolecule metabolic process (qval1.87E-8)', 'GO:0048856:anatomical structure development (qval4.43E-8)', 'GO:0019222:regulation of metabolic process (qval4.76E-8)', 'GO:0050794:regulation of cellular process (qval1.19E-6)', 'GO:0050767:regulation of neurogenesis (qval1.38E-6)', 'GO:0051960:regulation of nervous system development (qval4.09E-6)', 'GO:0060284:regulation of cell development (qval4.05E-6)', 'GO:0048869:cellular developmental process (qval5.36E-6)', 'GO:0045595:regulation of cell differentiation (qval1.25E-5)', 'GO:0050789:regulation of biological process (qval2.85E-5)', 'GO:0065007:biological regulation (qval8.25E-5)', 'GO:0007275:multicellular organism development (qval1.15E-4)', 'GO:2000026:regulation of multicellular organismal development (qval1.26E-4)', 'GO:0030154:cell differentiation (qval1.94E-4)', 'GO:0007420:brain development (qval1.93E-4)', 'GO:0050793:regulation of developmental process (qval1.43E-3)', 'GO:0045664:regulation of neuron differentiation (qval4.06E-3)', 'GO:0051239:regulation of multicellular organismal process (qval4.61E-3)', 'GO:0048731:system development (qval5.87E-3)', 'GO:0030182:neuron differentiation (qval6.33E-3)', 'GO:0009952:anterior/posterior pattern specification (qval7.9E-3)', 'GO:0032501:multicellular organismal process (qval7.82E-3)', 'GO:0000122:negative regulation of transcription by RNA polymerase II (qval1.33E-2)', 'GO:0048468:cell development (qval1.55E-2)', 'GO:0006335:DNA replication-dependent nucleosome assembly (qval1.84E-2)', 'GO:0034723:DNA replication-dependent nucleosome organization (qval1.79E-2)', 'GO:0007417:central nervous system development (qval2.57E-2)', 'GO:0061351:neural precursor cell proliferation (qval3.68E-2)', 'GO:0003002:regionalization (qval4.84E-2)', 'GO:0048513:animal organ development (qval5.31E-2)', 'GO:0021534:cell proliferation in hindbrain (qval5.29E-2)', 'GO:0045666:positive regulation of neuron differentiation (qval1.15E-1)', 'GO:0006336:DNA replication-independent nucleosome assembly (qval1.41E-1)', 'GO:0021592:fourth ventricle development (qval1.38E-1)', 'GO:0048897:myelination of lateral line nerve axons (qval1.73E-1)', 'GO:0048932:myelination of posterior lateral line nerve axons (qval1.7E-1)', 'GO:0034724:DNA replication-independent nucleosome organization (qval1.66E-1)']</t>
        </is>
      </c>
      <c r="V32" s="3">
        <f>hyperlink("https://spiral.technion.ac.il/results/MTAwMDAwMw==/31/GOResultsFUNCTION","link")</f>
        <v/>
      </c>
      <c r="W32" t="inlineStr">
        <is>
          <t>['GO:0000978:RNA polymerase II proximal promoter sequence-specific DNA binding (qval3.88E-16)', 'GO:0000987:proximal promoter sequence-specific DNA binding (qval2.81E-16)', 'GO:0000981:DNA-binding transcription factor activity, RNA polymerase II-specific (qval1.92E-14)', 'GO:0001012:RNA polymerase II regulatory region DNA binding (qval8.45E-14)', 'GO:0000977:RNA polymerase II regulatory region sequence-specific DNA binding (qval6.76E-14)', 'GO:1990837:sequence-specific double-stranded DNA binding (qval5.91E-14)', 'GO:0003700:DNA-binding transcription factor activity (qval9.63E-14)', 'GO:0000976:transcription regulatory region sequence-specific DNA binding (qval1.41E-13)', 'GO:0001067:regulatory region nucleic acid binding (qval1.28E-13)', 'GO:0044212:transcription regulatory region DNA binding (qval1.16E-13)', 'GO:0003690:double-stranded DNA binding (qval1.29E-13)', 'GO:0043565:sequence-specific DNA binding (qval2.81E-13)', 'GO:0003677:DNA binding (qval1.29E-12)', 'GO:0140110:transcription regulator activity (qval2.49E-12)', 'GO:0003676:nucleic acid binding (qval4.59E-9)', 'GO:1901363:heterocyclic compound binding (qval9.78E-4)', 'GO:0097159:organic cyclic compound binding (qval1.27E-3)', 'GO:0005488:binding (qval1.11E-1)']</t>
        </is>
      </c>
      <c r="X32" s="3">
        <f>hyperlink("https://spiral.technion.ac.il/results/MTAwMDAwMw==/31/GOResultsCOMPONENT","link")</f>
        <v/>
      </c>
      <c r="Y32" t="inlineStr">
        <is>
          <t>['GO:0005634:nucleus (qval3.21E-6)', 'GO:0043231:intracellular membrane-bounded organelle (qval3.64E-2)', 'GO:0043227:membrane-bounded organelle (qval3.07E-2)', 'GO:0043229:intracellular organelle (qval2.36E-1)']</t>
        </is>
      </c>
      <c r="Z32" t="inlineStr">
        <is>
          <t>[{0, 2, 3, 4, 5, 6, 7, 8, 10, 12, 14, 15, 16, 17, 21, 22, 23, 25, 27, 29, 30, 33, 34, 35, 37, 39, 40, 42, 44, 46, 47, 50, 51, 52, 53, 56, 57, 58, 59, 60, 61, 62, 64, 65, 67, 68, 69, 70, 72, 74, 75, 79, 80, 82}, {19, 36, 38, 54, 24, 73, 77}]</t>
        </is>
      </c>
    </row>
    <row r="33">
      <c r="A33" s="1" t="n">
        <v>32</v>
      </c>
      <c r="B33" t="n">
        <v>30105</v>
      </c>
      <c r="C33" t="n">
        <v>10251</v>
      </c>
      <c r="D33" t="n">
        <v>83</v>
      </c>
      <c r="E33" t="n">
        <v>212</v>
      </c>
      <c r="F33" t="n">
        <v>2787</v>
      </c>
      <c r="G33" t="n">
        <v>29</v>
      </c>
      <c r="H33" t="n">
        <v>6806</v>
      </c>
      <c r="I33" t="n">
        <v>134</v>
      </c>
      <c r="J33" s="2" t="n">
        <v>-577.0370998575211</v>
      </c>
      <c r="K33" t="n">
        <v>0.40820281585604</v>
      </c>
      <c r="L33" t="inlineStr">
        <is>
          <t>LOC100148329,LOC100150849,LOC100334443,LOC100535890,LOC101885015,LOC101887093,LOC103909941,LOC561086,LOC568650,acsl3b,adam10b,adnp2b,anp32a,arl14ep,asf1ba,asf1bb,atad5a,baz1a,baz1b,btg3,carm1,cdc45,celsr1b,cenpa,chek1,chtf8,cldn5a,clspn,cspg5a,ctnnd2b,dbx1b,dhfr,dnajc9,dnmt1,dnmt3b,dnmt3ba,dnmt3bb.3,dnmt5,dsn1,dtl,dtx1,dut,e2f1,eng2b,esco2,fam168a,fen1,fezf2,fgfr3,fhdc1,foxb1a,fzd3a,gas1b,gfap,gins1,gldc,hat1,haus4,haus6,hcfc1a,hells,her2,her8a,hira,hirip3,hmces,hmgb1b,hmgb2b,id1,ildr2,irx1a,jag2b,kiaa0101,kpnb1,kpnb3,krcp,lfng,lig1,lmo3,lrrtm1,mbd3b,mcm10,mcm2,mcm3,mcm4,mcm5,mcm6,mcm7,mdkb,metrn,mex3b,mibp,mier1a,mn1a,msh2,msh6,msi1,mtbl,mybl2b,naa40,nap1l1,nasp,nat8l,negr1,nkx6.2,nova2,nr2e1,nrarpb,nup107,nup133,odz4,olig3,orc4,parp1,parp2,pax3a,pax6a,pax6b,pcna,phf20b,phf6,plagx,plk4,plp1a,pola1,pola2,pold1,pold2,pole,pole2,polr3glb,pou3f2a,pou3f2b,pou3f3a,ppm1g,prim1,prim2,ptprn2,ptpro,ran,rbb4l,rbbp4,rbm15b,rbm4.1,rcor2,rfc1,rfc3,rfc4,rfc5,rimkla,rpa1,rpa2,rrm1,rrm2,rsf1b.1,scube2,seph,seta,si:ch211-137a8.4,si:ch211-266o15.1,si:ch211-288g17.3,slbp,slc16a9b,slc29a2,smarca5,smarcad1a,smarcb1b,smarcd1,smc1al,smc2,sox19a,sox1b,sox2,sox21a,sox3,sp8b,ssbp4,ssna1,st8sia2,stil,syne2a,tgif1,tinf2,tmem47,tox3,tp53bp1,tuba7l,tubb6,u2af1,uba1,uba2,ube2t,ubr7,usp37,wdhd1,wdr76,whsc1,whsc1l1,wu:fb18c02,wu:fb25b09,xrcc1,zbtb16a,zc3h12b,zgc:101819,zgc:110337,zgc:110540,zgc:123194,zgc:158604,zgc:158689,zgc:55461,zic1,znf281b</t>
        </is>
      </c>
      <c r="M33" t="inlineStr">
        <is>
          <t>[(5, 9), (5, 19), (5, 24), (5, 28), (5, 36), (5, 38), (5, 43), (5, 73), (6, 9), (6, 19), (6, 24), (6, 28), (6, 36), (6, 38), (6, 73), (13, 19), (13, 24), (13, 36), (13, 73), (17, 9), (17, 19), (17, 24), (17, 28), (17, 36), (17, 38), (17, 43), (17, 73), (22, 9), (22, 19), (22, 24), (22, 28), (22, 36), (22, 38), (22, 43), (22, 54), (22, 55), (22, 63), (22, 73), (22, 76), (22, 77), (34, 19), (34, 24), (34, 28), (34, 36), (34, 38), (34, 73), (39, 9), (39, 19), (39, 24), (39, 28), (39, 36), (39, 38), (39, 73), (45, 19), (45, 24), (45, 28), (45, 73), (51, 9), (51, 19), (51, 24), (51, 28), (51, 36), (51, 38), (51, 43), (51, 73), (53, 9), (53, 19), (53, 24), (53, 28), (53, 36), (53, 38), (53, 43), (53, 73), (53, 77), (59, 9), (59, 19), (59, 24), (59, 28), (59, 36), (59, 38), (59, 43), (59, 54), (59, 55), (59, 63), (59, 73), (59, 76), (59, 77), (65, 9), (65, 19), (65, 24), (65, 28), (65, 36), (65, 38), (65, 43), (65, 73), (65, 76), (67, 9), (67, 19), (67, 24), (67, 28), (67, 36), (67, 38), (67, 73), (74, 9), (74, 19), (74, 24), (74, 28), (74, 36), (74, 38), (74, 43), (74, 54), (74, 73), (74, 76), (74, 77), (79, 9), (79, 19), (79, 24), (79, 28), (79, 36), (79, 38), (79, 43), (79, 63), (79, 73), (79, 76), (80, 9), (80, 19), (80, 24), (80, 28), (80, 36), (80, 38), (80, 43), (80, 54), (80, 73), (80, 76)]</t>
        </is>
      </c>
      <c r="N33" t="n">
        <v>3227</v>
      </c>
      <c r="O33" t="n">
        <v>0.5</v>
      </c>
      <c r="P33" t="n">
        <v>0.95</v>
      </c>
      <c r="Q33" t="n">
        <v>3</v>
      </c>
      <c r="R33" t="n">
        <v>10000</v>
      </c>
      <c r="S33" t="inlineStr">
        <is>
          <t>11/06/2023, 18:55:02</t>
        </is>
      </c>
      <c r="T33" s="3">
        <f>hyperlink("https://spiral.technion.ac.il/results/MTAwMDAwMw==/32/GOResultsPROCESS","link")</f>
        <v/>
      </c>
      <c r="U33" t="inlineStr">
        <is>
          <t>['GO:0006260:DNA replication (qval1.37E-34)', 'GO:0006259:DNA metabolic process (qval3.87E-26)', 'GO:0006974:cellular response to DNA damage stimulus (qval5.46E-19)', 'GO:0006281:DNA repair (qval9.99E-16)', 'GO:0090304:nucleic acid metabolic process (qval3.65E-13)', 'GO:0006270:DNA replication initiation (qval2.97E-12)', 'GO:0033554:cellular response to stress (qval8.33E-12)', 'GO:0034645:cellular macromolecule biosynthetic process (qval1.27E-11)', 'GO:0006139:nucleobase-containing compound metabolic process (qval2.42E-11)', 'GO:0006271:DNA strand elongation involved in DNA replication (qval5.09E-11)', 'GO:0046483:heterocycle metabolic process (qval4.89E-11)', 'GO:0006725:cellular aromatic compound metabolic process (qval7.25E-11)', 'GO:0009059:macromolecule biosynthetic process (qval9.69E-11)', 'GO:0022616:DNA strand elongation (qval2.16E-10)', 'GO:1901360:organic cyclic compound metabolic process (qval5.88E-10)', 'GO:0071824:protein-DNA complex subunit organization (qval5.28E-9)', 'GO:0051276:chromosome organization (qval9.32E-9)', 'GO:0019219:regulation of nucleobase-containing compound metabolic process (qval1.36E-8)', 'GO:0065004:protein-DNA complex assembly (qval3.65E-8)', 'GO:0022402:cell cycle process (qval3.63E-8)', 'GO:0051716:cellular response to stimulus (qval3.97E-8)', 'GO:0006325:chromatin organization (qval3.84E-8)', 'GO:0034641:cellular nitrogen compound metabolic process (qval7.33E-8)', 'GO:0007049:cell cycle (qval1.1E-7)', 'GO:0000727:double-strand break repair via break-induced replication (qval3.69E-7)', 'GO:0044260:cellular macromolecule metabolic process (qval5.27E-7)', 'GO:0006261:DNA-dependent DNA replication (qval5.87E-7)', 'GO:0006267:pre-replicative complex assembly involved in nuclear cell cycle DNA replication (qval2.02E-6)', 'GO:0036388:pre-replicative complex assembly (qval1.95E-6)', 'GO:1902299:pre-replicative complex assembly involved in cell cycle DNA replication (qval1.88E-6)', 'GO:0006950:response to stress (qval3.48E-6)', 'GO:0006355:regulation of transcription, DNA-templated (qval3.41E-6)', 'GO:1903506:regulation of nucleic acid-templated transcription (qval3.36E-6)', 'GO:2001141:regulation of RNA biosynthetic process (qval3.31E-6)', 'GO:0006268:DNA unwinding involved in DNA replication (qval3.6E-6)', 'GO:0006310:DNA recombination (qval5.55E-6)', 'GO:2000112:regulation of cellular macromolecule biosynthetic process (qval5.44E-6)', 'GO:0010556:regulation of macromolecule biosynthetic process (qval5.7E-6)', 'GO:0031326:regulation of cellular biosynthetic process (qval9.09E-6)', 'GO:0051252:regulation of RNA metabolic process (qval9E-6)', 'GO:0009889:regulation of biosynthetic process (qval1.07E-5)', 'GO:0051171:regulation of nitrogen compound metabolic process (qval1.47E-5)', 'GO:0032508:DNA duplex unwinding (qval1.59E-5)', 'GO:0032392:DNA geometric change (qval1.55E-5)', 'GO:0032502:developmental process (qval1.75E-5)', 'GO:0006302:double-strand break repair (qval2.34E-5)', 'GO:0060255:regulation of macromolecule metabolic process (qval2.42E-5)', 'GO:0080090:regulation of primary metabolic process (qval2.75E-5)', 'GO:1903047:mitotic cell cycle process (qval3.23E-5)', 'GO:0010468:regulation of gene expression (qval3.62E-5)', 'GO:0030154:cell differentiation (qval3.57E-5)', 'GO:0048856:anatomical structure development (qval5.89E-5)', 'GO:0006357:regulation of transcription by RNA polymerase II (qval7.28E-5)', 'GO:0031323:regulation of cellular metabolic process (qval7.91E-5)', 'GO:0044249:cellular biosynthetic process (qval8.15E-5)', 'GO:0000724:double-strand break repair via homologous recombination (qval8.24E-5)', 'GO:0000725:recombinational repair (qval9.08E-5)', 'GO:0006336:DNA replication-independent nucleosome assembly (qval1.18E-4)', 'GO:0006333:chromatin assembly or disassembly (qval1.29E-4)', 'GO:0043170:macromolecule metabolic process (qval1.28E-4)', 'GO:0006335:DNA replication-dependent nucleosome assembly (qval1.62E-4)', 'GO:0034723:DNA replication-dependent nucleosome organization (qval1.59E-4)', 'GO:0000278:mitotic cell cycle (qval1.93E-4)', 'GO:0034724:DNA replication-independent nucleosome organization (qval1.92E-4)', 'GO:1901576:organic substance biosynthetic process (qval2.16E-4)', 'GO:0009987:cellular process (qval2.21E-4)', 'GO:0034728:nucleosome organization (qval2.21E-4)', 'GO:0019222:regulation of metabolic process (qval2.21E-4)', 'GO:0016043:cellular component organization (qval2.45E-4)', 'GO:0048869:cellular developmental process (qval2.65E-4)', 'GO:0071103:DNA conformation change (qval2.87E-4)', 'GO:0009058:biosynthetic process (qval3.59E-4)', 'GO:0007275:multicellular organism development (qval4.17E-4)', 'GO:0006807:nitrogen compound metabolic process (qval4.31E-4)', 'GO:0071840:cellular component organization or biogenesis (qval4.28E-4)', 'GO:0030182:neuron differentiation (qval4.88E-4)', 'GO:0006272:leading strand elongation (qval5.1E-4)', 'GO:0021538:epithalamus development (qval1.25E-3)', 'GO:1902315:nuclear cell cycle DNA replication initiation (qval1.23E-3)', 'GO:1902292:cell cycle DNA replication initiation (qval1.22E-3)', 'GO:1902975:mitotic DNA replication initiation (qval1.2E-3)', 'GO:0071897:DNA biosynthetic process (qval1.46E-3)', 'GO:0051052:regulation of DNA metabolic process (qval2.12E-3)', 'GO:0006334:nucleosome assembly (qval2.13E-3)', 'GO:0006338:chromatin remodeling (qval2.87E-3)', 'GO:0006301:postreplication repair (qval3.22E-3)', 'GO:0044237:cellular metabolic process (qval3.67E-3)', 'GO:0007417:central nervous system development (qval4.66E-3)', 'GO:0009263:deoxyribonucleotide biosynthetic process (qval5.98E-3)', 'GO:0009952:anterior/posterior pattern specification (qval7.05E-3)', 'GO:1905040:otic placode development (qval1.05E-2)', 'GO:0045004:DNA replication proofreading (qval1.04E-2)', 'GO:0006287:base-excision repair, gap-filling (qval1.03E-2)', 'GO:0006606:protein import into nucleus (qval1.18E-2)', 'GO:0051170:import into nucleus (qval1.3E-2)', 'GO:0031101:fin regeneration (qval1.4E-2)', 'GO:0044238:primary metabolic process (qval1.48E-2)', 'GO:0019985:translesion synthesis (qval1.56E-2)', 'GO:0042246:tissue regeneration (qval1.72E-2)', 'GO:0034504:protein localization to nucleus (qval1.98E-2)', 'GO:0009262:deoxyribonucleotide metabolic process (qval2.59E-2)', 'GO:0043570:maintenance of DNA repeat elements (qval2.8E-2)', 'GO:0006273:lagging strand elongation (qval2.77E-2)', 'GO:0060041:retina development in camera-type eye (qval3.03E-2)', 'GO:0006298:mismatch repair (qval3.15E-2)', 'GO:0000731:DNA synthesis involved in DNA repair (qval3.12E-2)', 'GO:0050896:response to stimulus (qval3.12E-2)', 'GO:0008152:metabolic process (qval3.78E-2)', 'GO:0006913:nucleocytoplasmic transport (qval3.89E-2)', 'GO:0051169:nuclear transport (qval3.85E-2)', 'GO:0034622:cellular protein-containing complex assembly (qval4.35E-2)', 'GO:0071704:organic substance metabolic process (qval4.86E-2)', 'GO:0021767:mammillary body development (qval5.02E-2)', 'GO:0006297:nucleotide-excision repair, DNA gap filling (qval4.97E-2)', 'GO:0051091:positive regulation of DNA-binding transcription factor activity (qval5.45E-2)', 'GO:0006471:protein ADP-ribosylation (qval6.19E-2)', 'GO:0022607:cellular component assembly (qval6.98E-2)']</t>
        </is>
      </c>
      <c r="V33" s="3">
        <f>hyperlink("https://spiral.technion.ac.il/results/MTAwMDAwMw==/32/GOResultsFUNCTION","link")</f>
        <v/>
      </c>
      <c r="W33" t="inlineStr">
        <is>
          <t>['GO:0003677:DNA binding (qval2.41E-23)', 'GO:0003676:nucleic acid binding (qval1.91E-17)', 'GO:0008094:DNA-dependent ATPase activity (qval5.55E-12)', 'GO:0003688:DNA replication origin binding (qval1.07E-11)', 'GO:1901363:heterocyclic compound binding (qval3.62E-11)', 'GO:0097159:organic cyclic compound binding (qval6.3E-11)', 'GO:0003697:single-stranded DNA binding (qval1.49E-8)', 'GO:0043565:sequence-specific DNA binding (qval4.83E-8)', 'GO:0003690:double-stranded DNA binding (qval6.74E-8)', 'GO:0005488:binding (qval6.12E-8)', 'GO:1990837:sequence-specific double-stranded DNA binding (qval2.01E-7)', 'GO:0140097:catalytic activity, acting on DNA (qval2.28E-6)', 'GO:0003682:chromatin binding (qval2.14E-5)', 'GO:0042623:ATPase activity, coupled (qval3.65E-5)', 'GO:0000978:RNA polymerase II proximal promoter sequence-specific DNA binding (qval4.3E-5)', 'GO:0000987:proximal promoter sequence-specific DNA binding (qval5.16E-5)', 'GO:0042393:histone binding (qval5.73E-5)', 'GO:0043142:single-stranded DNA-dependent ATPase activity (qval2.56E-4)', 'GO:0017116:single-stranded DNA-dependent ATP-dependent DNA helicase activity (qval2.43E-4)', 'GO:0140110:transcription regulator activity (qval3.07E-4)', 'GO:0000981:DNA-binding transcription factor activity, RNA polymerase II-specific (qval3.75E-4)', 'GO:0004003:ATP-dependent DNA helicase activity (qval5.4E-4)', 'GO:0070035:purine NTP-dependent helicase activity (qval5.17E-4)', 'GO:0008026:ATP-dependent helicase activity (qval4.95E-4)', "GO:0043138:3'-5' DNA helicase activity (qval1.41E-3)", 'GO:0016887:ATPase activity (qval1.37E-3)', 'GO:0003700:DNA-binding transcription factor activity (qval1.45E-3)', 'GO:0000976:transcription regulatory region sequence-specific DNA binding (qval1.41E-3)', 'GO:0001067:regulatory region nucleic acid binding (qval1.38E-3)', 'GO:0044212:transcription regulatory region DNA binding (qval1.34E-3)', 'GO:0001012:RNA polymerase II regulatory region DNA binding (qval1.65E-3)', 'GO:0000977:RNA polymerase II regulatory region sequence-specific DNA binding (qval1.6E-3)', 'GO:0003886:DNA (cytosine-5-)-methyltransferase activity (qval2.2E-3)', 'GO:0009008:DNA-methyltransferase activity (qval2.14E-3)', 'GO:0033170:protein-DNA loading ATPase activity (qval3.6E-3)', 'GO:0003689:DNA clamp loader activity (qval3.5E-3)', 'GO:0032143:single thymine insertion binding (qval9.73E-3)', 'GO:0032137:guanine/thymine mispair binding (qval9.48E-3)', 'GO:0032138:single base insertion or deletion binding (qval9.23E-3)', 'GO:0032405:MutLalpha complex binding (qval9E-3)', 'GO:0032404:mismatch repair complex binding (qval8.78E-3)', 'GO:0032356:oxidized DNA binding (qval8.57E-3)', 'GO:0032357:oxidized purine DNA binding (qval8.37E-3)', 'GO:0016462:pyrophosphatase activity (qval1.99E-2)', 'GO:0016817:hydrolase activity, acting on acid anhydrides (qval2.05E-2)', 'GO:0016818:hydrolase activity, acting on acid anhydrides, in phosphorus-containing anhydrides (qval2E-2)', 'GO:0003678:DNA helicase activity (qval2.06E-2)', 'GO:0017111:nucleoside-triphosphatase activity (qval2.18E-2)', 'GO:0016728:oxidoreductase activity, acting on CH or CH2 groups, disulfide as acceptor (qval2.19E-2)', 'GO:0004748:ribonucleoside-diphosphate reductase activity, thioredoxin disulfide as acceptor (qval2.15E-2)', "GO:0043140:ATP-dependent 3'-5' DNA helicase activity (qval2.1E-2)", "GO:1990518:single-stranded DNA-dependent ATP-dependent 3'-5' DNA helicase activity (qval2.06E-2)", 'GO:0061731:ribonucleoside-diphosphate reductase activity (qval2.02E-2)', 'GO:0032135:DNA insertion or deletion binding (qval1.99E-2)', 'GO:0003684:damaged DNA binding (qval2.52E-2)', 'GO:0016725:oxidoreductase activity, acting on CH or CH2 groups (qval3.81E-2)', 'GO:0003887:DNA-directed DNA polymerase activity (qval3.98E-2)']</t>
        </is>
      </c>
      <c r="X33" s="3">
        <f>hyperlink("https://spiral.technion.ac.il/results/MTAwMDAwMw==/32/GOResultsCOMPONENT","link")</f>
        <v/>
      </c>
      <c r="Y33" t="inlineStr">
        <is>
          <t>['GO:0005634:nucleus (qval1.47E-35)', 'GO:0043231:intracellular membrane-bounded organelle (qval1.59E-21)', 'GO:0043227:membrane-bounded organelle (qval4.24E-20)', 'GO:0043229:intracellular organelle (qval3.23E-19)', 'GO:0043226:organelle (qval1.21E-18)', 'GO:0044427:chromosomal part (qval1.75E-16)', 'GO:0044424:intracellular part (qval5.67E-14)', 'GO:0044454:nuclear chromosome part (qval1.25E-12)', 'GO:0044428:nuclear part (qval4.22E-11)', 'GO:0044464:cell part (qval1.99E-9)', 'GO:0042555:MCM complex (qval6.35E-6)', 'GO:0042575:DNA polymerase complex (qval1.59E-5)', 'GO:0044446:intracellular organelle part (qval4.02E-5)', 'GO:0005658:alpha DNA polymerase:primase complex (qval1.08E-4)', 'GO:0044422:organelle part (qval1.66E-4)', 'GO:0008622:epsilon DNA polymerase complex (qval3.77E-4)', 'GO:0005663:DNA replication factor C complex (qval3.54E-4)', 'GO:0061695:transferase complex, transferring phosphorus-containing groups (qval2.9E-3)', 'GO:0005694:chromosome (qval3.19E-3)', 'GO:0000785:chromatin (qval6.14E-3)', 'GO:0032301:MutSalpha complex (qval7E-3)', 'GO:0005575:cellular_component (qval1.45E-2)', 'GO:0032991:protein-containing complex (qval2.04E-2)', 'GO:0043625:delta DNA polymerase complex (qval3.63E-2)', 'GO:0055029:nuclear DNA-directed RNA polymerase complex (qval3.49E-2)', 'GO:0030880:RNA polymerase complex (qval3.7E-2)', 'GO:0000428:DNA-directed RNA polymerase complex (qval3.57E-2)']</t>
        </is>
      </c>
      <c r="Z33" t="inlineStr">
        <is>
          <t>[{65, 67, 5, 6, 74, 13, 79, 80, 17, 22, 34, 39, 45, 51, 53, 59}, {36, 38, 9, 73, 43, 76, 77, 19, 54, 55, 24, 28, 63}]</t>
        </is>
      </c>
    </row>
    <row r="34">
      <c r="A34" s="1" t="n">
        <v>33</v>
      </c>
      <c r="B34" t="n">
        <v>30105</v>
      </c>
      <c r="C34" t="n">
        <v>10251</v>
      </c>
      <c r="D34" t="n">
        <v>83</v>
      </c>
      <c r="E34" t="n">
        <v>99</v>
      </c>
      <c r="F34" t="n">
        <v>6599</v>
      </c>
      <c r="G34" t="n">
        <v>44</v>
      </c>
      <c r="H34" t="n">
        <v>6806</v>
      </c>
      <c r="I34" t="n">
        <v>145</v>
      </c>
      <c r="J34" s="2" t="n">
        <v>-31.53471849452001</v>
      </c>
      <c r="K34" t="n">
        <v>0.4106779291299147</v>
      </c>
      <c r="L34" t="inlineStr">
        <is>
          <t>LOC100535890,LOC100536039,LOC100536508,LOC100537724,LOC103910267,LOC561086,aamp,abcf1,asf1ba,atp5g3b,bccip,bxdc2,bysl,c1qbp,cad,cct4,cenpa,dclre1b,ddx21,denr,dscc1,dtwd1,eed,eif2s2,eif2s3,eif3ba,eif3c,eif3g,eif5a2,exosc5,exosc8,fen1,gars,gart,gins2,gins4,gltscr2,gnl3l,hat1,haus4,hspe1,ipo7,lig1,mcm2,mcm4,mcm5,mcmdc2,mibp2,mrpl12,mrpl18,mrpl43,mrps2,mrps35,mrps5,msh6,myg1,nap1l1,nasp,nme2b.1,noc4l,npm3,nup37,nup93,nutf2l,orc5,osgep,pa2g4b,paics,parp2,pin1,pola1,pole2,polr1a,polr1e,prim2,pus7,rbb4l,rfc1,rfc2,rfc3,rfc4,rfc5,rnaseh2a,rnaseh2b,rpa2,rwdd1,seph,si:ch211-217k17.7,slc29a2,tcp1,tdp1,tsen34,ube2t,ube3d,uck2b,umps,wdr77,zgc:136866,zgc:56178</t>
        </is>
      </c>
      <c r="M34" t="inlineStr">
        <is>
          <t>[(0, 31), (0, 38), (0, 43), (0, 49), (5, 31), (5, 38), (5, 43), (5, 49), (6, 31), (7, 31), (7, 43), (7, 49), (13, 31), (13, 43), (13, 49), (17, 1), (17, 3), (17, 9), (17, 11), (17, 28), (17, 31), (17, 32), (17, 38), (17, 43), (17, 49), (17, 55), (17, 76), (18, 1), (18, 11), (18, 31), (18, 38), (18, 43), (18, 49), (18, 76), (20, 31), (20, 43), (21, 1), (21, 31), (21, 43), (21, 49), (22, 1), (22, 3), (22, 9), (22, 11), (22, 16), (22, 24), (22, 28), (22, 31), (22, 32), (22, 35), (22, 38), (22, 43), (22, 49), (22, 55), (22, 71), (22, 76), (26, 1), (26, 9), (26, 11), (26, 28), (26, 31), (26, 32), (26, 38), (26, 43), (26, 49), (26, 76), (30, 31), (30, 38), (30, 43), (30, 49), (37, 31), (37, 43), (37, 49), (39, 31), (40, 31), (40, 43), (40, 49), (41, 11), (41, 31), (41, 38), (41, 43), (41, 49), (41, 76), (47, 31), (47, 43), (47, 49), (51, 31), (51, 43), (52, 1), (52, 9), (52, 11), (52, 28), (52, 31), (52, 38), (52, 43), (52, 49), (52, 55), (52, 71), (57, 1), (57, 9), (57, 11), (57, 16), (57, 28), (57, 31), (57, 38), (57, 43), (57, 49), (57, 71), (59, 31), (59, 43), (59, 49), (61, 1), (61, 11), (61, 31), (61, 38), (61, 43), (61, 49), (61, 71), (65, 1), (65, 9), (65, 11), (65, 16), (65, 28), (65, 31), (65, 32), (65, 38), (65, 43), (65, 49), (65, 76), (66, 9), (66, 28), (66, 31), (66, 38), (66, 43), (66, 49), (66, 76), (69, 31), (69, 43), (69, 49), (78, 31), (81, 49), (82, 11), (82, 31), (82, 43), (82, 49)]</t>
        </is>
      </c>
      <c r="N34" t="n">
        <v>4815</v>
      </c>
      <c r="O34" t="n">
        <v>0.5</v>
      </c>
      <c r="P34" t="n">
        <v>0.95</v>
      </c>
      <c r="Q34" t="n">
        <v>3</v>
      </c>
      <c r="R34" t="n">
        <v>10000</v>
      </c>
      <c r="S34" t="inlineStr">
        <is>
          <t>11/06/2023, 18:55:29</t>
        </is>
      </c>
      <c r="T34" s="3">
        <f>hyperlink("https://spiral.technion.ac.il/results/MTAwMDAwMw==/33/GOResultsPROCESS","link")</f>
        <v/>
      </c>
      <c r="U34" t="inlineStr">
        <is>
          <t>['GO:0034641:cellular nitrogen compound metabolic process (qval7.42E-29)', 'GO:0034645:cellular macromolecule biosynthetic process (qval4.17E-23)', 'GO:0009059:macromolecule biosynthetic process (qval5.2E-22)', 'GO:0006139:nucleobase-containing compound metabolic process (qval1.5E-21)', 'GO:0046483:heterocycle metabolic process (qval1.31E-20)', 'GO:0006725:cellular aromatic compound metabolic process (qval1.78E-20)', 'GO:0006260:DNA replication (qval3.17E-20)', 'GO:0044249:cellular biosynthetic process (qval6.83E-20)', 'GO:1901360:organic cyclic compound metabolic process (qval1.3E-19)', 'GO:1901576:organic substance biosynthetic process (qval3.51E-19)', 'GO:0090304:nucleic acid metabolic process (qval3.56E-19)', 'GO:0009058:biosynthetic process (qval8.02E-19)', 'GO:0006259:DNA metabolic process (qval1.75E-17)', 'GO:0006281:DNA repair (qval1.11E-15)', 'GO:0006807:nitrogen compound metabolic process (qval3.9E-14)', 'GO:0006974:cellular response to DNA damage stimulus (qval1.35E-13)', 'GO:0044237:cellular metabolic process (qval1.67E-12)', 'GO:0044238:primary metabolic process (qval2.28E-12)', 'GO:0043170:macromolecule metabolic process (qval6.48E-12)', 'GO:0044260:cellular macromolecule metabolic process (qval7.83E-12)', 'GO:0071704:organic substance metabolic process (qval3.24E-11)', 'GO:0044271:cellular nitrogen compound biosynthetic process (qval1.02E-10)', 'GO:0008152:metabolic process (qval4.49E-10)', 'GO:0033554:cellular response to stress (qval4.24E-9)', 'GO:1901566:organonitrogen compound biosynthetic process (qval1.48E-8)', 'GO:0006412:translation (qval1.99E-8)', 'GO:0043043:peptide biosynthetic process (qval2.44E-8)', 'GO:0034622:cellular protein-containing complex assembly (qval7.13E-8)', 'GO:0006261:DNA-dependent DNA replication (qval2.49E-7)', 'GO:0006518:peptide metabolic process (qval4E-7)', 'GO:0043604:amide biosynthetic process (qval4.83E-7)', 'GO:0006302:double-strand break repair (qval5.08E-7)', 'GO:0000727:double-strand break repair via break-induced replication (qval5.2E-7)', 'GO:0051716:cellular response to stimulus (qval1.36E-6)', 'GO:0065003:protein-containing complex assembly (qval2.14E-6)', 'GO:0006950:response to stress (qval6.19E-6)', 'GO:0006270:DNA replication initiation (qval8.81E-6)', 'GO:0034660:ncRNA metabolic process (qval1.39E-5)', 'GO:0006310:DNA recombination (qval1.59E-5)', 'GO:0016070:RNA metabolic process (qval2.54E-5)', 'GO:0043933:protein-containing complex subunit organization (qval2.57E-5)', 'GO:0043603:cellular amide metabolic process (qval3.37E-5)', 'GO:0065004:protein-DNA complex assembly (qval3.96E-5)', 'GO:0006413:translational initiation (qval9.48E-5)', 'GO:0009987:cellular process (qval9.42E-5)', 'GO:0022616:DNA strand elongation (qval9.99E-5)', 'GO:0022607:cellular component assembly (qval1.01E-4)', 'GO:0022618:ribonucleoprotein complex assembly (qval1.13E-4)', 'GO:0000724:double-strand break repair via homologous recombination (qval1.8E-4)', 'GO:0071826:ribonucleoprotein complex subunit organization (qval1.88E-4)', 'GO:0000725:recombinational repair (qval1.89E-4)', 'GO:1902315:nuclear cell cycle DNA replication initiation (qval1.92E-4)', 'GO:1902292:cell cycle DNA replication initiation (qval1.89E-4)', 'GO:1902975:mitotic DNA replication initiation (qval1.85E-4)', 'GO:0071824:protein-DNA complex subunit organization (qval1.92E-4)', 'GO:0001732:formation of cytoplasmic translation initiation complex (qval1.93E-4)', 'GO:0034654:nucleobase-containing compound biosynthetic process (qval5.33E-4)', 'GO:0034470:ncRNA processing (qval6.25E-4)', 'GO:0009220:pyrimidine ribonucleotide biosynthetic process (qval7.96E-4)', 'GO:0046134:pyrimidine nucleoside biosynthetic process (qval7.83E-4)', 'GO:0046132:pyrimidine ribonucleoside biosynthetic process (qval7.7E-4)', 'GO:0006267:pre-replicative complex assembly involved in nuclear cell cycle DNA replication (qval8.93E-4)', 'GO:0036388:pre-replicative complex assembly (qval8.79E-4)', 'GO:1902299:pre-replicative complex assembly involved in cell cycle DNA replication (qval8.65E-4)', 'GO:0009218:pyrimidine ribonucleotide metabolic process (qval8.57E-4)', 'GO:0046131:pyrimidine ribonucleoside metabolic process (qval1.16E-3)', 'GO:0016072:rRNA metabolic process (qval1.17E-3)', 'GO:0001731:formation of translation preinitiation complex (qval1.22E-3)', 'GO:0009156:ribonucleoside monophosphate biosynthetic process (qval1.38E-3)', 'GO:0019438:aromatic compound biosynthetic process (qval1.39E-3)', 'GO:0018130:heterocycle biosynthetic process (qval1.43E-3)', 'GO:0006213:pyrimidine nucleoside metabolic process (qval1.43E-3)', 'GO:0009124:nucleoside monophosphate biosynthetic process (qval1.54E-3)', 'GO:0006222:UMP biosynthetic process (qval2.18E-3)', 'GO:0046049:UMP metabolic process (qval2.15E-3)', 'GO:0009174:pyrimidine ribonucleoside monophosphate biosynthetic process (qval2.12E-3)', 'GO:0009173:pyrimidine ribonucleoside monophosphate metabolic process (qval2.1E-3)', 'GO:0009260:ribonucleotide biosynthetic process (qval2.36E-3)', 'GO:0009259:ribonucleotide metabolic process (qval2.51E-3)', 'GO:0046390:ribose phosphate biosynthetic process (qval2.67E-3)', 'GO:0006271:DNA strand elongation involved in DNA replication (qval2.65E-3)', 'GO:0009161:ribonucleoside monophosphate metabolic process (qval2.67E-3)', 'GO:0006221:pyrimidine nucleotide biosynthetic process (qval2.68E-3)', 'GO:0006220:pyrimidine nucleotide metabolic process (qval2.96E-3)', 'GO:0009123:nucleoside monophosphate metabolic process (qval3.11E-3)', 'GO:0072528:pyrimidine-containing compound biosynthetic process (qval3.23E-3)', 'GO:0019693:ribose phosphate metabolic process (qval3.33E-3)', 'GO:0060041:retina development in camera-type eye (qval3.6E-3)', 'GO:0050896:response to stimulus (qval3.8E-3)', 'GO:1901362:organic cyclic compound biosynthetic process (qval3.83E-3)', 'GO:0009129:pyrimidine nucleoside monophosphate metabolic process (qval3.87E-3)', 'GO:0009130:pyrimidine nucleoside monophosphate biosynthetic process (qval3.83E-3)', 'GO:0006401:RNA catabolic process (qval4.06E-3)', 'GO:0042455:ribonucleoside biosynthetic process (qval4.05E-3)', 'GO:0009163:nucleoside biosynthetic process (qval4.01E-3)', 'GO:1901659:glycosyl compound biosynthetic process (qval5.29E-3)', 'GO:0046112:nucleobase biosynthetic process (qval5.55E-3)', 'GO:0009165:nucleotide biosynthetic process (qval5.79E-3)', 'GO:0006335:DNA replication-dependent nucleosome assembly (qval6.35E-3)', 'GO:0006273:lagging strand elongation (qval6.29E-3)', 'GO:0034723:DNA replication-dependent nucleosome organization (qval6.22E-3)', "GO:0044205:'de novo' UMP biosynthetic process (qval6.16E-3)", 'GO:0006399:tRNA metabolic process (qval6.24E-3)', 'GO:0071840:cellular component organization or biogenesis (qval6.3E-3)', 'GO:1901293:nucleoside phosphate biosynthetic process (qval6.29E-3)', 'GO:0072527:pyrimidine-containing compound metabolic process (qval6.27E-3)', 'GO:0009208:pyrimidine ribonucleoside triphosphate metabolic process (qval7.28E-3)', 'GO:0009209:pyrimidine ribonucleoside triphosphate biosynthetic process (qval7.21E-3)', 'GO:0022402:cell cycle process (qval8.37E-3)', 'GO:0009148:pyrimidine nucleoside triphosphate biosynthetic process (qval9.82E-3)', 'GO:0016043:cellular component organization (qval1.08E-2)', 'GO:0009117:nucleotide metabolic process (qval1.1E-2)', 'GO:0043137:DNA replication, removal of RNA primer (qval1.11E-2)', 'GO:0009147:pyrimidine nucleoside triphosphate metabolic process (qval1.1E-2)', 'GO:0051276:chromosome organization (qval1.23E-2)', 'GO:0032508:DNA duplex unwinding (qval1.25E-2)', 'GO:0032392:DNA geometric change (qval1.24E-2)', 'GO:0006753:nucleoside phosphate metabolic process (qval1.33E-2)', 'GO:0009119:ribonucleoside metabolic process (qval1.48E-2)', "GO:0006207:'de novo' pyrimidine nucleobase biosynthetic process (qval1.74E-2)", 'GO:0045727:positive regulation of translation (qval2.49E-2)', "GO:0006189:'de novo' IMP biosynthetic process (qval2.55E-2)", 'GO:0071028:nuclear mRNA surveillance (qval2.53E-2)', 'GO:0034250:positive regulation of cellular amide metabolic process (qval2.71E-2)', 'GO:0009112:nucleobase metabolic process (qval2.97E-2)', 'GO:0019856:pyrimidine nucleobase biosynthetic process (qval3.45E-2)', 'GO:0009303:rRNA transcription (qval3.42E-2)', 'GO:0009116:nucleoside metabolic process (qval3.47E-2)', 'GO:0055086:nucleobase-containing small molecule metabolic process (qval3.76E-2)', 'GO:0009201:ribonucleoside triphosphate biosynthetic process (qval4.16E-2)', 'GO:0006336:DNA replication-independent nucleosome assembly (qval4.41E-2)', "GO:0034475:U4 snRNA 3'-end processing (qval4.37E-2)", 'GO:1901657:glycosyl compound metabolic process (qval4.68E-2)', 'GO:0006268:DNA unwinding involved in DNA replication (qval5.52E-2)', 'GO:0071027:nuclear RNA surveillance (qval5.48E-2)', 'GO:0034724:DNA replication-independent nucleosome organization (qval5.44E-2)', "GO:0034427:nuclear-transcribed mRNA catabolic process, exonucleolytic, 3'-5' (qval5.4E-2)", 'GO:0009142:nucleoside triphosphate biosynthetic process (qval6.14E-2)']</t>
        </is>
      </c>
      <c r="V34" s="3">
        <f>hyperlink("https://spiral.technion.ac.il/results/MTAwMDAwMw==/33/GOResultsFUNCTION","link")</f>
        <v/>
      </c>
      <c r="W34" t="inlineStr">
        <is>
          <t>['GO:0008094:DNA-dependent ATPase activity (qval5.39E-8)', 'GO:0033170:protein-DNA loading ATPase activity (qval8.73E-8)', 'GO:0003689:DNA clamp loader activity (qval5.82E-8)', 'GO:0003688:DNA replication origin binding (qval8.77E-6)', 'GO:0003676:nucleic acid binding (qval1.78E-5)', 'GO:1901363:heterocyclic compound binding (qval4.62E-5)', 'GO:0097159:organic cyclic compound binding (qval5.69E-5)', 'GO:0008135:translation factor activity, RNA binding (qval1.49E-4)', 'GO:0003743:translation initiation factor activity (qval1.42E-4)', 'GO:0003697:single-stranded DNA binding (qval1.73E-4)', 'GO:0140097:catalytic activity, acting on DNA (qval2.64E-4)', 'GO:0042623:ATPase activity, coupled (qval1.53E-3)', 'GO:0016887:ATPase activity (qval2.98E-3)', 'GO:0003723:RNA binding (qval3.29E-3)', 'GO:0017076:purine nucleotide binding (qval4.82E-3)', 'GO:0005524:ATP binding (qval5.43E-3)', 'GO:0032559:adenyl ribonucleotide binding (qval7.04E-3)', 'GO:0030554:adenyl nucleotide binding (qval7.12E-3)', 'GO:0035639:purine ribonucleoside triphosphate binding (qval7.01E-3)', 'GO:0031369:translation initiation factor binding (qval8.25E-3)', 'GO:0032555:purine ribonucleotide binding (qval9.08E-3)', 'GO:0140098:catalytic activity, acting on RNA (qval8.73E-3)', 'GO:0032553:ribonucleotide binding (qval9.22E-3)', 'GO:0000166:nucleotide binding (qval1.26E-2)', 'GO:1901265:nucleoside phosphate binding (qval1.21E-2)', 'GO:0008144:drug binding (qval1.16E-2)', 'GO:0004523:RNA-DNA hybrid ribonuclease activity (qval1.75E-2)', 'GO:0097367:carbohydrate derivative binding (qval2.25E-2)', 'GO:0017111:nucleoside-triphosphatase activity (qval3.2E-2)', 'GO:0036094:small molecule binding (qval4.85E-2)', 'GO:0016462:pyrophosphatase activity (qval5.43E-2)', 'GO:0016817:hydrolase activity, acting on acid anhydrides (qval5.43E-2)', 'GO:0016818:hydrolase activity, acting on acid anhydrides, in phosphorus-containing anhydrides (qval5.27E-2)', 'GO:0016874:ligase activity (qval5.18E-2)', 'GO:0004518:nuclease activity (qval5.38E-2)', 'GO:0003735:structural constituent of ribosome (qval6.77E-2)', 'GO:0003682:chromatin binding (qval6.83E-2)', 'GO:0043142:single-stranded DNA-dependent ATPase activity (qval7.32E-2)', 'GO:0017116:single-stranded DNA-dependent ATP-dependent DNA helicase activity (qval7.13E-2)']</t>
        </is>
      </c>
      <c r="X34" s="3">
        <f>hyperlink("https://spiral.technion.ac.il/results/MTAwMDAwMw==/33/GOResultsCOMPONENT","link")</f>
        <v/>
      </c>
      <c r="Y34" t="inlineStr">
        <is>
          <t>['GO:0044428:nuclear part (qval1.97E-10)', 'GO:0032991:protein-containing complex (qval2.48E-10)', 'GO:0044424:intracellular part (qval5.26E-9)', 'GO:0044446:intracellular organelle part (qval2.67E-8)', 'GO:0044422:organelle part (qval8.93E-8)', 'GO:0005663:DNA replication factor C complex (qval1.22E-7)', 'GO:0005634:nucleus (qval9.94E-7)', 'GO:0005730:nucleolus (qval3.81E-6)', 'GO:0044427:chromosomal part (qval1.85E-5)', 'GO:0044464:cell part (qval7.53E-5)', 'GO:0043229:intracellular organelle (qval3.03E-4)', 'GO:0043226:organelle (qval4.71E-4)', 'GO:0042555:MCM complex (qval1.91E-3)', 'GO:0043231:intracellular membrane-bounded organelle (qval2.14E-3)', 'GO:0032299:ribonuclease H2 complex (qval2.15E-3)', 'GO:0043228:non-membrane-bounded organelle (qval5.08E-3)', 'GO:0043232:intracellular non-membrane-bounded organelle (qval4.78E-3)', 'GO:0044454:nuclear chromosome part (qval5.07E-3)', 'GO:1990904:ribonucleoprotein complex (qval5E-3)', 'GO:0016282:eukaryotic 43S preinitiation complex (qval5E-3)', 'GO:0033290:eukaryotic 48S preinitiation complex (qval4.76E-3)', 'GO:0005852:eukaryotic translation initiation factor 3 complex (qval4.55E-3)', 'GO:0005763:mitochondrial small ribosomal subunit (qval5.2E-3)', 'GO:0000314:organellar small ribosomal subunit (qval4.98E-3)', 'GO:0070993:translation preinitiation complex (qval5.66E-3)', 'GO:0005850:eukaryotic translation initiation factor 2 complex (qval7.4E-3)', 'GO:0000811:GINS complex (qval7.13E-3)', 'GO:0043227:membrane-bounded organelle (qval6.97E-3)', 'GO:0098798:mitochondrial protein complex (qval1.2E-2)', 'GO:0031261:DNA replication preinitiation complex (qval1.59E-2)', 'GO:0044391:ribosomal subunit (qval2.17E-2)', 'GO:0005832:chaperonin-containing T-complex (qval2.77E-2)', 'GO:0101031:chaperone complex (qval3.44E-2)', 'GO:0055029:nuclear DNA-directed RNA polymerase complex (qval3.39E-2)', 'GO:0030880:RNA polymerase complex (qval3.55E-2)', 'GO:0000428:DNA-directed RNA polymerase complex (qval3.46E-2)']</t>
        </is>
      </c>
      <c r="Z34" t="inlineStr">
        <is>
          <t>[{0, 65, 66, 5, 6, 7, 69, 13, 78, 17, 18, 81, 20, 21, 22, 82, 26, 30, 37, 39, 40, 41, 47, 51, 52, 57, 59, 61}, {1, 3, 71, 9, 11, 76, 16, 24, 28, 31, 32, 35, 38, 43, 49, 55}]</t>
        </is>
      </c>
    </row>
    <row r="35">
      <c r="A35" s="1" t="n">
        <v>34</v>
      </c>
      <c r="B35" t="n">
        <v>30105</v>
      </c>
      <c r="C35" t="n">
        <v>10251</v>
      </c>
      <c r="D35" t="n">
        <v>83</v>
      </c>
      <c r="E35" t="n">
        <v>533</v>
      </c>
      <c r="F35" t="n">
        <v>7625</v>
      </c>
      <c r="G35" t="n">
        <v>64</v>
      </c>
      <c r="H35" t="n">
        <v>6806</v>
      </c>
      <c r="I35" t="n">
        <v>277</v>
      </c>
      <c r="J35" s="2" t="n">
        <v>-2750.31693306323</v>
      </c>
      <c r="K35" t="n">
        <v>0.4123432769740033</v>
      </c>
      <c r="L35" t="inlineStr">
        <is>
          <t>LOC100001080,LOC100002043,LOC100002679,LOC100003496,LOC100004554,LOC100004621,LOC100005017,LOC100148474,LOC100330116,LOC100330143,LOC100330526,LOC100331372,LOC100331830,LOC100332020,LOC100333534,LOC100535366,LOC100536441,LOC100536867,LOC100537972,LOC101882049,LOC101882955,LOC101883391,LOC101883555,LOC101884664,LOC101884860,LOC101885092,LOC101885375,LOC101885888,LOC101886426,LOC101886641,LOC101886764,LOC101886927,LOC103908791,LOC103909098,LOC103909151,LOC103909549,LOC103909714,LOC103909923,LOC103910274,LOC103910438,LOC103910457,LOC103910519,LOC103910593,LOC103910726,LOC103910765,LOC103910879,LOC103911047,LOC103911134,LOC103911275,LOC103911389,LOC103911748,LOC402879,LOC556124,LOC559142,LOC563968,LOC564766,LOC567058,LOC567317,LOC568883,LOC570015,LOC794378,LOC796097,LOC796760,LOC796940,abt1,actl6a,acvr1l,adar,add3b,adnpa,agpat6,aif1l,akirin2,akt1s1,alyref,ammecr1,anp32b,anp32e,ap1s1,api5,arhgap11a,arl6ip4,atp2a2b,atp7b,baz2a,bckdk,bcl7a,brd3a,brwd3,btf3l4,bud31,casc3,casq2,cbx1a,cbx2,ccdc9,ccna2,ccne2,ccnk,ccnl1b,cdc20,cdc5l,cdca8,cdk11b,chd7,cherp,chtopa,cisd1,cnot6,cnot6a,cpsf5,cpsf6,csnk1a1,cstf1,cstf2,cstf3,ctcf,ctnnbip1,ctsa,ctsc,ctsla,cx43.4,cxcl18a.1,dbt,dcaf13,dcun1d5,ddx19,ddx39aa,ddx39b,ddx42,ddx46,ddx5,decr2,dek,dhfr,dhx38,dhx8,dkc1,dnaja1,dnaja2,dnmt3bb.2,dpcd,dr1,dynll1,dynll2b,e2f8,edc4,edf1,eef2a.1,eif2s1a,eif4a1a,eif4a3,eif4e1b,eif4e1c,eif4ebp3l,eif4g2b,ela3l,elavl1,elf2b,eny2,ercc6l,erf,erh,etf1b,etv5b,eya3,ezh2,fam32a,fam50a,fam76b,fcf1,fnbp4,foxd5,fubp1,fxr1,fzd7b,g3bp1,gabpa,gapdh,glyr1,gnaia,golga7,gpd1l,gpt2,gspt1l,gtf2a2,gtf2b,h2afva,hcfc1b,hcfc2,hdac3,hmg20a,hmgb3b,hnrnpa0b,hnrnpa0l,hnrnpa1a,hnrnpa1b,hnrnpabb,hnrnph1l,hnrnpr,hnrnpua,hnrnpub,hsd17b10,hsf1,idi1,ilf2,ilf3a,ing5b,ints2,itga5,kcnab2b,kcng3,khdrbs1a,khdrbs1b,khsrp,kif22,kif23,klhl12,kmt2d,kpna4,larp1,leng1,lig3,lrrc8c,lrwd1,luc7l3,mad2l1bp,map1lc3b,mapre1b,marcksa,marcksl1b,mat2aa,matr3l,max,mbd3a,mcoln1a,med11,med22,med24,med27,med31,med6,mfap1,miip,mir301b,morc2,mplkip,mrgbp,msrb1a,myom2,mzt2b,nabp1b,nbas,ncaph,ncf4,ncoa5,necap1,nelfe,nfya,nhp2,nnr,nono,nop58,nosip,nr5a1a,nrap,nup98,pafah1b2,paip2b,pak2b,pax7a,pbrm1l,pcbd1,pcnp,pds5a,pfkfb4b,pfkfb4l,pgrmc2,phf3,phf8,pias2,plrg1,pnisr,pnn,pnrc2,polr2a,polr2gl,polr2j,polr3gla,pou5f3,pphln1,ppm1da,ppm1g,ppp1caa,pqbp1,prkar1b,prkcq,prp19,prpf3,prpf31,prpf38a,prpf40a,prpf4ba,prpf4bb,prtfdc1,psap,psenen,ptbp1b,ptbp2a,ptdss1a,puf60a,puf60b,pum1,pwwp2a,qrich1,rab11a,rab34a,rab43,racgap1,rad21a,rae1,rap1aa,rb1,rbm12,rbm17,rbm19,rbm22,rbm26,rbm39a,rbm39b,rbm4.2,rbm4.3,rbm42,rbmx,rbp1,rdh10b,rheb,rhebl1,rhoab,rhov,rnf11a,rnps1,rtfdc1,s100a1,safb,sall4,sap30bp,sart1,sart3,sb:cb288,scaf1,scaf11,scaf4a,scaf4b,senp3a,sephs1,sf1,sf3a1,sf3a3,sf3b1,sf3b2,sf3b3,sf3b4,sfrs3b,sft2d3,si:ch1073-55a19.2,si:ch211-114c12.2,si:ch211-11i5.2,si:ch211-12h2.6,si:ch211-146l10.7,si:ch211-154a22.8,si:ch211-181d7.1,si:ch211-198a12.6,si:ch211-209j10.6,si:ch211-214e3.5,si:ch211-216l23.2,si:ch211-241b2.1,si:ch211-261n11.2,si:ch211-262h13.3,si:ch73-105m5.1,si:ch73-209e20.4,si:dkey-19e4.5,si:dkey-238o14.9,si:dkey-250d21.1,si:dkey-57k17.1,si:dkey-67c22.2,si:dkey-75a21.2,si:dkey-90l23.1,si:dkey-92i17.2,si:dkeyp-2e4.3,si:zfos-1505d6.3,si:zfos-905g2.1,si:zfos-943e10.1,sltm,smad5,smarcc1a,smarcd1,smarce1,smndc1,smu1a,snip1,snrnp27,snrnp40,snrnp70,snrpa,snrpc,snrpd3,snw1,socs6b,sp5l,spag7,spata6l,srcap,srp54,srp9,srrt,srsf11,srsf2a,srsf2b,srsf4,srsf5a,srsf6a,srsf7a,ss18l2,ssb,ssbp3b,ssrp1a,stac,stag2b,stm,strap,sumo3b,supt6h,syf2,taf13,taf15,tcea1,tcerg1,tdrd6,tdrd9,tgif1,tgm2l,thrap3b,tia1,tia1l,tmem127,tmem134,tmem136a,tmem30c,tnpo2,top1l,tp53,tprb,tra2a,trnau1apb,tsn,twf2,twsg1b,u2af2a,uba2,ubap2b,ube2e1,ube2g1b,ube2na,ube2q2,ubtf,upf1,usp10,utp15,vamp3,vipr1a,wdr5,wtap,wu:fc46g06,wu:fd99c08,wu:fe01c10,wu:fi42e03,xpo1a,xrn2,yeats4,ylpm1,yth2,zc3h13,zc3h18,zfx,zgc:103508,zgc:109744,zgc:110697,zgc:111986,zgc:112426,zgc:112982,zgc:113162,zgc:113389,zgc:136308,zgc:153115,zgc:153215,zgc:158494,zgc:158517,zgc:158604,zgc:158803,zgc:161969,zgc:171604,zgc:171717,zgc:171776,zgc:171977,zgc:173619,zgc:173714,zgc:173837,zgc:174275,zgc:174314,zgc:174315,zgc:174624,zgc:174702,zgc:194285,zgc:56699,zgc:63569,zgc:63882,zgc:66472,zgc:66479,zgc:77056,zgc:77838,zgc:91910,zic2b,znf1001,znf1041,znf1051,znf1068,znf281b,znf576.2,zp2.1,zp2.3,zp3a.2,zranb2</t>
        </is>
      </c>
      <c r="M35" t="inlineStr">
        <is>
          <t>[(5, 0), (5, 30), (5, 37), (5, 52), (6, 0), (6, 30), (6, 37), (6, 52), (8, 0), (8, 30), (8, 37), (8, 52), (9, 0), (9, 30), (9, 37), (9, 52), (10, 0), (10, 30), (10, 37), (10, 52), (11, 0), (11, 7), (11, 30), (11, 37), (11, 40), (11, 47), (11, 52), (11, 69), (13, 0), (13, 7), (13, 30), (13, 37), (13, 40), (13, 52), (13, 69), (16, 0), (16, 30), (16, 37), (16, 52), (17, 0), (17, 30), (17, 37), (17, 52), (18, 0), (18, 30), (18, 37), (18, 52), (19, 0), (19, 30), (19, 37), (19, 52), (20, 0), (20, 7), (20, 30), (20, 37), (20, 40), (20, 47), (20, 52), (20, 69), (22, 0), (22, 7), (22, 21), (22, 30), (22, 37), (22, 40), (22, 47), (22, 52), (22, 61), (22, 69), (24, 0), (24, 30), (24, 37), (24, 52), (26, 0), (26, 30), (26, 37), (26, 52), (28, 0), (28, 30), (28, 37), (31, 0), (31, 7), (31, 30), (31, 37), (31, 40), (31, 47), (31, 52), (31, 69), (32, 0), (32, 7), (32, 30), (32, 37), (32, 52), (32, 69), (34, 0), (34, 30), (34, 37), (34, 52), (35, 0), (35, 30), (35, 37), (35, 52), (36, 0), (36, 7), (36, 30), (36, 37), (36, 52), (38, 0), (38, 30), (38, 37), (38, 52), (39, 0), (39, 7), (39, 30), (39, 37), (39, 40), (39, 47), (39, 52), (39, 69), (41, 0), (41, 30), (41, 37), (41, 52), (42, 0), (42, 30), (42, 37), (42, 52), (43, 0), (43, 7), (43, 30), (43, 37), (43, 40), (43, 47), (43, 52), (43, 69), (44, 0), (44, 30), (45, 0), (45, 7), (45, 30), (45, 37), (45, 40), (45, 47), (45, 52), (45, 69), (49, 0), (49, 30), (49, 37), (49, 40), (49, 52), (51, 0), (51, 7), (51, 30), (51, 37), (51, 40), (51, 47), (51, 52), (51, 69), (53, 0), (53, 30), (54, 0), (54, 30), (54, 37), (54, 52), (55, 0), (55, 30), (55, 37), (55, 52), (56, 0), (56, 7), (56, 30), (56, 37), (56, 52), (58, 0), (58, 7), (58, 21), (58, 30), (58, 37), (58, 40), (58, 47), (58, 52), (58, 61), (58, 69), (59, 0), (59, 7), (59, 21), (59, 30), (59, 37), (59, 40), (59, 47), (59, 52), (59, 61), (59, 69), (63, 0), (63, 30), (63, 37), (63, 52), (64, 0), (64, 30), (64, 37), (65, 0), (65, 30), (65, 37), (65, 52), (66, 0), (66, 30), (66, 37), (66, 52), (67, 0), (67, 30), (67, 37), (67, 52), (68, 0), (68, 7), (68, 21), (68, 30), (68, 37), (68, 40), (68, 47), (68, 52), (68, 61), (68, 69), (70, 0), (70, 7), (70, 21), (70, 30), (70, 37), (70, 40), (70, 47), (70, 52), (70, 61), (70, 69), (71, 0), (71, 30), (72, 0), (72, 7), (72, 21), (72, 30), (72, 37), (72, 40), (72, 47), (72, 52), (72, 61), (72, 69), (73, 0), (73, 30), (73, 37), (73, 52), (74, 0), (74, 30), (74, 37), (74, 52), (75, 30), (76, 0), (76, 7), (76, 30), (76, 37), (76, 52), (76, 69), (77, 0), (77, 30), (77, 37), (77, 52), (78, 0), (78, 30), (78, 37), (78, 52), (79, 0), (79, 30), (79, 52), (80, 0), (80, 30), (81, 0), (81, 30), (81, 37), (81, 52), (81, 69)]</t>
        </is>
      </c>
      <c r="N35" t="n">
        <v>4315</v>
      </c>
      <c r="O35" t="n">
        <v>0.75</v>
      </c>
      <c r="P35" t="n">
        <v>0.95</v>
      </c>
      <c r="Q35" t="n">
        <v>3</v>
      </c>
      <c r="R35" t="n">
        <v>10000</v>
      </c>
      <c r="S35" t="inlineStr">
        <is>
          <t>11/06/2023, 18:55:59</t>
        </is>
      </c>
      <c r="T35" s="3">
        <f>hyperlink("https://spiral.technion.ac.il/results/MTAwMDAwMw==/34/GOResultsPROCESS","link")</f>
        <v/>
      </c>
      <c r="U35" t="inlineStr">
        <is>
          <t>['GO:0016071:mRNA metabolic process (qval1.9E-43)', 'GO:0006397:mRNA processing (qval9.45E-41)', 'GO:0008380:RNA splicing (qval6.61E-41)', 'GO:0016070:RNA metabolic process (qval6.47E-39)', 'GO:0006396:RNA processing (qval5.36E-35)', 'GO:0090304:nucleic acid metabolic process (qval6.75E-33)', 'GO:0000398:mRNA splicing, via spliceosome (qval5.47E-32)', 'GO:0000377:RNA splicing, via transesterification reactions with bulged adenosine as nucleophile (qval4.79E-32)', 'GO:0000375:RNA splicing, via transesterification reactions (qval4.26E-32)', 'GO:0006139:nucleobase-containing compound metabolic process (qval9.77E-24)', 'GO:0046483:heterocycle metabolic process (qval8.75E-23)', 'GO:0006725:cellular aromatic compound metabolic process (qval2.24E-22)', 'GO:1901360:organic cyclic compound metabolic process (qval2.83E-20)', 'GO:0034641:cellular nitrogen compound metabolic process (qval6.92E-20)', 'GO:0043484:regulation of RNA splicing (qval6.96E-17)', 'GO:0050684:regulation of mRNA processing (qval1.69E-15)', 'GO:1903311:regulation of mRNA metabolic process (qval4.3E-15)', 'GO:0010468:regulation of gene expression (qval9.62E-15)', 'GO:0019219:regulation of nucleobase-containing compound metabolic process (qval5.56E-14)', 'GO:0051252:regulation of RNA metabolic process (qval1.61E-13)', 'GO:0060255:regulation of macromolecule metabolic process (qval1.08E-11)', 'GO:0048024:regulation of mRNA splicing, via spliceosome (qval3.05E-11)', 'GO:0080090:regulation of primary metabolic process (qval2.24E-10)', 'GO:0051171:regulation of nitrogen compound metabolic process (qval2.26E-10)', 'GO:0019222:regulation of metabolic process (qval2.62E-10)', 'GO:0043170:macromolecule metabolic process (qval4.16E-10)', 'GO:0031323:regulation of cellular metabolic process (qval2.21E-9)', 'GO:0000381:regulation of alternative mRNA splicing, via spliceosome (qval5.39E-9)', 'GO:0006807:nitrogen compound metabolic process (qval2.72E-6)', 'GO:2000112:regulation of cellular macromolecule biosynthetic process (qval2.72E-6)', 'GO:0010556:regulation of macromolecule biosynthetic process (qval2.94E-6)', 'GO:0044237:cellular metabolic process (qval4.61E-6)', 'GO:0006376:mRNA splice site selection (qval4.86E-6)', 'GO:0031326:regulation of cellular biosynthetic process (qval5.69E-6)', 'GO:0009889:regulation of biosynthetic process (qval7.64E-6)', 'GO:0071826:ribonucleoprotein complex subunit organization (qval1.52E-5)', 'GO:0051254:positive regulation of RNA metabolic process (qval1.93E-5)', 'GO:0006355:regulation of transcription, DNA-templated (qval2.63E-5)', 'GO:0022618:ribonucleoprotein complex assembly (qval2.62E-5)', 'GO:1903506:regulation of nucleic acid-templated transcription (qval2.56E-5)', 'GO:2001141:regulation of RNA biosynthetic process (qval2.55E-5)', 'GO:0045935:positive regulation of nucleobase-containing compound metabolic process (qval4.13E-5)', 'GO:0044238:primary metabolic process (qval5.48E-5)', 'GO:0006325:chromatin organization (qval5.56E-5)', 'GO:0010628:positive regulation of gene expression (qval1.24E-4)', 'GO:0071704:organic substance metabolic process (qval3.59E-4)', 'GO:0008152:metabolic process (qval5.85E-4)', 'GO:0010557:positive regulation of macromolecule biosynthetic process (qval1.43E-3)', 'GO:0006357:regulation of transcription by RNA polymerase II (qval1.63E-3)', 'GO:0031328:positive regulation of cellular biosynthetic process (qval2.45E-3)', 'GO:1903508:positive regulation of nucleic acid-templated transcription (qval2.48E-3)', 'GO:0045893:positive regulation of transcription, DNA-templated (qval2.43E-3)', 'GO:1902680:positive regulation of RNA biosynthetic process (qval2.39E-3)', 'GO:0009891:positive regulation of biosynthetic process (qval2.64E-3)', 'GO:0006402:mRNA catabolic process (qval4.9E-3)', 'GO:0010629:negative regulation of gene expression (qval5.78E-3)', 'GO:0006338:chromatin remodeling (qval5.76E-3)', 'GO:0043933:protein-containing complex subunit organization (qval5.94E-3)', 'GO:0051028:mRNA transport (qval7.86E-3)', 'GO:1903313:positive regulation of mRNA metabolic process (qval8.86E-3)', 'GO:0007049:cell cycle (qval1.03E-2)', 'GO:0000956:nuclear-transcribed mRNA catabolic process (qval1.11E-2)', 'GO:0000184:nuclear-transcribed mRNA catabolic process, nonsense-mediated decay (qval1.36E-2)', 'GO:0060236:regulation of mitotic spindle organization (qval1.39E-2)', 'GO:0050685:positive regulation of mRNA processing (qval1.37E-2)', 'GO:0033120:positive regulation of RNA splicing (qval1.35E-2)', 'GO:0006913:nucleocytoplasmic transport (qval1.41E-2)', 'GO:0051169:nuclear transport (qval1.39E-2)', 'GO:0051301:cell division (qval1.4E-2)', 'GO:0032774:RNA biosynthetic process (qval1.38E-2)', 'GO:0051236:establishment of RNA localization (qval1.44E-2)', 'GO:0050658:RNA transport (qval1.42E-2)', 'GO:0050657:nucleic acid transport (qval1.4E-2)', 'GO:0051173:positive regulation of nitrogen compound metabolic process (qval1.43E-2)', 'GO:0010604:positive regulation of macromolecule metabolic process (qval1.5E-2)', 'GO:0006401:RNA catabolic process (qval1.49E-2)', 'GO:0000380:alternative mRNA splicing, via spliceosome (qval1.7E-2)', 'GO:0090224:regulation of spindle organization (qval2.38E-2)', 'GO:0043044:ATP-dependent chromatin remodeling (qval2.39E-2)', 'GO:0006351:transcription, DNA-templated (qval2.72E-2)', 'GO:0097659:nucleic acid-templated transcription (qval2.68E-2)', 'GO:0045292:mRNA cis splicing, via spliceosome (qval2.95E-2)', 'GO:2000738:positive regulation of stem cell differentiation (qval2.91E-2)', 'GO:0006366:transcription by RNA polymerase II (qval3.06E-2)', 'GO:0061013:regulation of mRNA catabolic process (qval3.77E-2)', 'GO:0045944:positive regulation of transcription by RNA polymerase II (qval3.98E-2)', 'GO:0006406:mRNA export from nucleus (qval4.45E-2)', 'GO:0051123:RNA polymerase II preinitiation complex assembly (qval4.72E-2)', 'GO:1901673:regulation of mitotic spindle assembly (qval4.67E-2)', 'GO:0031325:positive regulation of cellular metabolic process (qval5.22E-2)', 'GO:0015931:nucleobase-containing compound transport (qval5.45E-2)', 'GO:0110104:mRNA alternative polyadenylation (qval5.71E-2)', 'GO:1990280:RNA localization to chromatin (qval5.65E-2)', 'GO:1990120:messenger ribonucleoprotein complex assembly (qval5.59E-2)', 'GO:1902425:positive regulation of attachment of mitotic spindle microtubules to kinetochore (qval5.53E-2)', 'GO:1902423:regulation of attachment of mitotic spindle microtubules to kinetochore (qval5.47E-2)', 'GO:0051987:positive regulation of attachment of spindle microtubules to kinetochore (qval5.42E-2)', 'GO:0034622:cellular protein-containing complex assembly (qval7.44E-2)', 'GO:0009893:positive regulation of metabolic process (qval8.69E-2)']</t>
        </is>
      </c>
      <c r="V35" s="3">
        <f>hyperlink("https://spiral.technion.ac.il/results/MTAwMDAwMw==/34/GOResultsFUNCTION","link")</f>
        <v/>
      </c>
      <c r="W35" t="inlineStr">
        <is>
          <t>['GO:0003723:RNA binding (qval1.72E-46)', 'GO:0003676:nucleic acid binding (qval2.61E-39)', 'GO:1901363:heterocyclic compound binding (qval1.71E-23)', 'GO:0097159:organic cyclic compound binding (qval6.39E-23)', 'GO:0003729:mRNA binding (qval1.21E-16)', 'GO:0017069:snRNA binding (qval3.31E-7)', 'GO:0005488:binding (qval2.36E-6)', 'GO:0003724:RNA helicase activity (qval2.7E-6)', "GO:0003730:mRNA 3'-UTR binding (qval6.85E-6)", 'GO:0003677:DNA binding (qval2.24E-5)', 'GO:0003682:chromatin binding (qval3.58E-5)', 'GO:0042393:histone binding (qval1.81E-4)', 'GO:0036002:pre-mRNA binding (qval2.16E-4)', 'GO:0004386:helicase activity (qval3.24E-4)', 'GO:0003712:transcription coregulator activity (qval2.57E-3)', 'GO:0140098:catalytic activity, acting on RNA (qval2.75E-3)', 'GO:0003727:single-stranded RNA binding (qval5.24E-3)', 'GO:0035064:methylated histone binding (qval1.79E-2)', 'GO:0140034:methylation-dependent protein binding (qval1.69E-2)', 'GO:0140110:transcription regulator activity (qval1.63E-2)', 'GO:1990841:promoter-specific chromatin binding (qval3.32E-2)', 'GO:0099122:RNA polymerase II C-terminal domain binding (qval4.13E-2)', 'GO:0030619:U1 snRNA binding (qval3.95E-2)', 'GO:0070717:poly-purine tract binding (qval5.34E-2)', 'GO:0043565:sequence-specific DNA binding (qval7.13E-2)', 'GO:0017130:poly(C) RNA binding (qval7.6E-2)', 'GO:0001055:RNA polymerase II activity (qval7.32E-2)', 'GO:0001097:TFIIH-class transcription factor complex binding (qval7.06E-2)']</t>
        </is>
      </c>
      <c r="X35" s="3">
        <f>hyperlink("https://spiral.technion.ac.il/results/MTAwMDAwMw==/34/GOResultsCOMPONENT","link")</f>
        <v/>
      </c>
      <c r="Y35" t="inlineStr">
        <is>
          <t>['GO:0044428:nuclear part (qval3.84E-52)', 'GO:0005634:nucleus (qval1.09E-36)', 'GO:0044451:nucleoplasm part (qval8.6E-34)', 'GO:0005681:spliceosomal complex (qval2.94E-26)', 'GO:0016607:nuclear speck (qval8.71E-24)', 'GO:0016604:nuclear body (qval2.29E-23)', 'GO:1990904:ribonucleoprotein complex (qval5.36E-23)', 'GO:0043231:intracellular membrane-bounded organelle (qval7.01E-20)', 'GO:0032991:protein-containing complex (qval1.21E-17)', 'GO:0043227:membrane-bounded organelle (qval5.49E-17)', 'GO:0044424:intracellular part (qval5.04E-17)', 'GO:0044446:intracellular organelle part (qval4.01E-16)', 'GO:0005684:U2-type spliceosomal complex (qval1.64E-15)', 'GO:0043229:intracellular organelle (qval8.1E-15)', 'GO:0044422:organelle part (qval8.45E-15)', 'GO:0043226:organelle (qval5.62E-14)', 'GO:0071013:catalytic step 2 spliceosome (qval9.34E-13)', 'GO:1902494:catalytic complex (qval1.92E-11)', 'GO:0097525:spliceosomal snRNP complex (qval2.52E-10)', 'GO:0030532:small nuclear ribonucleoprotein complex (qval3.3E-10)', 'GO:0120114:Sm-like protein family complex (qval4.3E-10)', 'GO:0071010:prespliceosome (qval7.88E-8)', 'GO:0071004:U2-type prespliceosome (qval7.54E-8)', 'GO:0000974:Prp19 complex (qval9.11E-7)', 'GO:0090575:RNA polymerase II transcription factor complex (qval1.68E-5)', 'GO:0044464:cell part (qval1.7E-5)', 'GO:0034708:methyltransferase complex (qval5.25E-5)', 'GO:0044427:chromosomal part (qval7.66E-5)', 'GO:0044798:nuclear transcription factor complex (qval7.73E-5)', 'GO:0036464:cytoplasmic ribonucleoprotein granule (qval7.51E-5)', 'GO:0005685:U1 snRNP (qval8.8E-5)', 'GO:0035770:ribonucleoprotein granule (qval8.96E-5)', 'GO:0044665:MLL1/2 complex (qval1.21E-4)', 'GO:0071339:MLL1 complex (qval1.18E-4)', 'GO:1990234:transferase complex (qval1.51E-4)', 'GO:0016592:mediator complex (qval1.72E-4)', 'GO:0070603:SWI/SNF superfamily-type complex (qval1.77E-4)', 'GO:0015030:Cajal body (qval3.31E-4)', 'GO:0071012:catalytic step 1 spliceosome (qval4.02E-4)', 'GO:0071006:U2-type catalytic step 1 spliceosome (qval3.92E-4)', 'GO:0035097:histone methyltransferase complex (qval5.32E-4)', 'GO:1904949:ATPase complex (qval5.88E-4)', 'GO:0000785:chromatin (qval1.12E-3)', 'GO:0005654:nucleoplasm (qval3.75E-3)', 'GO:0005730:nucleolus (qval5.27E-3)', 'GO:0044454:nuclear chromosome part (qval5.26E-3)', 'GO:0071005:U2-type precatalytic spliceosome (qval7.9E-3)', 'GO:0000792:heterochromatin (qval7.73E-3)', 'GO:0005849:mRNA cleavage factor complex (qval7.99E-3)', 'GO:0005686:U2 snRNP (qval1.37E-2)', 'GO:0005689:U12-type spliceosomal complex (qval1.34E-2)', 'GO:0005667:transcription factor complex (qval1.52E-2)', 'GO:0098577:inactive sex chromosome (qval1.52E-2)', 'GO:0042382:paraspeckles (qval1.49E-2)', 'GO:0061574:ASAP complex (qval1.47E-2)', 'GO:0000803:sex chromosome (qval1.44E-2)', 'GO:0051233:spindle midzone (qval1.54E-2)', 'GO:0005697:telomerase holoenzyme complex (qval1.73E-2)', 'GO:0016514:SWI/SNF complex (qval1.88E-2)']</t>
        </is>
      </c>
      <c r="Z35" t="inlineStr">
        <is>
          <t>[{5, 6, 8, 9, 10, 11, 13, 16, 17, 18, 19, 20, 22, 24, 26, 28, 31, 32, 34, 35, 36, 38, 39, 41, 42, 43, 44, 45, 49, 51, 53, 54, 55, 56, 58, 59, 63, 64, 65, 66, 67, 68, 70, 71, 72, 73, 74, 75, 76, 77, 78, 79, 80, 81}, {0, 37, 69, 7, 40, 47, 52, 21, 61, 30}]</t>
        </is>
      </c>
    </row>
    <row r="36">
      <c r="A36" s="1" t="n">
        <v>35</v>
      </c>
      <c r="B36" t="n">
        <v>30105</v>
      </c>
      <c r="C36" t="n">
        <v>10251</v>
      </c>
      <c r="D36" t="n">
        <v>83</v>
      </c>
      <c r="E36" t="n">
        <v>137</v>
      </c>
      <c r="F36" t="n">
        <v>6545</v>
      </c>
      <c r="G36" t="n">
        <v>51</v>
      </c>
      <c r="H36" t="n">
        <v>6806</v>
      </c>
      <c r="I36" t="n">
        <v>147</v>
      </c>
      <c r="J36" s="2" t="n">
        <v>-207.8640646497995</v>
      </c>
      <c r="K36" t="n">
        <v>0.4173567795966794</v>
      </c>
      <c r="L36" t="inlineStr">
        <is>
          <t>LOC100002181,LOC100333275,LOC100334933,LOC103908609,LOC103909883,LOC570405,acrc,adnp2b,anp32a,armc1l,asf1ba,asf1bb,aspm,aunip,aurka,aurkb,baz1a,birc5a,bub1ba,bub3,casc5,ccnf,cdc45,cdca5,cdk1,cenpa,cenpe,cenpf,cenpk,cenpp,chek1,chtf8,cks1b,clspn,dlgap5,dnmt1,dsn1,dut,eed,ephb2b,g2e3,gtse1,haus1,haus4,haus6,hist1h4l,hmgb2b,hmmr,incenp,ipo9,kiaa0101,kif11,kif14,kif20a,kif4,kifc1,kpna2,krcp,lig1,mad2l1,melk,metrn,mibp,mis18bp1,mki67,morf4l1,mus81,nap1l1,ncapd2,ncapd3,ncapg,ncapg2,ncaph2,ndc80,neil3,nuf2,numa1,nupl1,nusap1,pane1,pbk,plk1,plk4,pola1,pole,prim2,primpol,prkrira,rad1,rbb4l,rfc5,rnaseh2a,rpa2,rrm1,rrm2,rtkn2a,seph,sgol1,si:ch211-113a14.18,si:ch211-113a14.24,si:ch211-156j22.4,si:ch211-225g23.1,si:ch211-255a21.1,si:ch211-272n13.3,si:dkey-11j8.1,si:dkey-25o16.4,si:dkey-261m9.12,si:dkeyp-26a9.2,ska1,smc2,spc24,ssna1,stil,stra13,tacc3,tdp1,ticrr,tmem194a,tmpoa,tonsl,top2a,tp53bp1,traip,trip13,ttk,tuba8l4,ube2c,ube2t,unga,whsc1,zgc:113984,zgc:153405,zgc:158297,zgc:163061,zgc:171223,zgc:194989,zgc:55461</t>
        </is>
      </c>
      <c r="M36" t="inlineStr">
        <is>
          <t>[(5, 24), (5, 28), (5, 54), (5, 73), (6, 24), (6, 28), (6, 54), (6, 73), (7, 54), (8, 54), (12, 54), (13, 54), (17, 28), (17, 54), (18, 1), (18, 3), (18, 9), (18, 10), (18, 24), (18, 28), (18, 32), (18, 35), (18, 36), (18, 38), (18, 43), (18, 47), (18, 48), (18, 54), (18, 55), (18, 71), (18, 73), (20, 54), (21, 54), (22, 1), (22, 3), (22, 8), (22, 9), (22, 10), (22, 12), (22, 24), (22, 28), (22, 32), (22, 35), (22, 36), (22, 38), (22, 40), (22, 42), (22, 43), (22, 47), (22, 48), (22, 54), (22, 55), (22, 67), (22, 71), (22, 73), (26, 1), (26, 3), (26, 9), (26, 10), (26, 12), (26, 24), (26, 28), (26, 32), (26, 35), (26, 36), (26, 38), (26, 43), (26, 48), (26, 54), (26, 55), (26, 71), (26, 73), (26, 77), (34, 54), (39, 28), (39, 54), (40, 54), (41, 24), (41, 28), (41, 36), (41, 38), (41, 43), (41, 54), (41, 73), (42, 54), (44, 54), (45, 24), (45, 28), (45, 36), (45, 54), (45, 73), (47, 54), (52, 54), (53, 3), (53, 10), (53, 24), (53, 28), (53, 32), (53, 36), (53, 38), (53, 43), (53, 54), (53, 73), (57, 54), (59, 24), (59, 28), (59, 36), (59, 54), (59, 73), (61, 54), (64, 54), (65, 3), (65, 24), (65, 28), (65, 36), (65, 38), (65, 43), (65, 54), (65, 73), (67, 28), (67, 54), (69, 54), (74, 1), (74, 3), (74, 9), (74, 10), (74, 24), (74, 28), (74, 32), (74, 35), (74, 36), (74, 38), (74, 43), (74, 54), (74, 55), (74, 71), (74, 73), (78, 24), (78, 28), (78, 36), (78, 38), (78, 43), (78, 54), (78, 73), (79, 54), (81, 54), (82, 54)]</t>
        </is>
      </c>
      <c r="N36" t="n">
        <v>1149</v>
      </c>
      <c r="O36" t="n">
        <v>0.5</v>
      </c>
      <c r="P36" t="n">
        <v>0.95</v>
      </c>
      <c r="Q36" t="n">
        <v>3</v>
      </c>
      <c r="R36" t="n">
        <v>10000</v>
      </c>
      <c r="S36" t="inlineStr">
        <is>
          <t>11/06/2023, 18:56:26</t>
        </is>
      </c>
      <c r="T36" s="3">
        <f>hyperlink("https://spiral.technion.ac.il/results/MTAwMDAwMw==/35/GOResultsPROCESS","link")</f>
        <v/>
      </c>
      <c r="U36" t="inlineStr">
        <is>
          <t>['GO:0022402:cell cycle process (qval1.96E-38)', 'GO:1903047:mitotic cell cycle process (qval2.68E-33)', 'GO:0007049:cell cycle (qval4.62E-31)', 'GO:0051301:cell division (qval1.47E-20)', 'GO:0051276:chromosome organization (qval7.74E-20)', 'GO:0006323:DNA packaging (qval3.24E-16)', 'GO:0030261:chromosome condensation (qval2.78E-16)', 'GO:0010564:regulation of cell cycle process (qval5.91E-16)', 'GO:0051726:regulation of cell cycle (qval2.2E-15)', 'GO:0000278:mitotic cell cycle (qval4.9E-14)', 'GO:0006996:organelle organization (qval6.14E-14)', 'GO:1903046:meiotic cell cycle process (qval1.83E-13)', 'GO:0007051:spindle organization (qval2.09E-13)', 'GO:0006259:DNA metabolic process (qval2.11E-13)', 'GO:0071103:DNA conformation change (qval1.15E-12)', 'GO:1902850:microtubule cytoskeleton organization involved in mitosis (qval1.35E-12)', 'GO:0000075:cell cycle checkpoint (qval1.95E-12)', 'GO:0000226:microtubule cytoskeleton organization (qval2.72E-12)', 'GO:0007059:chromosome segregation (qval3.96E-12)', 'GO:0016043:cellular component organization (qval8.68E-12)', 'GO:1901990:regulation of mitotic cell cycle phase transition (qval1.1E-11)', 'GO:0007017:microtubule-based process (qval1.48E-11)', 'GO:0071840:cellular component organization or biogenesis (qval1.79E-11)', 'GO:0033044:regulation of chromosome organization (qval2.66E-11)', 'GO:1901987:regulation of cell cycle phase transition (qval4.85E-11)', 'GO:0010948:negative regulation of cell cycle process (qval6.33E-11)', 'GO:0007093:mitotic cell cycle checkpoint (qval1.43E-10)', 'GO:0098813:nuclear chromosome segregation (qval1.38E-10)', 'GO:2001251:negative regulation of chromosome organization (qval1.67E-10)', 'GO:0006974:cellular response to DNA damage stimulus (qval2.16E-10)', 'GO:0051983:regulation of chromosome segregation (qval3.21E-10)', 'GO:0006281:DNA repair (qval3.82E-10)', 'GO:0007052:mitotic spindle organization (qval3.96E-10)', 'GO:0045786:negative regulation of cell cycle (qval3.93E-10)', 'GO:1901991:negative regulation of mitotic cell cycle phase transition (qval4.87E-10)', 'GO:1901988:negative regulation of cell cycle phase transition (qval1.27E-9)', 'GO:0007346:regulation of mitotic cell cycle (qval2.08E-9)', 'GO:0010639:negative regulation of organelle organization (qval2.85E-9)', 'GO:0033045:regulation of sister chromatid segregation (qval3.65E-9)', 'GO:0031577:spindle checkpoint (qval1.24E-8)', 'GO:0045841:negative regulation of mitotic metaphase/anaphase transition (qval1.21E-8)', 'GO:0071174:mitotic spindle checkpoint (qval1.18E-8)', 'GO:0071173:spindle assembly checkpoint (qval1.15E-8)', 'GO:0007094:mitotic spindle assembly checkpoint (qval1.13E-8)', 'GO:0006334:nucleosome assembly (qval1.13E-8)', 'GO:0051784:negative regulation of nuclear division (qval1.16E-8)', 'GO:0030071:regulation of mitotic metaphase/anaphase transition (qval1.62E-8)', 'GO:0045930:negative regulation of mitotic cell cycle (qval1.71E-8)', 'GO:0033048:negative regulation of mitotic sister chromatid segregation (qval1.87E-8)', 'GO:0033046:negative regulation of sister chromatid segregation (qval1.83E-8)', 'GO:1902100:negative regulation of metaphase/anaphase transition of cell cycle (qval1.79E-8)', 'GO:2000816:negative regulation of mitotic sister chromatid separation (qval1.76E-8)', 'GO:1902099:regulation of metaphase/anaphase transition of cell cycle (qval2.01E-8)', 'GO:0051783:regulation of nuclear division (qval2.54E-8)', 'GO:0010965:regulation of mitotic sister chromatid separation (qval2.68E-8)', 'GO:0065004:protein-DNA complex assembly (qval2.71E-8)', 'GO:0006260:DNA replication (qval2.66E-8)', 'GO:1905819:negative regulation of chromosome separation (qval2.75E-8)', 'GO:0051985:negative regulation of chromosome segregation (qval2.7E-8)', 'GO:1905818:regulation of chromosome separation (qval3.34E-8)', 'GO:0033047:regulation of mitotic sister chromatid segregation (qval7.68E-8)', 'GO:0033043:regulation of organelle organization (qval7.87E-8)', 'GO:0000819:sister chromatid segregation (qval1.03E-7)', 'GO:0045839:negative regulation of mitotic nuclear division (qval1.51E-7)', 'GO:0006333:chromatin assembly or disassembly (qval1.53E-7)', 'GO:0051383:kinetochore organization (qval1.68E-7)', 'GO:0051129:negative regulation of cellular component organization (qval1.7E-7)', 'GO:0071459:protein localization to chromosome, centromeric region (qval2.12E-7)', 'GO:0034501:protein localization to kinetochore (qval2.09E-7)', 'GO:0034728:nucleosome organization (qval2.47E-7)', 'GO:0071824:protein-DNA complex subunit organization (qval3.06E-7)', 'GO:0007088:regulation of mitotic nuclear division (qval3.11E-7)', 'GO:0006325:chromatin organization (qval3.96E-7)', 'GO:0007010:cytoskeleton organization (qval8.55E-7)', 'GO:0033554:cellular response to stress (qval1.48E-6)', 'GO:0022414:reproductive process (qval1.48E-6)', 'GO:0070192:chromosome organization involved in meiotic cell cycle (qval1.9E-6)', 'GO:0000070:mitotic sister chromatid segregation (qval3.28E-6)', 'GO:0007076:mitotic chromosome condensation (qval6.31E-6)', 'GO:0051382:kinetochore assembly (qval1.24E-5)', 'GO:0051225:spindle assembly (qval1.59E-5)', 'GO:0022607:cellular component assembly (qval2.7E-5)', 'GO:0010032:meiotic chromosome condensation (qval2.78E-5)', 'GO:0009987:cellular process (qval2.91E-5)', 'GO:0051128:regulation of cellular component organization (qval3.8E-5)', 'GO:0031935:regulation of chromatin silencing (qval4.02E-5)', 'GO:0010389:regulation of G2/M transition of mitotic cell cycle (qval3.98E-5)', 'GO:0090304:nucleic acid metabolic process (qval5.13E-5)', 'GO:0034622:cellular protein-containing complex assembly (qval6.13E-5)', 'GO:0051716:cellular response to stimulus (qval6.28E-5)', 'GO:1902749:regulation of cell cycle G2/M phase transition (qval1.04E-4)', 'GO:0031023:microtubule organizing center organization (qval1.45E-4)', 'GO:0000077:DNA damage checkpoint (qval1.69E-4)', 'GO:0034502:protein localization to chromosome (qval1.99E-4)', 'GO:0031570:DNA integrity checkpoint (qval3.04E-4)', 'GO:0007098:centrosome cycle (qval3.36E-4)', 'GO:0060968:regulation of gene silencing (qval3.42E-4)', 'GO:0006302:double-strand break repair (qval4.1E-4)', 'GO:0016584:nucleosome positioning (qval4.16E-4)', 'GO:0010972:negative regulation of G2/M transition of mitotic cell cycle (qval4.12E-4)', 'GO:0045132:meiotic chromosome segregation (qval4.5E-4)', 'GO:0031936:negative regulation of chromatin silencing (qval5.09E-4)', 'GO:0070925:organelle assembly (qval5.62E-4)', 'GO:0051052:regulation of DNA metabolic process (qval5.98E-4)', 'GO:0060969:negative regulation of gene silencing (qval6.16E-4)', 'GO:1902750:negative regulation of cell cycle G2/M phase transition (qval7.49E-4)', 'GO:0044773:mitotic DNA damage checkpoint (qval9.03E-4)', 'GO:0065003:protein-containing complex assembly (qval9.39E-4)', 'GO:0031497:chromatin assembly (qval1.07E-3)', 'GO:0031572:G2 DNA damage checkpoint (qval1.15E-3)', 'GO:0051310:metaphase plate congression (qval1.13E-3)', 'GO:0006336:DNA replication-independent nucleosome assembly (qval1.12E-3)', 'GO:0009263:deoxyribonucleotide biosynthetic process (qval1.11E-3)', 'GO:0007095:mitotic G2 DNA damage checkpoint (qval1.11E-3)', 'GO:0045910:negative regulation of DNA recombination (qval1.21E-3)', 'GO:0044260:cellular macromolecule metabolic process (qval1.2E-3)', 'GO:0006139:nucleobase-containing compound metabolic process (qval1.39E-3)', 'GO:0044774:mitotic DNA integrity checkpoint (qval1.39E-3)', 'GO:0034724:DNA replication-independent nucleosome organization (qval1.58E-3)', 'GO:0032465:regulation of cytokinesis (qval1.61E-3)', 'GO:0043933:protein-containing complex subunit organization (qval1.67E-3)', 'GO:0045815:positive regulation of gene expression, epigenetic (qval2.15E-3)', 'GO:0008608:attachment of spindle microtubules to kinetochore (qval2.17E-3)', 'GO:0000712:resolution of meiotic recombination intermediates (qval2.16E-3)', 'GO:0007062:sister chromatid cohesion (qval2.42E-3)', 'GO:1902275:regulation of chromatin organization (qval2.49E-3)', 'GO:0051293:establishment of spindle localization (qval2.74E-3)', 'GO:1905268:negative regulation of chromatin organization (qval2.72E-3)', 'GO:0051653:spindle localization (qval2.7E-3)', 'GO:0006950:response to stress (qval2.79E-3)', 'GO:0051303:establishment of chromosome localization (qval2.79E-3)', 'GO:0046483:heterocycle metabolic process (qval3.21E-3)', 'GO:0006271:DNA strand elongation involved in DNA replication (qval3.65E-3)', 'GO:0006725:cellular aromatic compound metabolic process (qval3.85E-3)', 'GO:0000018:regulation of DNA recombination (qval4.27E-3)', 'GO:0050000:chromosome localization (qval4.62E-3)', 'GO:0009262:deoxyribonucleotide metabolic process (qval4.59E-3)', 'GO:0006310:DNA recombination (qval5.24E-3)', 'GO:0022616:DNA strand elongation (qval5.73E-3)', 'GO:0010824:regulation of centrosome duplication (qval5.69E-3)', 'GO:0044818:mitotic G2/M transition checkpoint (qval7.02E-3)', 'GO:0046605:regulation of centrosome cycle (qval6.97E-3)', 'GO:0051304:chromosome separation (qval7.6E-3)', 'GO:0006335:DNA replication-dependent nucleosome assembly (qval7.55E-3)', 'GO:0006273:lagging strand elongation (qval7.5E-3)', 'GO:0034723:DNA replication-dependent nucleosome organization (qval7.45E-3)', 'GO:0007064:mitotic sister chromatid cohesion (qval8.25E-3)', 'GO:1901360:organic cyclic compound metabolic process (qval8.87E-3)', 'GO:0090068:positive regulation of cell cycle process (qval8.98E-3)', 'GO:0051053:negative regulation of DNA metabolic process (qval1.07E-2)', 'GO:0016571:histone methylation (qval1.16E-2)', 'GO:0045005:DNA-dependent DNA replication maintenance of fidelity (qval1.36E-2)', 'GO:0033313:meiotic cell cycle checkpoint (qval1.42E-2)', 'GO:0006272:leading strand elongation (qval1.41E-2)', 'GO:0007080:mitotic metaphase plate congression (qval1.4E-2)', 'GO:0051302:regulation of cell division (qval1.57E-2)', 'GO:0045787:positive regulation of cell cycle (qval1.82E-2)', 'GO:0040029:regulation of gene expression, epigenetic (qval1.83E-2)', 'GO:0051315:attachment of mitotic spindle microtubules to kinetochore (qval2.26E-2)', 'GO:0061982:meiosis I cell cycle process (qval2.32E-2)', 'GO:0040001:establishment of mitotic spindle localization (qval2.62E-2)', 'GO:0051447:negative regulation of meiotic cell cycle (qval3.31E-2)', 'GO:0045835:negative regulation of meiotic nuclear division (qval3.29E-2)', 'GO:0070601:centromeric sister chromatid cohesion (qval3.27E-2)', 'GO:0033365:protein localization to organelle (qval3.5E-2)', 'GO:0051656:establishment of organelle localization (qval3.72E-2)', 'GO:0016569:covalent chromatin modification (qval4.19E-2)', 'GO:0016570:histone modification (qval4.16E-2)', 'GO:0051177:meiotic sister chromatid cohesion (qval4.43E-2)', 'GO:0040020:regulation of meiotic nuclear division (qval4.4E-2)', 'GO:0044030:regulation of DNA methylation (qval4.38E-2)', 'GO:0006479:protein methylation (qval4.71E-2)', 'GO:0008213:protein alkylation (qval4.68E-2)', 'GO:0070507:regulation of microtubule cytoskeleton organization (qval4.92E-2)', 'GO:0000724:double-strand break repair via homologous recombination (qval4.89E-2)', 'GO:0051640:organelle localization (qval4.9E-2)']</t>
        </is>
      </c>
      <c r="V36" s="3">
        <f>hyperlink("https://spiral.technion.ac.il/results/MTAwMDAwMw==/35/GOResultsFUNCTION","link")</f>
        <v/>
      </c>
      <c r="W36" t="inlineStr">
        <is>
          <t>['GO:0003682:chromatin binding (qval2.93E-9)', 'GO:0008017:microtubule binding (qval2.28E-6)', 'GO:0015631:tubulin binding (qval1.2E-5)', 'GO:0031491:nucleosome binding (qval1.67E-4)', 'GO:0140097:catalytic activity, acting on DNA (qval4.47E-4)', 'GO:0042393:histone binding (qval3.74E-4)', 'GO:0035173:histone kinase activity (qval2.44E-3)', 'GO:0031492:nucleosomal DNA binding (qval4.54E-3)', 'GO:0005524:ATP binding (qval5.98E-3)', 'GO:0032559:adenyl ribonucleotide binding (qval7.8E-3)', 'GO:0030554:adenyl nucleotide binding (qval7.67E-3)', 'GO:0003677:DNA binding (qval1.06E-2)', 'GO:0035174:histone serine kinase activity (qval1.05E-2)', 'GO:0005488:binding (qval1.08E-2)', 'GO:0008144:drug binding (qval1.51E-2)', 'GO:0017076:purine nucleotide binding (qval2.25E-2)', 'GO:0016728:oxidoreductase activity, acting on CH or CH2 groups, disulfide as acceptor (qval2.4E-2)', 'GO:0004748:ribonucleoside-diphosphate reductase activity, thioredoxin disulfide as acceptor (qval2.27E-2)', 'GO:0061731:ribonucleoside-diphosphate reductase activity (qval2.15E-2)', 'GO:0035639:purine ribonucleoside triphosphate binding (qval2.69E-2)', 'GO:1901363:heterocyclic compound binding (qval2.85E-2)', 'GO:0000166:nucleotide binding (qval2.84E-2)', 'GO:1901265:nucleoside phosphate binding (qval2.72E-2)', 'GO:0032555:purine ribonucleotide binding (qval3.25E-2)', 'GO:0097159:organic cyclic compound binding (qval3.18E-2)', 'GO:0016725:oxidoreductase activity, acting on CH or CH2 groups (qval3.13E-2)', 'GO:0003777:microtubule motor activity (qval3.15E-2)', 'GO:0004518:nuclease activity (qval3.08E-2)', 'GO:0032553:ribonucleotide binding (qval3E-2)', 'GO:0031490:chromatin DNA binding (qval3.58E-2)', 'GO:0097367:carbohydrate derivative binding (qval3.54E-2)', 'GO:0016772:transferase activity, transferring phosphorus-containing groups (qval4.25E-2)', 'GO:0008092:cytoskeletal protein binding (qval4.17E-2)', 'GO:0036094:small molecule binding (qval4.3E-2)', 'GO:0004674:protein serine/threonine kinase activity (qval5.45E-2)', 'GO:0003697:single-stranded DNA binding (qval5.93E-2)', 'GO:0004672:protein kinase activity (qval6.2E-2)', 'GO:0016773:phosphotransferase activity, alcohol group as acceptor (qval6.72E-2)', 'GO:0016301:kinase activity (qval8.07E-2)']</t>
        </is>
      </c>
      <c r="X36" s="3">
        <f>hyperlink("https://spiral.technion.ac.il/results/MTAwMDAwMw==/35/GOResultsCOMPONENT","link")</f>
        <v/>
      </c>
      <c r="Y36" t="inlineStr">
        <is>
          <t>['GO:0044427:chromosomal part (qval8.65E-32)', 'GO:0005694:chromosome (qval3.32E-24)', 'GO:0005634:nucleus (qval2.81E-20)', 'GO:0043228:non-membrane-bounded organelle (qval1.96E-18)', 'GO:0043232:intracellular non-membrane-bounded organelle (qval1.56E-18)', 'GO:0044446:intracellular organelle part (qval3.77E-17)', 'GO:0044422:organelle part (qval3.24E-16)', 'GO:0043229:intracellular organelle (qval3.2E-14)', 'GO:0000775:chromosome, centromeric region (qval3.2E-14)', 'GO:0098687:chromosomal region (qval4.17E-14)', 'GO:0043226:organelle (qval6.59E-14)', 'GO:0044424:intracellular part (qval1.46E-13)', 'GO:0000776:kinetochore (qval3.17E-13)', 'GO:0044430:cytoskeletal part (qval8.77E-12)', 'GO:0044815:DNA packaging complex (qval2.92E-11)', 'GO:0005874:microtubule (qval6.16E-11)', 'GO:0005876:spindle microtubule (qval2.61E-10)', 'GO:0043231:intracellular membrane-bounded organelle (qval2.71E-10)', 'GO:0043227:membrane-bounded organelle (qval9E-9)', 'GO:0099513:polymeric cytoskeletal fiber (qval2.1E-8)', 'GO:0032991:protein-containing complex (qval2.65E-8)', 'GO:0099080:supramolecular complex (qval3.12E-8)', 'GO:0099081:supramolecular polymer (qval2.98E-8)', 'GO:0099512:supramolecular fiber (qval2.86E-8)', 'GO:0044454:nuclear chromosome part (qval9.59E-8)', 'GO:0044464:cell part (qval2.08E-7)', 'GO:0000786:nucleosome (qval2.57E-7)', 'GO:0032993:protein-DNA complex (qval2.51E-7)', 'GO:0000777:condensed chromosome kinetochore (qval1.89E-6)', 'GO:0005815:microtubule organizing center (qval1.97E-6)', 'GO:0005813:centrosome (qval3.88E-6)', 'GO:0000778:condensed nuclear chromosome kinetochore (qval4.76E-6)', 'GO:0000922:spindle pole (qval9.63E-6)', 'GO:0031262:Ndc80 complex (qval4.14E-5)', 'GO:0000796:condensin complex (qval4.02E-5)', 'GO:0031616:spindle pole centrosome (qval9.73E-5)', 'GO:0005875:microtubule associated complex (qval1.9E-4)', 'GO:0005819:spindle (qval2.1E-4)', 'GO:0044428:nuclear part (qval2.13E-4)', 'GO:0070652:HAUS complex (qval3.04E-4)', 'GO:0072686:mitotic spindle (qval5.21E-4)', 'GO:0000779:condensed chromosome, centromeric region (qval1.33E-3)', 'GO:0032133:chromosome passenger complex (qval7.73E-3)', 'GO:0005662:DNA replication factor A complex (qval1.25E-2)', 'GO:0000940:condensed chromosome outer kinetochore (qval1.23E-2)']</t>
        </is>
      </c>
      <c r="Z36" t="inlineStr">
        <is>
          <t>[{65, 5, 6, 41, 74, 45, 78, 18, 53, 22, 26, 59}, {64, 1, 3, 67, 69, 71, 8, 9, 10, 73, 12, 77, 7, 13, 79, 17, 81, 82, 20, 21, 24, 32, 34, 35, 36, 38, 39, 40, 42, 43, 44, 47, 48, 52, 55, 57, 61}, {28, 54}]</t>
        </is>
      </c>
    </row>
    <row r="37">
      <c r="A37" s="1" t="n">
        <v>36</v>
      </c>
      <c r="B37" t="n">
        <v>30105</v>
      </c>
      <c r="C37" t="n">
        <v>10251</v>
      </c>
      <c r="D37" t="n">
        <v>83</v>
      </c>
      <c r="E37" t="n">
        <v>94</v>
      </c>
      <c r="F37" t="n">
        <v>6127</v>
      </c>
      <c r="G37" t="n">
        <v>53</v>
      </c>
      <c r="H37" t="n">
        <v>6806</v>
      </c>
      <c r="I37" t="n">
        <v>193</v>
      </c>
      <c r="J37" s="2" t="n">
        <v>-94.14328661764523</v>
      </c>
      <c r="K37" t="n">
        <v>0.4174121048937374</v>
      </c>
      <c r="L37" t="inlineStr">
        <is>
          <t>LOC100148329,LOC100150849,LOC100534909,LOC103911157,LOC103911878,LOC568650,adam10b,ank3b,anp32a,asf1ba,asf1bb,cd82a,celsr1b,clspn,cspg5a,ctnnd2b,dnmt1,e2f7,egr2b,eng2b,fgfr3,fosab,foxb1a,fzd3a,gfap,gins4,gpr98,hells,her2,her8a,hira,hmces,hmgb1b,hmgb2b,id1,ildr2,irx1a,lig1,lmo3,mbd3b,mcm2,mcm3,mcm4,mcm6,mcm7,mdkb,metrn,mibp,mn1a,msi1,nat8l,ndst3,nova2,nrarpb,odz4,parp2,pax3a,pax6a,pcna,phf20b,plagx,pole,polr3glb,pou3f2a,pou3f2b,pou3f3a,prim2,ptprn2,ptpro,rbbp4,rfc1,rfc5,rpa1,rpa2,rrm1,scube2,si:ch211-137a8.4,slbp,slc16a9b,slc29a2,sox19a,sox21a,sox3,sp8b,syne2a,tmem47,tox,tox3,uba1,wu:fb25b09,zgc:110540,zgc:123194,zic1,zic4</t>
        </is>
      </c>
      <c r="M37" t="inlineStr">
        <is>
          <t>[(0, 19), (2, 19), (2, 24), (2, 36), (2, 73), (4, 19), (4, 24), (4, 36), (4, 73), (4, 77), (5, 9), (5, 19), (5, 24), (5, 36), (5, 38), (5, 73), (5, 77), (6, 19), (6, 24), (6, 28), (6, 36), (6, 38), (6, 73), (6, 77), (8, 19), (10, 19), (10, 36), (12, 19), (12, 24), (12, 36), (13, 19), (13, 24), (13, 36), (14, 9), (14, 19), (14, 24), (14, 28), (14, 36), (14, 38), (14, 43), (14, 73), (14, 77), (17, 19), (17, 24), (17, 28), (17, 36), (17, 38), (17, 73), (17, 77), (20, 19), (20, 36), (22, 9), (22, 19), (22, 24), (22, 28), (22, 36), (22, 38), (22, 73), (22, 77), (23, 19), (23, 24), (23, 36), (23, 38), (23, 73), (23, 77), (25, 19), (25, 24), (25, 36), (25, 38), (25, 73), (27, 9), (27, 19), (27, 24), (27, 36), (27, 73), (29, 9), (29, 19), (29, 24), (29, 36), (29, 38), (29, 73), (29, 77), (32, 19), (33, 9), (33, 19), (33, 24), (33, 36), (33, 38), (33, 73), (33, 77), (34, 19), (34, 24), (34, 36), (34, 73), (34, 77), (35, 19), (37, 19), (39, 19), (39, 24), (39, 36), (39, 73), (39, 77), (42, 19), (42, 36), (44, 19), (44, 24), (44, 36), (45, 19), (45, 24), (45, 36), (45, 73), (46, 19), (46, 24), (46, 28), (46, 36), (46, 38), (46, 73), (46, 77), (50, 24), (51, 9), (51, 19), (51, 24), (51, 28), (51, 36), (51, 38), (51, 73), (51, 77), (52, 19), (52, 36), (53, 9), (53, 19), (53, 24), (53, 28), (53, 36), (53, 38), (53, 73), (53, 77), (57, 19), (57, 36), (59, 9), (59, 19), (59, 24), (59, 36), (59, 38), (59, 43), (59, 73), (59, 77), (60, 19), (60, 24), (60, 36), (60, 38), (60, 73), (60, 77), (61, 19), (62, 19), (64, 19), (64, 36), (65, 19), (65, 24), (65, 28), (65, 36), (65, 38), (65, 73), (65, 77), (67, 19), (67, 24), (67, 36), (74, 19), (74, 24), (74, 36), (74, 38), (74, 73), (74, 77), (79, 9), (79, 19), (79, 24), (79, 28), (79, 36), (79, 38), (79, 43), (79, 54), (79, 73), (79, 77), (80, 9), (80, 19), (80, 24), (80, 28), (80, 36), (80, 38), (80, 54), (80, 73), (80, 77), (82, 19)]</t>
        </is>
      </c>
      <c r="N37" t="n">
        <v>2727</v>
      </c>
      <c r="O37" t="n">
        <v>0.75</v>
      </c>
      <c r="P37" t="n">
        <v>0.95</v>
      </c>
      <c r="Q37" t="n">
        <v>3</v>
      </c>
      <c r="R37" t="n">
        <v>10000</v>
      </c>
      <c r="S37" t="inlineStr">
        <is>
          <t>11/06/2023, 18:56:50</t>
        </is>
      </c>
      <c r="T37" s="3">
        <f>hyperlink("https://spiral.technion.ac.il/results/MTAwMDAwMw==/36/GOResultsPROCESS","link")</f>
        <v/>
      </c>
      <c r="U37" t="inlineStr">
        <is>
          <t>['GO:0006260:DNA replication (qval1.11E-12)', 'GO:0019219:regulation of nucleobase-containing compound metabolic process (qval3.52E-7)', 'GO:0032502:developmental process (qval4.99E-7)', 'GO:0006268:DNA unwinding involved in DNA replication (qval5.76E-7)', 'GO:0006259:DNA metabolic process (qval5.38E-7)', 'GO:0006974:cellular response to DNA damage stimulus (qval1.14E-6)', 'GO:0006357:regulation of transcription by RNA polymerase II (qval1.45E-6)', 'GO:0006271:DNA strand elongation involved in DNA replication (qval1.79E-6)', 'GO:0000727:double-strand break repair via break-induced replication (qval1.59E-6)', 'GO:0006355:regulation of transcription, DNA-templated (qval2.19E-6)', 'GO:1903506:regulation of nucleic acid-templated transcription (qval2.01E-6)', 'GO:2001141:regulation of RNA biosynthetic process (qval1.87E-6)', 'GO:0051252:regulation of RNA metabolic process (qval2.01E-6)', 'GO:2000112:regulation of cellular macromolecule biosynthetic process (qval2.57E-6)', 'GO:0022616:DNA strand elongation (qval2.4E-6)', 'GO:0010556:regulation of macromolecule biosynthetic process (qval2.37E-6)', 'GO:0006281:DNA repair (qval2.43E-6)', 'GO:0031326:regulation of cellular biosynthetic process (qval3.04E-6)', 'GO:0009889:regulation of biosynthetic process (qval3.38E-6)', 'GO:0034645:cellular macromolecule biosynthetic process (qval5.5E-6)', 'GO:0048869:cellular developmental process (qval7.69E-6)', 'GO:0051171:regulation of nitrogen compound metabolic process (qval7.84E-6)', 'GO:0010468:regulation of gene expression (qval8.34E-6)', 'GO:0006302:double-strand break repair (qval1.08E-5)', 'GO:0000724:double-strand break repair via homologous recombination (qval1.12E-5)', 'GO:0006267:pre-replicative complex assembly involved in nuclear cell cycle DNA replication (qval1.09E-5)', 'GO:0036388:pre-replicative complex assembly (qval1.05E-5)', 'GO:1902299:pre-replicative complex assembly involved in cell cycle DNA replication (qval1.02E-5)', 'GO:0048856:anatomical structure development (qval1E-5)', 'GO:0080090:regulation of primary metabolic process (qval1E-5)', 'GO:0000725:recombinational repair (qval9.97E-6)', 'GO:0009059:macromolecule biosynthetic process (qval1.23E-5)', 'GO:0032508:DNA duplex unwinding (qval1.39E-5)', 'GO:0032392:DNA geometric change (qval1.35E-5)', 'GO:0006310:DNA recombination (qval1.34E-5)', 'GO:0031323:regulation of cellular metabolic process (qval1.98E-5)', 'GO:0030154:cell differentiation (qval2.1E-5)', 'GO:0060255:regulation of macromolecule metabolic process (qval2.52E-5)', 'GO:0065004:protein-DNA complex assembly (qval3.41E-5)', 'GO:0019222:regulation of metabolic process (qval1.48E-4)', 'GO:0071824:protein-DNA complex subunit organization (qval2.02E-4)', 'GO:0033554:cellular response to stress (qval2.1E-4)', 'GO:0009952:anterior/posterior pattern specification (qval2.76E-4)', 'GO:0007275:multicellular organism development (qval3.99E-4)', 'GO:0006270:DNA replication initiation (qval4.19E-4)', 'GO:0090304:nucleic acid metabolic process (qval4.56E-4)', 'GO:0007417:central nervous system development (qval8.51E-4)', 'GO:0006336:DNA replication-independent nucleosome assembly (qval1.04E-3)', 'GO:0071103:DNA conformation change (qval1.43E-3)', 'GO:0034724:DNA replication-independent nucleosome organization (qval1.49E-3)', 'GO:0051716:cellular response to stimulus (qval2.11E-3)', 'GO:0032501:multicellular organismal process (qval2.32E-3)', 'GO:0006333:chromatin assembly or disassembly (qval2.53E-3)', 'GO:0003002:regionalization (qval2.56E-3)', 'GO:0050794:regulation of cellular process (qval3.04E-3)', 'GO:0007049:cell cycle (qval4.24E-3)', 'GO:0006139:nucleobase-containing compound metabolic process (qval5.24E-3)', 'GO:0009653:anatomical structure morphogenesis (qval7.9E-3)', 'GO:0050767:regulation of neurogenesis (qval8.63E-3)', 'GO:0006335:DNA replication-dependent nucleosome assembly (qval9.76E-3)', 'GO:0034723:DNA replication-dependent nucleosome organization (qval9.6E-3)', 'GO:0007389:pattern specification process (qval9.91E-3)', 'GO:0046483:heterocycle metabolic process (qval1.07E-2)', 'GO:0006725:cellular aromatic compound metabolic process (qval1.24E-2)', 'GO:0030182:neuron differentiation (qval1.25E-2)', 'GO:0051960:regulation of nervous system development (qval1.49E-2)', 'GO:0060284:regulation of cell development (qval1.5E-2)', 'GO:0061351:neural precursor cell proliferation (qval1.66E-2)', 'GO:0006272:leading strand elongation (qval1.69E-2)', 'GO:0006261:DNA-dependent DNA replication (qval1.86E-2)', 'GO:0048731:system development (qval2.4E-2)', 'GO:0050789:regulation of biological process (qval2.37E-2)', 'GO:1901360:organic cyclic compound metabolic process (qval2.41E-2)', 'GO:0021534:cell proliferation in hindbrain (qval2.62E-2)', 'GO:1902315:nuclear cell cycle DNA replication initiation (qval2.59E-2)', 'GO:1902292:cell cycle DNA replication initiation (qval2.55E-2)', 'GO:1902975:mitotic DNA replication initiation (qval2.52E-2)', 'GO:0048513:animal organ development (qval2.7E-2)', 'GO:0007420:brain development (qval2.9E-2)', 'GO:0044249:cellular biosynthetic process (qval3.68E-2)', 'GO:0071897:DNA biosynthetic process (qval4.13E-2)', 'GO:0006950:response to stress (qval4.27E-2)', 'GO:0045595:regulation of cell differentiation (qval4.79E-2)', 'GO:0044030:regulation of DNA methylation (qval4.82E-2)', 'GO:1901576:organic substance biosynthetic process (qval6.04E-2)', 'GO:0021592:fourth ventricle development (qval6.26E-2)', 'GO:0048646:anatomical structure formation involved in morphogenesis (qval6.37E-2)', 'GO:0065007:biological regulation (qval7.68E-2)', 'GO:0009058:biosynthetic process (qval7.78E-2)', 'GO:0010001:glial cell differentiation (qval9.4E-2)']</t>
        </is>
      </c>
      <c r="V37" s="3">
        <f>hyperlink("https://spiral.technion.ac.il/results/MTAwMDAwMw==/36/GOResultsFUNCTION","link")</f>
        <v/>
      </c>
      <c r="W37" t="inlineStr">
        <is>
          <t>['GO:0003677:DNA binding (qval1.45E-13)', 'GO:0003676:nucleic acid binding (qval2.84E-10)', 'GO:0043565:sequence-specific DNA binding (qval2.4E-8)', 'GO:1990837:sequence-specific double-stranded DNA binding (qval2.09E-8)', 'GO:0003690:double-stranded DNA binding (qval4.64E-8)', 'GO:0000978:RNA polymerase II proximal promoter sequence-specific DNA binding (qval5.94E-8)', 'GO:0000987:proximal promoter sequence-specific DNA binding (qval6.42E-8)', 'GO:0001012:RNA polymerase II regulatory region DNA binding (qval3.03E-6)', 'GO:0000977:RNA polymerase II regulatory region sequence-specific DNA binding (qval2.7E-6)', 'GO:0000981:DNA-binding transcription factor activity, RNA polymerase II-specific (qval3.04E-6)', 'GO:0000976:transcription regulatory region sequence-specific DNA binding (qval4.64E-6)', 'GO:0001067:regulatory region nucleic acid binding (qval4.32E-6)', 'GO:0044212:transcription regulatory region DNA binding (qval3.99E-6)', 'GO:1901363:heterocyclic compound binding (qval4.45E-6)', 'GO:0097159:organic cyclic compound binding (qval6.03E-6)', 'GO:0008094:DNA-dependent ATPase activity (qval6.55E-6)', 'GO:0003700:DNA-binding transcription factor activity (qval7.7E-6)', 'GO:0140110:transcription regulator activity (qval5.28E-5)', 'GO:0003697:single-stranded DNA binding (qval7.38E-5)', 'GO:0003688:DNA replication origin binding (qval1.35E-4)', 'GO:0140097:catalytic activity, acting on DNA (qval1.32E-3)', 'GO:0043142:single-stranded DNA-dependent ATPase activity (qval1.27E-3)', 'GO:0017116:single-stranded DNA-dependent ATP-dependent DNA helicase activity (qval1.22E-3)', 'GO:0004003:ATP-dependent DNA helicase activity (qval2.27E-3)', 'GO:0070035:purine NTP-dependent helicase activity (qval2.18E-3)', 'GO:0008026:ATP-dependent helicase activity (qval2.1E-3)', 'GO:0005488:binding (qval3.28E-3)', "GO:0043138:3'-5' DNA helicase activity (qval4.25E-3)", "GO:0043140:ATP-dependent 3'-5' DNA helicase activity (qval7.59E-3)", "GO:1990518:single-stranded DNA-dependent ATP-dependent 3'-5' DNA helicase activity (qval7.34E-3)", 'GO:0003678:DNA helicase activity (qval1.52E-2)', 'GO:0004386:helicase activity (qval2.72E-2)', 'GO:0042623:ATPase activity, coupled (qval3.45E-2)', 'GO:0003682:chromatin binding (qval6.15E-2)', 'GO:0008301:DNA binding, bending (qval9.23E-2)']</t>
        </is>
      </c>
      <c r="X37" s="3">
        <f>hyperlink("https://spiral.technion.ac.il/results/MTAwMDAwMw==/36/GOResultsCOMPONENT","link")</f>
        <v/>
      </c>
      <c r="Y37" t="inlineStr">
        <is>
          <t>['GO:0005634:nucleus (qval2.13E-14)', 'GO:0043231:intracellular membrane-bounded organelle (qval1.42E-8)', 'GO:0043227:membrane-bounded organelle (qval9.48E-9)', 'GO:0043229:intracellular organelle (qval6.09E-8)', 'GO:0043226:organelle (qval9.76E-8)', 'GO:0042555:MCM complex (qval3.4E-5)', 'GO:0044424:intracellular part (qval1.1E-3)', 'GO:0044464:cell part (qval3.41E-3)', 'GO:0005662:DNA replication factor A complex (qval3.31E-2)']</t>
        </is>
      </c>
      <c r="Z37" t="inlineStr">
        <is>
          <t>[{0, 2, 4, 5, 6, 8, 10, 12, 13, 14, 17, 20, 22, 23, 25, 27, 29, 32, 33, 34, 35, 37, 39, 42, 44, 45, 46, 50, 51, 52, 53, 57, 59, 60, 61, 62, 64, 65, 67, 74, 79, 80, 82}, {36, 38, 73, 9, 43, 77, 19, 54, 24, 28}]</t>
        </is>
      </c>
    </row>
    <row r="38">
      <c r="A38" s="1" t="n">
        <v>37</v>
      </c>
      <c r="B38" t="n">
        <v>30105</v>
      </c>
      <c r="C38" t="n">
        <v>10251</v>
      </c>
      <c r="D38" t="n">
        <v>83</v>
      </c>
      <c r="E38" t="n">
        <v>204</v>
      </c>
      <c r="F38" t="n">
        <v>4915</v>
      </c>
      <c r="G38" t="n">
        <v>35</v>
      </c>
      <c r="H38" t="n">
        <v>6806</v>
      </c>
      <c r="I38" t="n">
        <v>131</v>
      </c>
      <c r="J38" s="2" t="n">
        <v>-329.6485211209507</v>
      </c>
      <c r="K38" t="n">
        <v>0.4197779262554969</v>
      </c>
      <c r="L38" t="inlineStr">
        <is>
          <t>LOC100004591,LOC100334443,LOC101885015,LOC101887093,adnp2b,ankrd11,anp32a,anp32b,arid1ab,arl14ep,asf1ba,ash2l,atad5a,atrx,aunip,banf1,baz1b,carm1,cbx5,ccnd1,ccne2,cdc23,cdc26,cdc45,cdca7b,cenpa,cep152,chaf1a,chd4a,chd7,chek1,chtf8,clspn,dek,dhfr,dhx15,dnajc9,dnmt1,dnmt3b,dnmt3ba,dnmt3bb.3,dnmt5,dpf2l,dtl,dut,e2f8,elof1,ercc6l,esco2,ezh2,fam168b,fen1,fip1l1b,fmnl2b,fzd3a,gas1b,gins4,gldc,gon4l,h3f3a,hcfc1a,hcfc1b,hdac1,hells,her8a,hira,hirip3,hmgb1b,hmgb2a,hmgb2b,hnrnpaba,huwe1,ipo9,kiaa0101,kif15,kpnb1,kpnb3,krcp,lfng,lig1,marcksb,mbd3b,mcm10,mcm3,mcm4,mcm5,mcm6,mcm7,mdkb,meaf6,metrn,mex3b,mibp,mier1a,mis18bp1,mn1a,msh2,mybl2b,naa40,nasp,nat8l,ncapd3,nfatc2ip,nrarpb,nrf1,nucks1b,nudt1,nup133,nup153,nup205,nupl1,orc4,parp1,pax3a,pax6b,paxip1,pcdh18a,pcna,pgam5,phf20b,phf6,phf8,pogza,pola1,polr2b,polr2d,ppm1g,prim1,prim2,ptges3a,puf60a,puf60b,rad54l2,ran,rangap1b,rbb4l,rbbp4,rbm15b,rbm4.1,rcc2,rcor2,rfc5,rimkla,rnaseh2a,rnmt,rpa1,rpa2,rrm1,rrm2,rsf1b.1,sae1,seph,seta,setdb1a,si:ch211-137a8.4,si:ch211-288g17.3,si:ch211-51e12.7,si:dkey-11j8.1,si:dkey-21c19.3,slbp,slc16a9b,smarca5,smarcad1a,smarcb1b,smarcd1,smc1al,smc2,snrpd3l,snrpe,sox19a,sox2,sox3,sp8b,ssna1,ssrp1a,stil,sumo3b,tfap4,tgif1,tle3b,tp53bp1,tubg1,tut1,u2af1,uba2,ube2t,ubr7,uhrf1,usp37,wdhd1,wdr33,whsc1l1,wu:fb18c02,wu:fb25b09,xrcc1,zc3h12b,zgc:101819,zgc:110337,zgc:123194,zgc:158604,zgc:55461,zgc:92664,znf1124,znf281b</t>
        </is>
      </c>
      <c r="M38" t="inlineStr">
        <is>
          <t>[(5, 1), (5, 3), (5, 9), (5, 19), (5, 24), (5, 28), (5, 36), (5, 38), (5, 43), (5, 73), (6, 9), (6, 24), (13, 19), (13, 24), (13, 36), (17, 1), (17, 3), (17, 9), (17, 19), (17, 24), (17, 28), (17, 36), (17, 38), (17, 48), (17, 73), (22, 1), (22, 3), (22, 7), (22, 9), (22, 19), (22, 24), (22, 28), (22, 35), (22, 36), (22, 38), (22, 40), (22, 42), (22, 43), (22, 47), (22, 48), (22, 54), (22, 55), (22, 63), (22, 69), (22, 71), (22, 73), (22, 76), (22, 77), (39, 3), (39, 9), (39, 24), (39, 28), (39, 36), (39, 38), (39, 73), (45, 9), (45, 24), (51, 1), (51, 3), (51, 9), (51, 19), (51, 24), (51, 28), (51, 36), (51, 38), (51, 43), (51, 73), (59, 1), (59, 3), (59, 7), (59, 9), (59, 19), (59, 24), (59, 28), (59, 36), (59, 38), (59, 40), (59, 43), (59, 47), (59, 48), (59, 54), (59, 55), (59, 63), (59, 69), (59, 71), (59, 73), (59, 76), (59, 77), (65, 1), (65, 3), (65, 9), (65, 19), (65, 24), (65, 28), (65, 36), (65, 38), (65, 48), (65, 73), (74, 1), (74, 3), (74, 7), (74, 9), (74, 19), (74, 24), (74, 28), (74, 35), (74, 36), (74, 38), (74, 40), (74, 43), (74, 47), (74, 48), (74, 54), (74, 55), (74, 69), (74, 71), (74, 73), (74, 76), (74, 77), (80, 1), (80, 3), (80, 7), (80, 9), (80, 19), (80, 24), (80, 28), (80, 36), (80, 38), (80, 43), (80, 48), (80, 73)]</t>
        </is>
      </c>
      <c r="N38" t="n">
        <v>3743</v>
      </c>
      <c r="O38" t="n">
        <v>0.5</v>
      </c>
      <c r="P38" t="n">
        <v>0.95</v>
      </c>
      <c r="Q38" t="n">
        <v>3</v>
      </c>
      <c r="R38" t="n">
        <v>10000</v>
      </c>
      <c r="S38" t="inlineStr">
        <is>
          <t>11/06/2023, 18:57:17</t>
        </is>
      </c>
      <c r="T38" s="3">
        <f>hyperlink("https://spiral.technion.ac.il/results/MTAwMDAwMw==/37/GOResultsPROCESS","link")</f>
        <v/>
      </c>
      <c r="U38" t="inlineStr">
        <is>
          <t>['GO:0006260:DNA replication (qval1.54E-24)', 'GO:0006259:DNA metabolic process (qval3.11E-24)', 'GO:0090304:nucleic acid metabolic process (qval1.69E-19)', 'GO:0006974:cellular response to DNA damage stimulus (qval2.42E-18)', 'GO:0006281:DNA repair (qval4.43E-16)', 'GO:0006139:nucleobase-containing compound metabolic process (qval1.29E-15)', 'GO:0046483:heterocycle metabolic process (qval3.4E-15)', 'GO:0006725:cellular aromatic compound metabolic process (qval5.25E-15)', 'GO:1901360:organic cyclic compound metabolic process (qval7.19E-14)', 'GO:0006325:chromatin organization (qval2.35E-13)', 'GO:0033554:cellular response to stress (qval3.99E-13)', 'GO:0007049:cell cycle (qval4.24E-12)', 'GO:0034641:cellular nitrogen compound metabolic process (qval2.6E-11)', 'GO:0009059:macromolecule biosynthetic process (qval1.64E-9)', 'GO:0022402:cell cycle process (qval4.47E-9)', 'GO:0034645:cellular macromolecule biosynthetic process (qval4.94E-9)', 'GO:0051716:cellular response to stimulus (qval5.71E-9)', 'GO:0006270:DNA replication initiation (qval5.6E-9)', 'GO:0051276:chromosome organization (qval5.95E-9)', 'GO:1903047:mitotic cell cycle process (qval1.51E-8)', 'GO:0043170:macromolecule metabolic process (qval3.23E-8)', 'GO:0044260:cellular macromolecule metabolic process (qval7.6E-8)', 'GO:0000727:double-strand break repair via break-induced replication (qval3.51E-7)', 'GO:0071824:protein-DNA complex subunit organization (qval5.32E-7)', 'GO:0006950:response to stress (qval6.47E-7)', 'GO:0006807:nitrogen compound metabolic process (qval1.23E-6)', 'GO:0016043:cellular component organization (qval2.81E-6)', 'GO:0006338:chromatin remodeling (qval4.32E-6)', 'GO:0065004:protein-DNA complex assembly (qval4.69E-6)', 'GO:0006310:DNA recombination (qval5.29E-6)', 'GO:0071840:cellular component organization or biogenesis (qval5.34E-6)', 'GO:0000724:double-strand break repair via homologous recombination (qval7.97E-6)', 'GO:0044237:cellular metabolic process (qval7.92E-6)', 'GO:0000725:recombinational repair (qval8.55E-6)', 'GO:0006271:DNA strand elongation involved in DNA replication (qval1.98E-5)', 'GO:0006302:double-strand break repair (qval2.43E-5)', 'GO:0071103:DNA conformation change (qval2.98E-5)', 'GO:0022616:DNA strand elongation (qval4.53E-5)', 'GO:0044238:primary metabolic process (qval1.12E-4)', 'GO:0006913:nucleocytoplasmic transport (qval1.2E-4)', 'GO:0051169:nuclear transport (qval1.17E-4)', 'GO:0006267:pre-replicative complex assembly involved in nuclear cell cycle DNA replication (qval1.5E-4)', 'GO:0036388:pre-replicative complex assembly (qval1.46E-4)', 'GO:1902299:pre-replicative complex assembly involved in cell cycle DNA replication (qval1.43E-4)', 'GO:0006333:chromatin assembly or disassembly (qval1.48E-4)', 'GO:0008152:metabolic process (qval1.8E-4)', 'GO:0019219:regulation of nucleobase-containing compound metabolic process (qval2.01E-4)', 'GO:0031101:fin regeneration (qval2.14E-4)', 'GO:0000278:mitotic cell cycle (qval2.1E-4)', 'GO:0006268:DNA unwinding involved in DNA replication (qval2.25E-4)', 'GO:0018205:peptidyl-lysine modification (qval4.15E-4)', 'GO:0032508:DNA duplex unwinding (qval4.07E-4)', 'GO:0032392:DNA geometric change (qval4E-4)', 'GO:0042246:tissue regeneration (qval4.15E-4)', 'GO:0044249:cellular biosynthetic process (qval4.17E-4)', 'GO:0071704:organic substance metabolic process (qval4.61E-4)', 'GO:0009987:cellular process (qval6.93E-4)', 'GO:0000082:G1/S transition of mitotic cell cycle (qval7.43E-4)', 'GO:0044843:cell cycle G1/S phase transition (qval7.3E-4)', 'GO:1901576:organic substance biosynthetic process (qval1.09E-3)', 'GO:0006606:protein import into nucleus (qval1.14E-3)', 'GO:0034622:cellular protein-containing complex assembly (qval1.13E-3)', 'GO:0051170:import into nucleus (qval1.25E-3)', 'GO:0016569:covalent chromatin modification (qval1.3E-3)', 'GO:0016570:histone modification (qval1.28E-3)', 'GO:0071897:DNA biosynthetic process (qval1.63E-3)', 'GO:0009058:biosynthetic process (qval1.71E-3)', 'GO:0034728:nucleosome organization (qval2.08E-3)', 'GO:0034504:protein localization to nucleus (qval2.05E-3)', 'GO:0051052:regulation of DNA metabolic process (qval2.15E-3)', 'GO:0016070:RNA metabolic process (qval2.18E-3)', 'GO:0006397:mRNA processing (qval3.24E-3)', 'GO:0060255:regulation of macromolecule metabolic process (qval4.35E-3)', 'GO:0010468:regulation of gene expression (qval4.48E-3)', 'GO:2000112:regulation of cellular macromolecule biosynthetic process (qval4.62E-3)', 'GO:0010556:regulation of macromolecule biosynthetic process (qval4.81E-3)', 'GO:0031099:regeneration (qval4.76E-3)', "GO:0031124:mRNA 3'-end processing (qval5.07E-3)", 'GO:0003407:neural retina development (qval5.01E-3)', 'GO:0043933:protein-containing complex subunit organization (qval5.46E-3)', 'GO:0051171:regulation of nitrogen compound metabolic process (qval5.59E-3)', 'GO:0006336:DNA replication-independent nucleosome assembly (qval6.08E-3)', 'GO:0009263:deoxyribonucleotide biosynthetic process (qval6.01E-3)', 'GO:0031326:regulation of cellular biosynthetic process (qval6.17E-3)', 'GO:0016071:mRNA metabolic process (qval6.16E-3)', 'GO:0051252:regulation of RNA metabolic process (qval6.54E-3)', 'GO:0006355:regulation of transcription, DNA-templated (qval6.7E-3)', 'GO:0006261:DNA-dependent DNA replication (qval6.68E-3)', 'GO:1903506:regulation of nucleic acid-templated transcription (qval6.62E-3)', 'GO:2001141:regulation of RNA biosynthetic process (qval6.62E-3)', 'GO:0009889:regulation of biosynthetic process (qval6.63E-3)', 'GO:0034724:DNA replication-independent nucleosome organization (qval8.07E-3)', 'GO:0080090:regulation of primary metabolic process (qval8.49E-3)', 'GO:1905040:otic placode development (qval9.75E-3)', 'GO:0032259:methylation (qval1.04E-2)', 'GO:0044772:mitotic cell cycle phase transition (qval1.41E-2)', 'GO:0065003:protein-containing complex assembly (qval1.47E-2)', 'GO:0044770:cell cycle phase transition (qval1.52E-2)', 'GO:0017038:protein import (qval1.6E-2)', 'GO:0006334:nucleosome assembly (qval1.95E-2)', 'GO:0019222:regulation of metabolic process (qval2.22E-2)', 'GO:0060249:anatomical structure homeostasis (qval2.29E-2)', 'GO:0009262:deoxyribonucleotide metabolic process (qval2.38E-2)', 'GO:0002244:hematopoietic progenitor cell differentiation (qval2.55E-2)', 'GO:0040007:growth (qval2.54E-2)', 'GO:0048589:developmental growth (qval2.52E-2)', 'GO:0006335:DNA replication-dependent nucleosome assembly (qval2.55E-2)', 'GO:0006273:lagging strand elongation (qval2.53E-2)', 'GO:0034723:DNA replication-dependent nucleosome organization (qval2.5E-2)', 'GO:0006298:mismatch repair (qval2.82E-2)', 'GO:0034654:nucleobase-containing compound biosynthetic process (qval3.09E-2)', 'GO:0019438:aromatic compound biosynthetic process (qval3.08E-2)', 'GO:0031323:regulation of cellular metabolic process (qval3.12E-2)', 'GO:0018130:heterocycle biosynthetic process (qval3.15E-2)', 'GO:0016925:protein sumoylation (qval3.34E-2)', 'GO:0006378:mRNA polyadenylation (qval3.31E-2)', 'GO:0051301:cell division (qval3.45E-2)', 'GO:0043044:ATP-dependent chromatin remodeling (qval3.59E-2)', 'GO:0043631:RNA polyadenylation (qval3.95E-2)', 'GO:0018193:peptidyl-amino acid modification (qval4.01E-2)', 'GO:0033044:regulation of chromosome organization (qval4.09E-2)', 'GO:0030154:cell differentiation (qval4.15E-2)', 'GO:0034968:histone lysine methylation (qval4.25E-2)', 'GO:0006479:protein methylation (qval4.32E-2)', 'GO:0008213:protein alkylation (qval4.29E-2)', 'GO:0043137:DNA replication, removal of RNA primer (qval4.3E-2)', 'GO:0006272:leading strand elongation (qval4.27E-2)', 'GO:0060319:primitive erythrocyte differentiation (qval5.27E-2)', 'GO:0006301:postreplication repair (qval5.22E-2)', 'GO:0006284:base-excision repair (qval5.18E-2)', 'GO:1901990:regulation of mitotic cell cycle phase transition (qval5.34E-2)']</t>
        </is>
      </c>
      <c r="V38" s="3">
        <f>hyperlink("https://spiral.technion.ac.il/results/MTAwMDAwMw==/37/GOResultsFUNCTION","link")</f>
        <v/>
      </c>
      <c r="W38" t="inlineStr">
        <is>
          <t>['GO:0003677:DNA binding (qval5.96E-12)', 'GO:0003676:nucleic acid binding (qval1.8E-11)', 'GO:0003688:DNA replication origin binding (qval1.34E-9)', 'GO:0003697:single-stranded DNA binding (qval2.05E-8)', 'GO:0003682:chromatin binding (qval7.68E-8)', 'GO:0042393:histone binding (qval7.36E-8)', 'GO:0008094:DNA-dependent ATPase activity (qval9.7E-8)', 'GO:1901363:heterocyclic compound binding (qval1.68E-7)', 'GO:0140097:catalytic activity, acting on DNA (qval2.24E-7)', 'GO:0097159:organic cyclic compound binding (qval2.46E-7)', 'GO:0003678:DNA helicase activity (qval2.84E-5)', 'GO:0004386:helicase activity (qval1.16E-4)', 'GO:0005488:binding (qval1.17E-4)', 'GO:0016462:pyrophosphatase activity (qval1.66E-3)', 'GO:0016817:hydrolase activity, acting on acid anhydrides (qval1.65E-3)', 'GO:0016818:hydrolase activity, acting on acid anhydrides, in phosphorus-containing anhydrides (qval1.54E-3)', 'GO:0008139:nuclear localization sequence binding (qval2.57E-3)', 'GO:0003886:DNA (cytosine-5-)-methyltransferase activity (qval3.78E-3)', 'GO:0009008:DNA-methyltransferase activity (qval3.58E-3)', 'GO:0017056:structural constituent of nuclear pore (qval3.74E-3)', 'GO:0017111:nucleoside-triphosphatase activity (qval4.15E-3)', 'GO:0042623:ATPase activity, coupled (qval5.35E-3)', 'GO:0008757:S-adenosylmethionine-dependent methyltransferase activity (qval6.94E-3)', 'GO:0043142:single-stranded DNA-dependent ATPase activity (qval1.16E-2)', 'GO:0017116:single-stranded DNA-dependent ATP-dependent DNA helicase activity (qval1.12E-2)', 'GO:0019948:SUMO activating enzyme activity (qval1.33E-2)', 'GO:0008301:DNA binding, bending (qval1.47E-2)', 'GO:0004003:ATP-dependent DNA helicase activity (qval1.93E-2)', 'GO:0070035:purine NTP-dependent helicase activity (qval1.86E-2)', 'GO:0008026:ATP-dependent helicase activity (qval1.8E-2)', 'GO:0005048:signal sequence binding (qval1.9E-2)', 'GO:0016887:ATPase activity (qval1.94E-2)', 'GO:0003712:transcription coregulator activity (qval2.4E-2)', 'GO:0016728:oxidoreductase activity, acting on CH or CH2 groups, disulfide as acceptor (qval3.02E-2)', 'GO:0004748:ribonucleoside-diphosphate reductase activity, thioredoxin disulfide as acceptor (qval2.93E-2)', "GO:0043140:ATP-dependent 3'-5' DNA helicase activity (qval2.85E-2)", "GO:1990518:single-stranded DNA-dependent ATP-dependent 3'-5' DNA helicase activity (qval2.77E-2)", 'GO:0061731:ribonucleoside-diphosphate reductase activity (qval2.7E-2)', "GO:0043138:3'-5' DNA helicase activity (qval2.99E-2)", 'GO:0003690:double-stranded DNA binding (qval4.03E-2)', 'GO:0008168:methyltransferase activity (qval4.29E-2)', 'GO:0004523:RNA-DNA hybrid ribonuclease activity (qval4.86E-2)', 'GO:0016725:oxidoreductase activity, acting on CH or CH2 groups (qval4.74E-2)', 'GO:0005524:ATP binding (qval5E-2)', 'GO:0016741:transferase activity, transferring one-carbon groups (qval5.03E-2)', 'GO:0031491:nucleosome binding (qval5.2E-2)', 'GO:0043565:sequence-specific DNA binding (qval5.28E-2)', 'GO:0042826:histone deacetylase binding (qval6.22E-2)', 'GO:0032559:adenyl ribonucleotide binding (qval6.37E-2)']</t>
        </is>
      </c>
      <c r="X38" s="3">
        <f>hyperlink("https://spiral.technion.ac.il/results/MTAwMDAwMw==/37/GOResultsCOMPONENT","link")</f>
        <v/>
      </c>
      <c r="Y38" t="inlineStr">
        <is>
          <t>['GO:0005634:nucleus (qval3.57E-36)', 'GO:0044428:nuclear part (qval1.97E-24)', 'GO:0043231:intracellular membrane-bounded organelle (qval4.77E-21)', 'GO:0044424:intracellular part (qval3.92E-20)', 'GO:0043227:membrane-bounded organelle (qval1.88E-18)', 'GO:0043229:intracellular organelle (qval1.22E-17)', 'GO:0043226:organelle (qval4.5E-17)', 'GO:0044427:chromosomal part (qval6.26E-16)', 'GO:0044446:intracellular organelle part (qval3.41E-14)', 'GO:0044422:organelle part (qval4.05E-13)', 'GO:0044464:cell part (qval3.34E-12)', 'GO:0044454:nuclear chromosome part (qval1.27E-10)', 'GO:0044451:nucleoplasm part (qval1.98E-10)', 'GO:0032991:protein-containing complex (qval2.99E-9)', 'GO:0005694:chromosome (qval1.82E-8)', 'GO:1902494:catalytic complex (qval1.44E-7)', 'GO:0034708:methyltransferase complex (qval4.63E-7)', 'GO:0035097:histone methyltransferase complex (qval1.7E-6)', 'GO:1990234:transferase complex (qval2.31E-5)', 'GO:0070603:SWI/SNF superfamily-type complex (qval7.22E-5)', 'GO:1904949:ATPase complex (qval2.03E-4)', 'GO:0042555:MCM complex (qval2.02E-4)', 'GO:0098687:chromosomal region (qval3.14E-4)', 'GO:0071565:nBAF complex (qval7.42E-4)', 'GO:0044665:MLL1/2 complex (qval1.56E-3)', 'GO:0071339:MLL1 complex (qval1.5E-3)', 'GO:0031510:SUMO activating enzyme complex (qval5.21E-3)', 'GO:0035098:ESC/E(Z) complex (qval5.77E-3)', 'GO:0005847:mRNA cleavage and polyadenylation specificity factor complex (qval5.57E-3)', 'GO:0000775:chromosome, centromeric region (qval6.28E-3)', 'GO:0048188:Set1C/COMPASS complex (qval9.42E-3)', 'GO:0033186:CAF-1 complex (qval1.31E-2)', 'GO:0005658:alpha DNA polymerase:primase complex (qval1.27E-2)', 'GO:0034715:pICln-Sm protein complex (qval1.23E-2)', 'GO:0005849:mRNA cleavage factor complex (qval1.36E-2)', 'GO:0005643:nuclear pore (qval1.62E-2)', 'GO:0055029:nuclear DNA-directed RNA polymerase complex (qval2.17E-2)', 'GO:0016589:NURF complex (qval2.19E-2)', 'GO:0034719:SMN-Sm protein complex (qval2.14E-2)', 'GO:0030880:RNA polymerase complex (qval2.22E-2)', 'GO:0000428:DNA-directed RNA polymerase complex (qval2.16E-2)', 'GO:0016514:SWI/SNF complex (qval2.46E-2)', 'GO:0043228:non-membrane-bounded organelle (qval2.91E-2)', 'GO:0043232:intracellular non-membrane-bounded organelle (qval2.85E-2)', 'GO:0005575:cellular_component (qval2.84E-2)']</t>
        </is>
      </c>
      <c r="Z38" t="inlineStr">
        <is>
          <t>[{65, 5, 6, 39, 74, 13, 45, 80, 17, 51, 22, 59}, {1, 3, 69, 7, 71, 9, 73, 76, 77, 19, 24, 28, 35, 36, 38, 40, 42, 43, 47, 48, 54, 55, 63}]</t>
        </is>
      </c>
    </row>
    <row r="39">
      <c r="A39" s="1" t="n">
        <v>38</v>
      </c>
      <c r="B39" t="n">
        <v>30105</v>
      </c>
      <c r="C39" t="n">
        <v>10251</v>
      </c>
      <c r="D39" t="n">
        <v>83</v>
      </c>
      <c r="E39" t="n">
        <v>407</v>
      </c>
      <c r="F39" t="n">
        <v>7580</v>
      </c>
      <c r="G39" t="n">
        <v>44</v>
      </c>
      <c r="H39" t="n">
        <v>6806</v>
      </c>
      <c r="I39" t="n">
        <v>148</v>
      </c>
      <c r="J39" s="2" t="n">
        <v>-1413.467452632248</v>
      </c>
      <c r="K39" t="n">
        <v>0.4207674993767638</v>
      </c>
      <c r="L39" t="inlineStr">
        <is>
          <t>LOC100003496,LOC100333235,LOC100333534,LOC100537816,LOC101882049,LOC101883120,LOC101883555,LOC101884401,LOC101884613,LOC101884750,LOC101884803,LOC101884860,LOC101884993,LOC101886239,LOC101886426,LOC101886641,LOC103908640,LOC103908889,LOC103909549,LOC103909923,LOC103910765,LOC103911362,LOC103911494,LOC556254,LOC556846,LOC558044,LOC559561,LOC561719,LOC563749,LOC564766,LOC567058,LOC567317,LOC570544,LOC793004,LOC795633,LOC796180,LOC799520,acin1a,actl6a,actr6,akap8l,akt2,alyref,apex1,arel1,arhgap29b,arl13b,atrx,bcl7a,bida,brd3a,caprin1a,carm1,cdkn1c,cdkn1ca,cdkn2aipnl,chd4b,chd7,cirbpa,cirbpb,cldn11b,cnot1,cnr2,cpsf6,crestin,csnk1a1,csnk2a1,csnk2b,cstf2,cth,ctnnb1,ctps1a,cx43.4,cyp27a7,cyp2p6,cyyr1,dcun1d5,ddx39aa,ddx39b,dhx15,dmd,dnajb12b,dnmt3b,dnmt3bb.2,dpcd,dpf2l,dpy30,edf1,eef2a.1,eftud2,eif4a3,eif4g2b,eif4h,elavl1,elof1,ep300a,epn2,ergic2,ergic3,erh,etv5b,ewsr1a,ewsr1b,ext2,fam50a,fam73a,fb06f03,fbl,flvcr1,fmnl2b,fnbp4,fubp1,fzd3a,fzd7a,fzd7b,gar1,gpc2,gpr161,grk4,h3f3d,hdac1,hdac3,he2,hmga1a,hmgb1a,hmgb1b,hmgb2a,hmgb2b,hmgb3a,hnrnpa0a,hnrnpa0b,hnrnpa0l,hnrnpa1b,hnrnpaba,hnrnpabb,hnrnph1l,hnrnpk,hnrnpl2,hnrnpm,hnrnpub,hnrnpul1,hnrpdl,hp1bp3,hs6st2,hspb1,hug,huwe1,idi1,ier5,ik,ilf2,ilf3b,im:7139520,imp4,impdh1b,kdm1a,kdm2ba,kdm6a,khdrbs1a,khdrbs1b,khsrp,kmt2e,ldb1a,ldb2b,lig3,lix1l,lmnb2,lrig2,luc7l,luc7l3,lypla2,map2k6,marcksb,marcksl1a,matr3l,mbd3a,mbd3b,med20,mgea5,mib1,midn,mns1,mpzl1l,mtf1,nat9,ncf4,ncl,ncoa5,ndfip2,nfe2l3,nfya,nfyba,nfyc,nhp2,nob1,nono,nop16,npm1a,nr2f6a,nucks1a,nucks1b,nudcd3,otub1a,p2rx5,pabpn1,pak2b,parp1,pbk,pbrm1l,pbx2,pef1,pelp1,pfdn2,pfkfb4b,phf10,phf21ab,phf8,picalmb,polr2b,polr2d,polr2gl,polr2h,pou2f1b,pphln1,ppie,ppil4,ppm1g,ppm1k,ppp1cab,ppp2cb,ppp2r1a,prmt1,proser1,prp19,prpf39,prpf8,prps1a,prrc2c,psmd4b,ptbp1b,ptbp2a,ptges3b,ptgs2b,ptmab,ptp4a1,puf60a,puf60b,pum1,rab34a,rab43,rad21a,rbm12,rbm15b,rbm4.2,rbm4.3,rbm41,rbm8a,rbmx,rcan2,rcc2,rgma,rheb,rhebl1,rhoaa,rhoab,rnps1,rsf1b.1,rtca,sae1,safb,sap18,sdcbp,sephs1,serf2,seta,setb,sf1,sf3a3,sf3b1,sf3b3,sf3b4,sf3b6,sfpq,sfrs3a,sfrs3b,si:ch1073-184j22.2,si:ch211-114c12.2,si:ch211-175g6.7,si:ch211-209j10.6,si:ch211-222f23.6,si:ch211-241b2.1,si:ch211-255f4.3,si:ch211-288g17.3,si:ch211-51e12.7,si:dkey-15h8.16,si:dkey-20i20.5,si:dkey-230p4.1,si:dkey-250d21.1,si:dkey-276j7.1,si:dkey-286j15.1,si:dkey-61m24.1,si:dkey-71p21.9,si:dkey-75a21.2,si:dkey-78a14.5,si:dkeyp-117b8.1,si:rp71-1p14.10,siah1,slc16a8,slc25a36a,slc38a4,slc5a7a,slc7a3,sltm,smarca5,smarcb1b,smarcc1a,smarcd1,smarce1,smc1al,smg1,smo,smu1a,snrnp200,snrnp70,snrpc,snrpd1,srrm1,srrt,srsf11,srsf1a,srsf2a,srsf3a,srsf4,srsf5b,srsf6a,srsf7a,srsf9,ss18,ssbp3b,st6galnac1.1,stag2b,sumo1,sumo3a,supt6h,swap70a,syncrip,taf15,tardbp,tardbpl,tbl1xr1a,tcea1,tcf3b,tfap4,tgif1,thrap3b,tia1l,tle2,tmed10,tmem2,tmx4,tra2a,trnau1apb,tspan7,twsg1b,u2af1,ubap2a,ube2e1,ubqln4,ubtd2,unkl,usf2,usp5,usp54a,utp20,vamp3,wdr33,wdr35,wdr43,wu:fb17g07,xpo1b,xrcc1,ylpm1,ywhabb,ywhabl,ywhae1,yy1a,zc4h2,zfr,zgc:101846,zgc:110796,zgc:113413,zgc:152816,zgc:153115,zgc:158409,zgc:171604,zgc:194443,zgc:66447,zgc:77262,zgc:92045,zgc:92664,zmat2,zmiz2,znf1001,znf207a,znf292a,znf318,znf983</t>
        </is>
      </c>
      <c r="M39" t="inlineStr">
        <is>
          <t>[(4, 7), (4, 21), (4, 40), (4, 47), (4, 61), (4, 69), (14, 7), (14, 21), (14, 40), (14, 47), (14, 61), (14, 69), (15, 7), (15, 21), (15, 40), (15, 47), (15, 69), (23, 7), (23, 21), (23, 40), (23, 47), (23, 61), (23, 69), (25, 7), (25, 21), (25, 40), (25, 47), (25, 69), (31, 7), (31, 40), (31, 69), (33, 7), (33, 21), (33, 40), (33, 47), (33, 61), (33, 69), (46, 7), (46, 21), (46, 40), (46, 47), (46, 61), (46, 69), (49, 7), (51, 7), (51, 40), (58, 0), (58, 1), (58, 3), (58, 7), (58, 8), (58, 9), (58, 10), (58, 12), (58, 21), (58, 24), (58, 27), (58, 28), (58, 30), (58, 35), (58, 37), (58, 40), (58, 42), (58, 44), (58, 47), (58, 48), (58, 52), (58, 55), (58, 57), (58, 61), (58, 64), (58, 67), (58, 69), (58, 71), (58, 82), (60, 7), (60, 21), (60, 40), (60, 47), (60, 61), (60, 69), (68, 0), (68, 1), (68, 3), (68, 7), (68, 8), (68, 9), (68, 10), (68, 12), (68, 21), (68, 27), (68, 28), (68, 30), (68, 35), (68, 37), (68, 40), (68, 42), (68, 44), (68, 47), (68, 48), (68, 52), (68, 57), (68, 61), (68, 69), (68, 71), (68, 82), (70, 0), (70, 1), (70, 3), (70, 7), (70, 8), (70, 9), (70, 10), (70, 12), (70, 21), (70, 27), (70, 28), (70, 30), (70, 35), (70, 37), (70, 40), (70, 42), (70, 47), (70, 48), (70, 52), (70, 57), (70, 61), (70, 69), (70, 71), (70, 82), (72, 0), (72, 1), (72, 3), (72, 7), (72, 9), (72, 12), (72, 21), (72, 30), (72, 37), (72, 40), (72, 42), (72, 47), (72, 48), (72, 52), (72, 57), (72, 61), (72, 69), (72, 82)]</t>
        </is>
      </c>
      <c r="N39" t="n">
        <v>2212</v>
      </c>
      <c r="O39" t="n">
        <v>0.5</v>
      </c>
      <c r="P39" t="n">
        <v>0.95</v>
      </c>
      <c r="Q39" t="n">
        <v>3</v>
      </c>
      <c r="R39" t="n">
        <v>10000</v>
      </c>
      <c r="S39" t="inlineStr">
        <is>
          <t>11/06/2023, 18:57:47</t>
        </is>
      </c>
      <c r="T39" s="3">
        <f>hyperlink("https://spiral.technion.ac.il/results/MTAwMDAwMw==/38/GOResultsPROCESS","link")</f>
        <v/>
      </c>
      <c r="U39" t="inlineStr">
        <is>
          <t>['GO:0008380:RNA splicing (qval3.99E-32)', 'GO:0016071:mRNA metabolic process (qval7.28E-31)', 'GO:0006397:mRNA processing (qval6.97E-31)', 'GO:0000398:mRNA splicing, via spliceosome (qval2.41E-26)', 'GO:0000377:RNA splicing, via transesterification reactions with bulged adenosine as nucleophile (qval1.93E-26)', 'GO:0000375:RNA splicing, via transesterification reactions (qval1.61E-26)', 'GO:0006396:RNA processing (qval5.45E-26)', 'GO:0016070:RNA metabolic process (qval1.53E-23)', 'GO:0090304:nucleic acid metabolic process (qval8.12E-22)', 'GO:0006139:nucleobase-containing compound metabolic process (qval5.17E-16)', 'GO:0046483:heterocycle metabolic process (qval4.83E-15)', 'GO:0006725:cellular aromatic compound metabolic process (qval9.26E-15)', 'GO:1903311:regulation of mRNA metabolic process (qval4.38E-14)', 'GO:1901360:organic cyclic compound metabolic process (qval8.58E-14)', 'GO:0010468:regulation of gene expression (qval8.25E-14)', 'GO:0051252:regulation of RNA metabolic process (qval7.33E-13)', 'GO:0019219:regulation of nucleobase-containing compound metabolic process (qval9.53E-13)', 'GO:0050684:regulation of mRNA processing (qval1.41E-12)', 'GO:0043484:regulation of RNA splicing (qval4.4E-12)', 'GO:0060255:regulation of macromolecule metabolic process (qval9.07E-12)', 'GO:0034641:cellular nitrogen compound metabolic process (qval6.67E-11)', 'GO:0006325:chromatin organization (qval2.47E-10)', 'GO:0051171:regulation of nitrogen compound metabolic process (qval3.2E-10)', 'GO:0019222:regulation of metabolic process (qval5.3E-10)', 'GO:0080090:regulation of primary metabolic process (qval1.16E-9)', 'GO:0048024:regulation of mRNA splicing, via spliceosome (qval3.07E-9)', 'GO:0043170:macromolecule metabolic process (qval7.02E-9)', 'GO:0031323:regulation of cellular metabolic process (qval8.57E-9)', 'GO:0006376:mRNA splice site selection (qval2.35E-8)', 'GO:0022618:ribonucleoprotein complex assembly (qval1.37E-7)', 'GO:0071826:ribonucleoprotein complex subunit organization (qval4.34E-7)', 'GO:2000112:regulation of cellular macromolecule biosynthetic process (qval1.05E-6)', 'GO:0010556:regulation of macromolecule biosynthetic process (qval1.13E-6)', 'GO:0044237:cellular metabolic process (qval1.36E-6)', 'GO:0006355:regulation of transcription, DNA-templated (qval1.48E-6)', 'GO:1903506:regulation of nucleic acid-templated transcription (qval1.47E-6)', 'GO:2001141:regulation of RNA biosynthetic process (qval1.46E-6)', 'GO:0000381:regulation of alternative mRNA splicing, via spliceosome (qval1.52E-6)', 'GO:0031326:regulation of cellular biosynthetic process (qval1.9E-6)', 'GO:0006807:nitrogen compound metabolic process (qval2.25E-6)', 'GO:0009889:regulation of biosynthetic process (qval2.44E-6)', 'GO:0000380:alternative mRNA splicing, via spliceosome (qval8.49E-6)', 'GO:0010628:positive regulation of gene expression (qval1.67E-5)', 'GO:0071840:cellular component organization or biogenesis (qval1.77E-5)', 'GO:0051254:positive regulation of RNA metabolic process (qval3.4E-5)', 'GO:0044238:primary metabolic process (qval7.17E-5)', 'GO:0016043:cellular component organization (qval9.91E-5)', 'GO:0010604:positive regulation of macromolecule metabolic process (qval1.65E-4)', 'GO:0045935:positive regulation of nucleobase-containing compound metabolic process (qval1.77E-4)', 'GO:0060216:definitive hemopoiesis (qval1.94E-4)', 'GO:0010557:positive regulation of macromolecule biosynthetic process (qval3.92E-4)', 'GO:0071704:organic substance metabolic process (qval3.86E-4)', 'GO:0034622:cellular protein-containing complex assembly (qval4.61E-4)', 'GO:0031328:positive regulation of cellular biosynthetic process (qval6.48E-4)', 'GO:0009891:positive regulation of biosynthetic process (qval7.35E-4)', 'GO:0006338:chromatin remodeling (qval7.42E-4)', 'GO:0008152:metabolic process (qval7.36E-4)', 'GO:0043933:protein-containing complex subunit organization (qval7.46E-4)', 'GO:0045944:positive regulation of transcription by RNA polymerase II (qval7.67E-4)', 'GO:1903508:positive regulation of nucleic acid-templated transcription (qval8.58E-4)', 'GO:0045893:positive regulation of transcription, DNA-templated (qval8.44E-4)', 'GO:1902680:positive regulation of RNA biosynthetic process (qval8.3E-4)', 'GO:0051173:positive regulation of nitrogen compound metabolic process (qval8.37E-4)', 'GO:0006357:regulation of transcription by RNA polymerase II (qval8.72E-4)', 'GO:0002244:hematopoietic progenitor cell differentiation (qval1.08E-3)', 'GO:0009893:positive regulation of metabolic process (qval1.37E-3)', 'GO:0048534:hematopoietic or lymphoid organ development (qval1.85E-3)', 'GO:0065003:protein-containing complex assembly (qval2.96E-3)', 'GO:0060218:hematopoietic stem cell differentiation (qval5E-3)', 'GO:0043044:ATP-dependent chromatin remodeling (qval7.28E-3)', 'GO:0048513:animal organ development (qval8.03E-3)', 'GO:0031325:positive regulation of cellular metabolic process (qval8.2E-3)', 'GO:0030097:hemopoiesis (qval9.82E-3)', 'GO:0070988:demethylation (qval1.18E-2)', 'GO:0016569:covalent chromatin modification (qval1.26E-2)', 'GO:0016570:histone modification (qval1.24E-2)', 'GO:0048863:stem cell differentiation (qval1.3E-2)', 'GO:0051253:negative regulation of RNA metabolic process (qval1.43E-2)', 'GO:0010629:negative regulation of gene expression (qval1.91E-2)', 'GO:0045934:negative regulation of nucleobase-containing compound metabolic process (qval2.15E-2)', 'GO:1903313:positive regulation of mRNA metabolic process (qval2.26E-2)', 'GO:0006482:protein demethylation (qval2.82E-2)', 'GO:0008214:protein dealkylation (qval2.79E-2)', 'GO:0060324:face development (qval3.88E-2)', 'GO:0071276:cellular response to cadmium ion (qval3.83E-2)', 'GO:0048856:anatomical structure development (qval4.02E-2)', 'GO:0045892:negative regulation of transcription, DNA-templated (qval4.99E-2)', 'GO:1903507:negative regulation of nucleic acid-templated transcription (qval5.1E-2)', 'GO:1902679:negative regulation of RNA biosynthetic process (qval5.05E-2)', 'GO:0048026:positive regulation of mRNA splicing, via spliceosome (qval5.33E-2)', 'GO:0044085:cellular component biogenesis (qval5.72E-2)', 'GO:0022613:ribonucleoprotein complex biogenesis (qval5.66E-2)', 'GO:0061013:regulation of mRNA catabolic process (qval6E-2)', 'GO:0016577:histone demethylation (qval7.18E-2)', 'GO:0070076:histone lysine demethylation (qval7.11E-2)', 'GO:0006278:RNA-dependent DNA biosynthetic process (qval7.03E-2)', 'GO:0007004:telomere maintenance via telomerase (qval6.96E-2)', 'GO:0034728:nucleosome organization (qval7.26E-2)', 'GO:0032502:developmental process (qval7.3E-2)', 'GO:0000956:nuclear-transcribed mRNA catabolic process (qval7.43E-2)', 'GO:0031396:regulation of protein ubiquitination (qval7.49E-2)', 'GO:0002009:morphogenesis of an epithelium (qval7.65E-2)']</t>
        </is>
      </c>
      <c r="V39" s="3">
        <f>hyperlink("https://spiral.technion.ac.il/results/MTAwMDAwMw==/38/GOResultsFUNCTION","link")</f>
        <v/>
      </c>
      <c r="W39" t="inlineStr">
        <is>
          <t>['GO:0003723:RNA binding (qval1.93E-43)', 'GO:0003676:nucleic acid binding (qval1.46E-38)', 'GO:1901363:heterocyclic compound binding (qval6.85E-24)', 'GO:0097159:organic cyclic compound binding (qval6.56E-24)', 'GO:0003729:mRNA binding (qval5.67E-20)', 'GO:0005488:binding (qval6.12E-11)', 'GO:0003682:chromatin binding (qval5.12E-10)', 'GO:0003677:DNA binding (qval1.82E-8)', 'GO:0003712:transcription coregulator activity (qval1.03E-6)', 'GO:0003727:single-stranded RNA binding (qval8.26E-6)', 'GO:0017069:snRNA binding (qval1.15E-5)', "GO:0003730:mRNA 3'-UTR binding (qval5.34E-5)", 'GO:0036002:pre-mRNA binding (qval5.32E-5)', 'GO:0008301:DNA binding, bending (qval1.41E-4)', 'GO:0031491:nucleosome binding (qval1.7E-4)', 'GO:0030619:U1 snRNA binding (qval2.8E-2)', 'GO:0070717:poly-purine tract binding (qval3.02E-2)', 'GO:0042393:histone binding (qval6.13E-2)', 'GO:0030623:U5 snRNA binding (qval6.44E-2)', 'GO:0008134:transcription factor binding (qval6.3E-2)', 'GO:0031490:chromatin DNA binding (qval6.62E-2)', 'GO:0031492:nucleosomal DNA binding (qval1.13E-1)', 'GO:0032452:histone demethylase activity (qval1.28E-1)']</t>
        </is>
      </c>
      <c r="X39" s="3">
        <f>hyperlink("https://spiral.technion.ac.il/results/MTAwMDAwMw==/38/GOResultsCOMPONENT","link")</f>
        <v/>
      </c>
      <c r="Y39" t="inlineStr">
        <is>
          <t>['GO:0044428:nuclear part (qval2.31E-39)', 'GO:0005634:nucleus (qval4.03E-31)', 'GO:0044424:intracellular part (qval5.88E-18)', 'GO:0044451:nucleoplasm part (qval4.92E-18)', 'GO:0005681:spliceosomal complex (qval2.19E-17)', 'GO:0043231:intracellular membrane-bounded organelle (qval4.26E-17)', 'GO:0043227:membrane-bounded organelle (qval3.43E-16)', 'GO:0016607:nuclear speck (qval1.4E-15)', 'GO:0016604:nuclear body (qval1.89E-15)', 'GO:0044446:intracellular organelle part (qval9.67E-14)', 'GO:1990904:ribonucleoprotein complex (qval3.84E-13)', 'GO:0044422:organelle part (qval3.99E-13)', 'GO:0043229:intracellular organelle (qval1E-12)', 'GO:0043226:organelle (qval9.36E-13)', 'GO:0044464:cell part (qval9.14E-10)', 'GO:0005684:U2-type spliceosomal complex (qval5.05E-9)', 'GO:0044427:chromosomal part (qval1.17E-8)', 'GO:0070603:SWI/SNF superfamily-type complex (qval2.07E-8)', 'GO:0097525:spliceosomal snRNP complex (qval7.51E-8)', 'GO:0030532:small nuclear ribonucleoprotein complex (qval9.1E-8)', 'GO:0120114:Sm-like protein family complex (qval1.1E-7)', 'GO:1904949:ATPase complex (qval1.17E-7)', 'GO:0032991:protein-containing complex (qval1.07E-6)', 'GO:0071013:catalytic step 2 spliceosome (qval2.94E-6)', 'GO:1902494:catalytic complex (qval6.57E-6)', 'GO:0071010:prespliceosome (qval1.71E-5)', 'GO:0071004:U2-type prespliceosome (qval1.65E-5)', 'GO:0005654:nucleoplasm (qval1.63E-5)', 'GO:0005685:U1 snRNP (qval2.33E-5)', 'GO:0005730:nucleolus (qval2.49E-5)', 'GO:0044454:nuclear chromosome part (qval2.51E-5)', 'GO:0005689:U12-type spliceosomal complex (qval3.96E-4)', 'GO:0071564:npBAF complex (qval6.43E-4)', 'GO:0016514:SWI/SNF complex (qval7.08E-4)', 'GO:0000785:chromatin (qval9.51E-4)', 'GO:0016602:CCAAT-binding factor complex (qval2.58E-3)', 'GO:0005849:mRNA cleavage factor complex (qval4.22E-3)', 'GO:0071565:nBAF complex (qval5.52E-3)', 'GO:0000243:commitment complex (qval8.09E-3)', 'GO:0071012:catalytic step 1 spliceosome (qval7.89E-3)', 'GO:0071006:U2-type catalytic step 1 spliceosome (qval7.7E-3)', 'GO:0005697:telomerase holoenzyme complex (qval1.19E-2)', 'GO:0005694:chromosome (qval1.46E-2)', 'GO:0000118:histone deacetylase complex (qval2.06E-2)', 'GO:0005847:mRNA cleavage and polyadenylation specificity factor complex (qval2.3E-2)']</t>
        </is>
      </c>
      <c r="Z39" t="inlineStr">
        <is>
          <t>[{33, 4, 68, 70, 72, 14, 15, 46, 49, 51, 23, 25, 58, 60, 31}, {0, 1, 64, 3, 67, 69, 7, 8, 9, 10, 71, 12, 82, 21, 24, 27, 28, 30, 35, 37, 40, 42, 44, 47, 48, 52, 55, 57, 61}]</t>
        </is>
      </c>
    </row>
    <row r="40">
      <c r="A40" s="1" t="n">
        <v>39</v>
      </c>
      <c r="B40" t="n">
        <v>30105</v>
      </c>
      <c r="C40" t="n">
        <v>10251</v>
      </c>
      <c r="D40" t="n">
        <v>83</v>
      </c>
      <c r="E40" t="n">
        <v>71</v>
      </c>
      <c r="F40" t="n">
        <v>9146</v>
      </c>
      <c r="G40" t="n">
        <v>68</v>
      </c>
      <c r="H40" t="n">
        <v>6806</v>
      </c>
      <c r="I40" t="n">
        <v>197</v>
      </c>
      <c r="J40" s="2" t="n">
        <v>-58.22651470266385</v>
      </c>
      <c r="K40" t="n">
        <v>0.4211668733541429</v>
      </c>
      <c r="L40" t="inlineStr">
        <is>
          <t>amd1,atp5b,atp5c1,atp5d,atp5e,atp5f1,atp5g3b,atp5h,atp5ib,atp5j,atp5j2,atp5l,atp5o,atpif1a,coa6,cox14,cox4i1,cox5aa,cox6a1,cox6b2,cox6c,cox7a2a,cox7b,cox7c,cox8a,eif2s1b,etfb,hspe1,mrpl14,mrpl16,mrpl20,mrpl24,mrpl30,mrps34,mrps7,ndufa1,ndufa10,ndufa12,ndufa13,ndufa2,ndufa6,ndufab1b,ndufb1,ndufb10,ndufb11,ndufb3,ndufb4,ndufb8,ndufb9,ndufs4,ndufs5,ndufs7,ndufv2,sdhc,si:dkey-17e16.10,si:dkeyp-80c12.10,tars,tfb2m,tomm40l,tomm5,uqcr11,uqcrb,uqcrc1,uqcrc2a,uqcrfs1,uqcrq,vdac2,zgc:100908,zgc:101858,zgc:193541,zgc:86599</t>
        </is>
      </c>
      <c r="M40" t="inlineStr">
        <is>
          <t>[(0, 11), (0, 16), (0, 31), (0, 34), (0, 43), (0, 49), (0, 56), (0, 68), (0, 72), (0, 74), (1, 56), (2, 11), (2, 16), (2, 20), (2, 31), (2, 34), (2, 43), (2, 49), (2, 56), (2, 68), (2, 72), (2, 74), (2, 76), (3, 56), (4, 11), (4, 16), (4, 31), (4, 34), (4, 43), (4, 49), (4, 56), (4, 68), (4, 72), (4, 74), (5, 56), (6, 56), (7, 31), (7, 56), (7, 74), (8, 56), (9, 56), (10, 56), (12, 56), (13, 56), (14, 11), (14, 16), (14, 31), (14, 34), (14, 43), (14, 49), (14, 56), (14, 68), (14, 72), (14, 74), (15, 11), (15, 31), (15, 43), (15, 49), (15, 56), (15, 68), (15, 72), (15, 74), (17, 56), (18, 56), (21, 31), (21, 56), (21, 74), (22, 56), (23, 11), (23, 16), (23, 31), (23, 34), (23, 43), (23, 49), (23, 56), (23, 68), (23, 72), (23, 74), (24, 56), (25, 16), (25, 31), (25, 34), (25, 43), (25, 56), (25, 68), (25, 72), (25, 74), (26, 56), (27, 56), (28, 56), (29, 11), (29, 16), (29, 31), (29, 34), (29, 43), (29, 49), (29, 56), (29, 68), (29, 72), (29, 74), (30, 11), (30, 16), (30, 31), (30, 34), (30, 43), (30, 49), (30, 56), (30, 68), (30, 72), (30, 74), (32, 56), (33, 11), (33, 16), (33, 31), (33, 34), (33, 43), (33, 49), (33, 56), (33, 68), (33, 72), (33, 74), (35, 56), (37, 11), (37, 16), (37, 31), (37, 34), (37, 43), (37, 49), (37, 56), (37, 68), (37, 72), (37, 74), (38, 56), (39, 56), (40, 31), (40, 56), (40, 74), (41, 56), (42, 56), (44, 56), (45, 56), (46, 11), (46, 16), (46, 31), (46, 34), (46, 43), (46, 49), (46, 56), (46, 68), (46, 72), (46, 74), (47, 31), (47, 56), (47, 74), (52, 11), (52, 16), (52, 31), (52, 34), (52, 43), (52, 49), (52, 56), (52, 68), (52, 72), (52, 74), (55, 56), (57, 31), (57, 56), (57, 74), (59, 56), (60, 11), (60, 16), (60, 31), (60, 34), (60, 43), (60, 49), (60, 56), (60, 68), (60, 72), (60, 74), (61, 31), (61, 43), (61, 56), (61, 74), (63, 56), (64, 56), (65, 56), (66, 56), (67, 56), (69, 31), (69, 56), (69, 74), (73, 56), (75, 56), (78, 56), (82, 31), (82, 56), (82, 74)]</t>
        </is>
      </c>
      <c r="N40" t="n">
        <v>4942</v>
      </c>
      <c r="O40" t="n">
        <v>0.75</v>
      </c>
      <c r="P40" t="n">
        <v>0.95</v>
      </c>
      <c r="Q40" t="n">
        <v>3</v>
      </c>
      <c r="R40" t="n">
        <v>10000</v>
      </c>
      <c r="S40" t="inlineStr">
        <is>
          <t>11/06/2023, 18:58:12</t>
        </is>
      </c>
      <c r="T40" s="3">
        <f>hyperlink("https://spiral.technion.ac.il/results/MTAwMDAwMw==/39/GOResultsPROCESS","link")</f>
        <v/>
      </c>
      <c r="U40" t="inlineStr">
        <is>
          <t>['GO:0006091:generation of precursor metabolites and energy (qval2.81E-23)', 'GO:0022900:electron transport chain (qval8.31E-21)', 'GO:0015986:ATP synthesis coupled proton transport (qval8.17E-20)', 'GO:0015985:energy coupled proton transport, down electrochemical gradient (qval6.13E-20)', 'GO:0022904:respiratory electron transport chain (qval2.48E-19)', 'GO:0046034:ATP metabolic process (qval1.2E-17)', 'GO:0009205:purine ribonucleoside triphosphate metabolic process (qval2.03E-16)', 'GO:0009144:purine nucleoside triphosphate metabolic process (qval2.48E-16)', 'GO:0009199:ribonucleoside triphosphate metabolic process (qval6.6E-16)', 'GO:0009126:purine nucleoside monophosphate metabolic process (qval1.42E-15)', 'GO:0009167:purine ribonucleoside monophosphate metabolic process (qval1.29E-15)', 'GO:1902600:proton transmembrane transport (qval1.28E-15)', 'GO:0009141:nucleoside triphosphate metabolic process (qval2.18E-15)', 'GO:0055114:oxidation-reduction process (qval4.93E-15)', 'GO:0009161:ribonucleoside monophosphate metabolic process (qval5.99E-15)', 'GO:0009123:nucleoside monophosphate metabolic process (qval9.1E-15)', 'GO:0006754:ATP biosynthetic process (qval1.13E-13)', 'GO:1901566:organonitrogen compound biosynthetic process (qval4.97E-13)', 'GO:0009206:purine ribonucleoside triphosphate biosynthetic process (qval7.55E-13)', 'GO:0009145:purine nucleoside triphosphate biosynthetic process (qval7.18E-13)', 'GO:0044271:cellular nitrogen compound biosynthetic process (qval1.11E-12)', 'GO:0009201:ribonucleoside triphosphate biosynthetic process (qval2.65E-12)', 'GO:0009127:purine nucleoside monophosphate biosynthetic process (qval8.76E-12)', 'GO:0009168:purine ribonucleoside monophosphate biosynthetic process (qval8.4E-12)', 'GO:0009142:nucleoside triphosphate biosynthetic process (qval9.17E-12)', 'GO:0072521:purine-containing compound metabolic process (qval1.07E-11)', 'GO:0017144:drug metabolic process (qval1.4E-11)', 'GO:0009150:purine ribonucleotide metabolic process (qval2.3E-11)', 'GO:0009156:ribonucleoside monophosphate biosynthetic process (qval3.72E-11)', 'GO:0006163:purine nucleotide metabolic process (qval3.96E-11)', 'GO:0009124:nucleoside monophosphate biosynthetic process (qval4.82E-11)', 'GO:0009259:ribonucleotide metabolic process (qval5.92E-11)', 'GO:0009060:aerobic respiration (qval6.35E-11)', 'GO:0019693:ribose phosphate metabolic process (qval1.15E-10)', 'GO:0045333:cellular respiration (qval2.17E-10)', 'GO:0072522:purine-containing compound biosynthetic process (qval2.69E-10)', 'GO:0044249:cellular biosynthetic process (qval5.5E-10)', 'GO:1901576:organic substance biosynthetic process (qval1.62E-9)', 'GO:0009117:nucleotide metabolic process (qval1.66E-9)', 'GO:0055086:nucleobase-containing small molecule metabolic process (qval1.79E-9)', 'GO:0006753:nucleoside phosphate metabolic process (qval2.53E-9)', 'GO:0009152:purine ribonucleotide biosynthetic process (qval2.67E-9)', 'GO:0009058:biosynthetic process (qval2.62E-9)', 'GO:0006119:oxidative phosphorylation (qval2.71E-9)', 'GO:0006164:purine nucleotide biosynthetic process (qval3.07E-9)', 'GO:0009260:ribonucleotide biosynthetic process (qval7.1E-9)', 'GO:0046390:ribose phosphate biosynthetic process (qval8.93E-9)', 'GO:0006123:mitochondrial electron transport, cytochrome c to oxygen (qval1.48E-8)', 'GO:0019646:aerobic electron transport chain (qval1.45E-8)', 'GO:0009165:nucleotide biosynthetic process (qval4.37E-8)', 'GO:1901293:nucleoside phosphate biosynthetic process (qval5.54E-8)', 'GO:0015672:monovalent inorganic cation transport (qval6.04E-8)', 'GO:0098662:inorganic cation transmembrane transport (qval7.54E-8)', 'GO:0044237:cellular metabolic process (qval1.33E-7)', 'GO:0015980:energy derivation by oxidation of organic compounds (qval1.66E-7)', 'GO:0098655:cation transmembrane transport (qval2.3E-7)', 'GO:0034641:cellular nitrogen compound metabolic process (qval2.29E-7)', 'GO:1901135:carbohydrate derivative metabolic process (qval2.44E-7)', 'GO:0098660:inorganic ion transmembrane transport (qval2.48E-7)', 'GO:1901137:carbohydrate derivative biosynthetic process (qval3.44E-7)', 'GO:0019438:aromatic compound biosynthetic process (qval1.3E-6)', 'GO:0018130:heterocycle biosynthetic process (qval1.34E-6)', 'GO:0034654:nucleobase-containing compound biosynthetic process (qval2.84E-6)', 'GO:0019637:organophosphate metabolic process (qval3.21E-6)', 'GO:0090407:organophosphate biosynthetic process (qval3.87E-6)', 'GO:0034220:ion transmembrane transport (qval4.62E-6)', 'GO:0044281:small molecule metabolic process (qval4.57E-6)', 'GO:1901362:organic cyclic compound biosynthetic process (qval5.82E-6)', 'GO:0008152:metabolic process (qval5.75E-6)', 'GO:0006812:cation transport (qval5.89E-6)', 'GO:0006412:translation (qval8.63E-6)', 'GO:0043043:peptide biosynthetic process (qval1.01E-5)', 'GO:0006120:mitochondrial electron transport, NADH to ubiquinone (qval2.16E-5)', 'GO:0006518:peptide metabolic process (qval7.61E-5)', 'GO:0043604:amide biosynthetic process (qval8.77E-5)', 'GO:0006122:mitochondrial electron transport, ubiquinol to cytochrome c (qval1.18E-4)', 'GO:0055085:transmembrane transport (qval2.68E-4)', 'GO:0006811:ion transport (qval1.39E-3)', 'GO:0042776:mitochondrial ATP synthesis coupled proton transport (qval1.56E-3)', 'GO:0043603:cellular amide metabolic process (qval2.03E-3)', 'GO:0009059:macromolecule biosynthetic process (qval2.68E-3)', 'GO:0032543:mitochondrial translation (qval2.97E-3)', 'GO:0046483:heterocycle metabolic process (qval3.15E-3)', 'GO:0006725:cellular aromatic compound metabolic process (qval3.65E-3)', 'GO:0006139:nucleobase-containing compound metabolic process (qval5.43E-3)', 'GO:0034645:cellular macromolecule biosynthetic process (qval6.36E-3)', 'GO:1901360:organic cyclic compound metabolic process (qval7.59E-3)', 'GO:1990542:mitochondrial transmembrane transport (qval1.25E-2)', 'GO:0006839:mitochondrial transport (qval2.21E-2)', 'GO:1901564:organonitrogen compound metabolic process (qval3.39E-2)', 'GO:0006796:phosphate-containing compound metabolic process (qval6.38E-2)', 'GO:0006793:phosphorus metabolic process (qval7.2E-2)']</t>
        </is>
      </c>
      <c r="V40" s="3">
        <f>hyperlink("https://spiral.technion.ac.il/results/MTAwMDAwMw==/39/GOResultsFUNCTION","link")</f>
        <v/>
      </c>
      <c r="W40" t="inlineStr">
        <is>
          <t>['GO:0015078:proton transmembrane transporter activity (qval2.39E-27)', 'GO:0009055:electron transfer activity (qval1.25E-19)', 'GO:0015077:monovalent inorganic cation transmembrane transporter activity (qval4.42E-17)', 'GO:0004129:cytochrome-c oxidase activity (qval3.41E-14)', 'GO:0016675:oxidoreductase activity, acting on a heme group of donors (qval2.73E-14)', 'GO:0016676:oxidoreductase activity, acting on a heme group of donors, oxygen as acceptor (qval2.27E-14)', 'GO:0015002:heme-copper terminal oxidase activity (qval1.95E-14)', 'GO:0022890:inorganic cation transmembrane transporter activity (qval2.32E-13)', 'GO:0008324:cation transmembrane transporter activity (qval1.25E-12)', 'GO:0015318:inorganic molecular entity transmembrane transporter activity (qval9.93E-12)', 'GO:0015075:ion transmembrane transporter activity (qval4.22E-11)', 'GO:0016491:oxidoreductase activity (qval2.14E-10)', 'GO:0022857:transmembrane transporter activity (qval1.38E-9)', 'GO:0005215:transporter activity (qval5.3E-9)', 'GO:0046933:proton-transporting ATP synthase activity, rotational mechanism (qval7.95E-9)', 'GO:0044769:ATPase activity, coupled to transmembrane movement of ions, rotational mechanism (qval4.29E-6)', 'GO:0003735:structural constituent of ribosome (qval1.35E-5)', 'GO:0008137:NADH dehydrogenase (ubiquinone) activity (qval2.35E-5)', 'GO:0050136:NADH dehydrogenase (quinone) activity (qval2.23E-5)', 'GO:0016655:oxidoreductase activity, acting on NAD(P)H, quinone or similar compound as acceptor (qval4.02E-5)', 'GO:0003954:NADH dehydrogenase activity (qval5.09E-5)', 'GO:0019829:cation-transporting ATPase activity (qval1.33E-4)', 'GO:0042625:ATPase coupled ion transmembrane transporter activity (qval1.27E-4)', 'GO:0022853:active ion transmembrane transporter activity (qval1.22E-4)', 'GO:0016651:oxidoreductase activity, acting on NAD(P)H (qval1.77E-4)', 'GO:0043492:ATPase activity, coupled to movement of substances (qval3.33E-3)', 'GO:0042626:ATPase activity, coupled to transmembrane movement of substances (qval3.21E-3)', 'GO:0015399:primary active transmembrane transporter activity (qval3.6E-3)', 'GO:0015405:P-P-bond-hydrolysis-driven transmembrane transporter activity (qval3.48E-3)', 'GO:0016681:oxidoreductase activity, acting on diphenols and related substances as donors, cytochrome as acceptor (qval4.63E-3)', 'GO:0008121:ubiquinol-cytochrome-c reductase activity (qval4.48E-3)', 'GO:0016679:oxidoreductase activity, acting on diphenols and related substances as donors (qval8.65E-3)', 'GO:0005198:structural molecule activity (qval3.21E-2)', 'GO:0019843:rRNA binding (qval3.25E-2)', 'GO:0042623:ATPase activity, coupled (qval8.28E-2)']</t>
        </is>
      </c>
      <c r="X40" s="3">
        <f>hyperlink("https://spiral.technion.ac.il/results/MTAwMDAwMw==/39/GOResultsCOMPONENT","link")</f>
        <v/>
      </c>
      <c r="Y40" t="inlineStr">
        <is>
          <t>['GO:0044429:mitochondrial part (qval1.98E-69)', 'GO:0098798:mitochondrial protein complex (qval1.26E-63)', 'GO:0044455:mitochondrial membrane part (qval2.11E-58)', 'GO:0098800:inner mitochondrial membrane protein complex (qval1.88E-58)', 'GO:0005739:mitochondrion (qval2.03E-48)', 'GO:0098803:respiratory chain complex (qval5.09E-41)', 'GO:0044444:cytoplasmic part (qval2.61E-35)', 'GO:0031966:mitochondrial membrane (qval1.5E-33)', 'GO:0005743:mitochondrial inner membrane (qval6.18E-33)', 'GO:0070469:respiratory chain (qval2.22E-32)', 'GO:0019866:organelle inner membrane (qval5.96E-32)', 'GO:0098796:membrane protein complex (qval2.15E-31)', 'GO:1990204:oxidoreductase complex (qval3.89E-29)', 'GO:0045271:respiratory chain complex I (qval2.15E-27)', 'GO:0005747:mitochondrial respiratory chain complex I (qval2.01E-27)', 'GO:0030964:NADH dehydrogenase complex (qval1.88E-27)', 'GO:0044446:intracellular organelle part (qval4.49E-25)', 'GO:0044422:organelle part (qval3.53E-24)', 'GO:0031090:organelle membrane (qval1.08E-18)', 'GO:0032991:protein-containing complex (qval5.94E-18)', 'GO:0044424:intracellular part (qval7.1E-14)', 'GO:0070069:cytochrome complex (qval1.46E-11)', 'GO:0045263:proton-transporting ATP synthase complex, coupling factor F(o) (qval1.21E-10)', 'GO:0000276:mitochondrial proton-transporting ATP synthase complex, coupling factor F(o) (qval1.16E-10)', 'GO:0045261:proton-transporting ATP synthase complex, catalytic core F(1) (qval2.1E-10)', 'GO:0033177:proton-transporting two-sector ATPase complex, proton-transporting domain (qval8.36E-9)', 'GO:0043231:intracellular membrane-bounded organelle (qval8.53E-9)', 'GO:0044464:cell part (qval1.19E-8)', 'GO:0043229:intracellular organelle (qval1.23E-8)', 'GO:0043226:organelle (qval2.19E-8)', 'GO:1902494:catalytic complex (qval4.25E-8)', 'GO:0044425:membrane part (qval5.02E-8)', 'GO:0043227:membrane-bounded organelle (qval8.63E-8)', 'GO:0033178:proton-transporting two-sector ATPase complex, catalytic domain (qval2.13E-7)', 'GO:0045259:proton-transporting ATP synthase complex (qval2.46E-7)', 'GO:0005753:mitochondrial proton-transporting ATP synthase complex (qval2.39E-7)', 'GO:0000275:mitochondrial proton-transporting ATP synthase complex, catalytic core F(1) (qval1.87E-6)', 'GO:0045277:respiratory chain complex IV (qval3.16E-6)', 'GO:0005840:ribosome (qval4.89E-6)', 'GO:0016469:proton-transporting two-sector ATPase complex (qval1.83E-5)', 'GO:0044391:ribosomal subunit (qval2.19E-5)', 'GO:0045275:respiratory chain complex III (qval3.27E-5)', 'GO:0005750:mitochondrial respiratory chain complex III (qval3.19E-5)', 'GO:0016020:membrane (qval1.03E-4)', 'GO:0005751:mitochondrial respiratory chain complex IV (qval1.81E-4)', 'GO:0045265:proton-transporting ATP synthase, stator stalk (qval4.12E-4)', 'GO:0000274:mitochondrial proton-transporting ATP synthase, stator stalk (qval4.03E-4)', 'GO:0005759:mitochondrial matrix (qval2.61E-3)', 'GO:0005746:mitochondrial respiratory chain (qval3.84E-3)', 'GO:0005742:mitochondrial outer membrane translocase complex (qval3.76E-3)', 'GO:0015934:large ribosomal subunit (qval4.84E-3)', 'GO:0005575:cellular_component (qval4.81E-3)', 'GO:1990904:ribonucleoprotein complex (qval4.95E-3)', 'GO:0005762:mitochondrial large ribosomal subunit (qval5.87E-3)', 'GO:0000315:organellar large ribosomal subunit (qval5.77E-3)', 'GO:0098799:outer mitochondrial membrane protein complex (qval1.82E-2)']</t>
        </is>
      </c>
      <c r="Z40" t="inlineStr">
        <is>
          <t>[{0, 1, 2, 3, 4, 5, 6, 7, 8, 9, 10, 12, 13, 14, 15, 17, 18, 21, 22, 23, 24, 25, 26, 27, 28, 29, 30, 32, 33, 35, 37, 38, 39, 40, 41, 42, 44, 45, 46, 47, 52, 55, 57, 59, 60, 61, 63, 64, 65, 66, 67, 69, 73, 75, 78, 82}, {34, 68, 72, 74, 43, 11, 76, 16, 49, 20, 56, 31}]</t>
        </is>
      </c>
    </row>
    <row r="41">
      <c r="A41" s="1" t="n">
        <v>40</v>
      </c>
      <c r="B41" t="n">
        <v>30105</v>
      </c>
      <c r="C41" t="n">
        <v>10251</v>
      </c>
      <c r="D41" t="n">
        <v>83</v>
      </c>
      <c r="E41" t="n">
        <v>93</v>
      </c>
      <c r="F41" t="n">
        <v>6993</v>
      </c>
      <c r="G41" t="n">
        <v>50</v>
      </c>
      <c r="H41" t="n">
        <v>6806</v>
      </c>
      <c r="I41" t="n">
        <v>233</v>
      </c>
      <c r="J41" s="2" t="n">
        <v>-169.953945747518</v>
      </c>
      <c r="K41" t="n">
        <v>0.4239161622271502</v>
      </c>
      <c r="L41" t="inlineStr">
        <is>
          <t>LOC100148329,LOC103911878,LOC568650,adam10b,angptl4,atg16l1,auts2,bahcc1,cd82a,cdh7,celsr1b,chl1b,cldn5a,cspg5a,cyp26b1,dbx1b,dtx1,eng2b,epha7,fam168a,fat4,fgfr2,fgfr3,fosab,fosb,foxp4,gfap,gpr98,her12,her4.3,hmces,hoxa2b,hoxb2a,id1,idh2,irx1a,irx3a,irx5a,jun,junba,kirrela,lbx1b,lmo3,lrig1,magi1a,mdka,mdkb,meis2a,mn1a,msi1,nell2a,nkx6.2,notch1b,nova2,nr2f2,nr2f6b,ntn1a,ntn1b,odz4,olig3,pax6a,phf21aa,plagx,plp1a,pou3f1,pou3f2a,pou3f2b,prtga,ptprn2,ptpro,robo4,s1pr1,scube2,sema3fa,shisa3,si:ch73-364h19.1,si:ch73-386h18.1,si:dkey-103i16.2,si:dkey-82f1.1,sp8b,tet2,tet3,tmem47,tox,tox3,tspan3a,wfikkn1,wu:fb25b09,zbtb16a,zeb2a,zfhx3,zfhx4,zgc:158689</t>
        </is>
      </c>
      <c r="M41" t="inlineStr">
        <is>
          <t>[(0, 19), (0, 24), (0, 28), (0, 36), (0, 54), (0, 73), (0, 78), (2, 19), (2, 24), (2, 28), (2, 36), (2, 54), (2, 73), (2, 78), (3, 54), (4, 19), (4, 24), (4, 28), (4, 36), (4, 54), (4, 73), (4, 78), (7, 19), (7, 24), (7, 36), (7, 54), (7, 73), (7, 78), (8, 24), (8, 36), (8, 54), (8, 78), (10, 54), (10, 78), (12, 54), (14, 19), (14, 24), (14, 28), (14, 36), (14, 54), (14, 73), (14, 78), (15, 19), (15, 24), (15, 28), (15, 36), (15, 54), (15, 73), (15, 78), (16, 19), (16, 24), (16, 36), (16, 54), (16, 73), (16, 78), (21, 19), (21, 24), (21, 36), (21, 54), (21, 73), (21, 78), (23, 19), (23, 24), (23, 36), (23, 54), (23, 73), (23, 78), (25, 19), (25, 24), (25, 36), (25, 54), (25, 73), (25, 78), (27, 19), (27, 24), (27, 36), (27, 54), (27, 73), (27, 78), (29, 19), (29, 24), (29, 28), (29, 36), (29, 54), (29, 73), (29, 78), (30, 19), (30, 24), (30, 28), (30, 36), (30, 54), (30, 73), (30, 78), (33, 19), (33, 24), (33, 36), (33, 54), (33, 73), (33, 78), (34, 54), (37, 19), (37, 24), (37, 28), (37, 36), (37, 54), (37, 73), (37, 78), (40, 19), (40, 24), (40, 36), (40, 54), (40, 73), (40, 78), (42, 54), (42, 78), (44, 24), (44, 54), (44, 73), (44, 78), (46, 19), (46, 24), (46, 28), (46, 36), (46, 54), (46, 73), (46, 78), (47, 19), (47, 24), (47, 36), (47, 54), (47, 73), (47, 78), (50, 19), (50, 24), (50, 36), (50, 54), (50, 73), (50, 78), (51, 24), (51, 36), (51, 54), (51, 78), (52, 19), (52, 24), (52, 28), (52, 36), (52, 54), (52, 73), (52, 78), (53, 36), (53, 54), (53, 73), (57, 19), (57, 24), (57, 36), (57, 54), (57, 73), (57, 78), (58, 19), (58, 24), (58, 36), (58, 54), (58, 73), (58, 78), (60, 19), (60, 24), (60, 36), (60, 54), (60, 73), (60, 78), (61, 19), (61, 24), (61, 36), (61, 54), (61, 73), (61, 78), (62, 19), (62, 24), (62, 36), (62, 54), (62, 73), (62, 78), (67, 54), (68, 19), (68, 24), (68, 36), (68, 54), (68, 73), (68, 78), (69, 19), (69, 24), (69, 36), (69, 54), (69, 73), (69, 78), (70, 19), (70, 24), (70, 28), (70, 36), (70, 54), (70, 73), (70, 78), (72, 19), (72, 24), (72, 36), (72, 54), (72, 73), (72, 78), (74, 19), (74, 24), (74, 36), (74, 54), (74, 73), (74, 78), (79, 19), (79, 24), (79, 36), (79, 54), (79, 73), (79, 78), (80, 19), (80, 24), (80, 28), (80, 36), (80, 54), (80, 73), (80, 78), (82, 19), (82, 24), (82, 36), (82, 54), (82, 73), (82, 78)]</t>
        </is>
      </c>
      <c r="N41" t="n">
        <v>1656</v>
      </c>
      <c r="O41" t="n">
        <v>1</v>
      </c>
      <c r="P41" t="n">
        <v>0.95</v>
      </c>
      <c r="Q41" t="n">
        <v>3</v>
      </c>
      <c r="R41" t="n">
        <v>10000</v>
      </c>
      <c r="S41" t="inlineStr">
        <is>
          <t>11/06/2023, 18:58:34</t>
        </is>
      </c>
      <c r="T41" s="3">
        <f>hyperlink("https://spiral.technion.ac.il/results/MTAwMDAwMw==/40/GOResultsPROCESS","link")</f>
        <v/>
      </c>
      <c r="U41" t="inlineStr">
        <is>
          <t>['GO:0006357:regulation of transcription by RNA polymerase II (qval1.06E-12)', 'GO:0032502:developmental process (qval2.9E-12)', 'GO:0019219:regulation of nucleobase-containing compound metabolic process (qval1.25E-11)', 'GO:0006355:regulation of transcription, DNA-templated (qval1.09E-11)', 'GO:1903506:regulation of nucleic acid-templated transcription (qval8.82E-12)', 'GO:2001141:regulation of RNA biosynthetic process (qval7.47E-12)', 'GO:0051252:regulation of RNA metabolic process (qval9.43E-12)', 'GO:0048856:anatomical structure development (qval9.07E-12)', 'GO:2000112:regulation of cellular macromolecule biosynthetic process (qval6.9E-11)', 'GO:0010556:regulation of macromolecule biosynthetic process (qval6.68E-11)', 'GO:0031326:regulation of cellular biosynthetic process (qval9.85E-11)', 'GO:0009889:regulation of biosynthetic process (qval1.11E-10)', 'GO:0031323:regulation of cellular metabolic process (qval1.51E-10)', 'GO:0050794:regulation of cellular process (qval2.72E-10)', 'GO:0010468:regulation of gene expression (qval4.32E-10)', 'GO:0051171:regulation of nitrogen compound metabolic process (qval4.96E-10)', 'GO:0019222:regulation of metabolic process (qval4.73E-10)', 'GO:0080090:regulation of primary metabolic process (qval9.1E-10)', 'GO:0060255:regulation of macromolecule metabolic process (qval3.96E-9)', 'GO:0050789:regulation of biological process (qval1.04E-8)', 'GO:0048869:cellular developmental process (qval1.61E-8)', 'GO:0065007:biological regulation (qval1.02E-7)', 'GO:0050767:regulation of neurogenesis (qval3.3E-7)', 'GO:0045595:regulation of cell differentiation (qval3.48E-7)', 'GO:0051960:regulation of nervous system development (qval9.54E-7)', 'GO:0060284:regulation of cell development (qval9.54E-7)', 'GO:0007275:multicellular organism development (qval3.92E-6)', 'GO:2000026:regulation of multicellular organismal development (qval4.43E-6)', 'GO:0050793:regulation of developmental process (qval1.24E-5)', 'GO:0032501:multicellular organismal process (qval2.75E-5)', 'GO:0030154:cell differentiation (qval3.1E-5)', 'GO:0051239:regulation of multicellular organismal process (qval4.94E-5)', 'GO:0007420:brain development (qval7.27E-5)', 'GO:0048646:anatomical structure formation involved in morphogenesis (qval1.73E-3)', 'GO:0045664:regulation of neuron differentiation (qval1.74E-3)', 'GO:0030182:neuron differentiation (qval2.9E-3)', 'GO:0009952:anterior/posterior pattern specification (qval3.95E-3)', 'GO:0048468:cell development (qval6.09E-3)', 'GO:0048936:peripheral nervous system neuron axonogenesis (qval1.05E-2)', 'GO:0021960:anterior commissure morphogenesis (qval1.5E-2)', 'GO:0007389:pattern specification process (qval1.66E-2)', 'GO:0048858:cell projection morphogenesis (qval1.75E-2)', 'GO:0032990:cell part morphogenesis (qval2.12E-2)', 'GO:0007409:axonogenesis (qval2.48E-2)', 'GO:0098609:cell-cell adhesion (qval2.63E-2)', 'GO:0009653:anatomical structure morphogenesis (qval4.02E-2)', 'GO:0048513:animal organ development (qval5.14E-2)', 'GO:0040036:regulation of fibroblast growth factor receptor signaling pathway (qval5.87E-2)', 'GO:0007166:cell surface receptor signaling pathway (qval6.53E-2)', 'GO:0007219:Notch signaling pathway (qval6.59E-2)', 'GO:0071678:olfactory bulb axon guidance (qval8.13E-2)', 'GO:0007411:axon guidance (qval1.01E-1)', 'GO:0097485:neuron projection guidance (qval1.02E-1)', 'GO:0120039:plasma membrane bounded cell projection morphogenesis (qval1.11E-1)', 'GO:0048812:neuron projection morphogenesis (qval1.09E-1)', 'GO:0003002:regionalization (qval1.13E-1)', 'GO:0030030:cell projection organization (qval1.14E-1)', 'GO:0098742:cell-cell adhesion via plasma-membrane adhesion molecules (qval1.44E-1)', 'GO:0048731:system development (qval1.43E-1)', 'GO:0016358:dendrite development (qval1.47E-1)']</t>
        </is>
      </c>
      <c r="V41" s="3">
        <f>hyperlink("https://spiral.technion.ac.il/results/MTAwMDAwMw==/40/GOResultsFUNCTION","link")</f>
        <v/>
      </c>
      <c r="W41" t="inlineStr">
        <is>
          <t>['GO:0000978:RNA polymerase II proximal promoter sequence-specific DNA binding (qval1.46E-14)', 'GO:0000987:proximal promoter sequence-specific DNA binding (qval1.02E-14)', 'GO:0000981:DNA-binding transcription factor activity, RNA polymerase II-specific (qval4.16E-14)', 'GO:0003700:DNA-binding transcription factor activity (qval3.21E-13)', 'GO:1990837:sequence-specific double-stranded DNA binding (qval1.17E-12)', 'GO:0001012:RNA polymerase II regulatory region DNA binding (qval1.14E-12)', 'GO:0000977:RNA polymerase II regulatory region sequence-specific DNA binding (qval9.78E-13)', 'GO:0000976:transcription regulatory region sequence-specific DNA binding (qval2.56E-12)', 'GO:0003690:double-stranded DNA binding (qval2.32E-12)', 'GO:0001067:regulatory region nucleic acid binding (qval2.1E-12)', 'GO:0044212:transcription regulatory region DNA binding (qval1.9E-12)', 'GO:0043565:sequence-specific DNA binding (qval3.82E-12)', 'GO:0140110:transcription regulator activity (qval3.58E-12)', 'GO:0003677:DNA binding (qval2.29E-10)', 'GO:0003676:nucleic acid binding (qval1.7E-7)', 'GO:1901363:heterocyclic compound binding (qval1.77E-3)', 'GO:0097159:organic cyclic compound binding (qval2.24E-3)', 'GO:0005007:fibroblast growth factor-activated receptor activity (qval8.66E-2)', 'GO:0005488:binding (qval1.3E-1)']</t>
        </is>
      </c>
      <c r="X41" s="3">
        <f>hyperlink("https://spiral.technion.ac.il/results/MTAwMDAwMw==/40/GOResultsCOMPONENT","link")</f>
        <v/>
      </c>
      <c r="Y41" t="inlineStr">
        <is>
          <t>['GO:0005634:nucleus (qval4.25E-3)']</t>
        </is>
      </c>
      <c r="Z41" t="inlineStr">
        <is>
          <t>[{0, 2, 3, 4, 7, 8, 10, 12, 14, 15, 16, 21, 23, 25, 27, 29, 30, 33, 34, 37, 40, 42, 44, 46, 47, 50, 51, 52, 53, 57, 58, 60, 61, 62, 67, 68, 69, 70, 72, 74, 79, 80, 82}, {19, 36, 54, 24, 73, 28, 78}]</t>
        </is>
      </c>
    </row>
    <row r="42">
      <c r="A42" s="1" t="n">
        <v>41</v>
      </c>
      <c r="B42" t="n">
        <v>30105</v>
      </c>
      <c r="C42" t="n">
        <v>10251</v>
      </c>
      <c r="D42" t="n">
        <v>83</v>
      </c>
      <c r="E42" t="n">
        <v>1411</v>
      </c>
      <c r="F42" t="n">
        <v>8406</v>
      </c>
      <c r="G42" t="n">
        <v>73</v>
      </c>
      <c r="H42" t="n">
        <v>6806</v>
      </c>
      <c r="I42" t="n">
        <v>389</v>
      </c>
      <c r="J42" s="2" t="n">
        <v>-9929.749007586037</v>
      </c>
      <c r="K42" t="n">
        <v>0.4256963847529435</v>
      </c>
      <c r="L42" t="inlineStr">
        <is>
          <t>LOC100000748,LOC100002043,LOC100004180,LOC100005017,LOC100005323,LOC100148225,LOC100148748,LOC100148757,LOC100149048,LOC100149164,LOC100149388,LOC100150229,LOC100151174,LOC100151273,LOC100329298,LOC100329742,LOC100329809,LOC100329885,LOC100330116,LOC100330152,LOC100330497,LOC100331431,LOC100331690,LOC100331909,LOC100331917,LOC100332173,LOC100332229,LOC100332505,LOC100332822,LOC100332969,LOC100333012,LOC100333053,LOC100333117,LOC100333146,LOC100334068,LOC100334190,LOC100334314,LOC100334439,LOC100535050,LOC100535231,LOC100535316,LOC100535338,LOC100535366,LOC100536038,LOC100536069,LOC100536102,LOC100536441,LOC100536860,LOC100536981,LOC100537074,LOC100537446,LOC100537720,LOC100537765,LOC100537972,LOC100538052,LOC100538256,LOC101882012,LOC101882374,LOC101882814,LOC101883616,LOC101883788,LOC101884022,LOC101884471,LOC101884693,LOC101884814,LOC101884921,LOC101884974,LOC101885485,LOC101885761,LOC101886807,LOC103908656,LOC103908671,LOC103908832,LOC103908923,LOC103908986,LOC103909095,LOC103909813,LOC103909961,LOC103910001,LOC103910017,LOC103910357,LOC103910469,LOC103910506,LOC103910762,LOC103911593,LOC103911693,LOC103911844,LOC402866,LOC555591,LOC555713,LOC556124,LOC556780,LOC559106,LOC560645,LOC560859,LOC560882,LOC561960,LOC563918,LOC564755,LOC566671,LOC566907,LOC567650,LOC568267,LOC568883,LOC569720,LOC569854,LOC570021,LOC571155,LOC571337,LOC793178,LOC793183,LOC795358,LOC795615,LOC795761,LOC796453,LOC796580,LOC796940,LOC797085,LOC797855,LOC797914,LOC799853,aak1a,abat,abca5,abcf2a,abhd10b,abhd17ab,acadl,acadm,acap3b,accs,aclya,acp5a,acsf2,acy3.1,adad1,adck3,add1,adipor1b,adipor2,admp,adnpa,aff4,aggf1,agpat2,agpat5,agps,ahcyl2,aifm4,akap17a,aktip,alas1,aldh18a1,aldh9a1b,alg1,alg3,alg5,alkbh5,alkbh8,alox5b.3,ambra1,amfr,angel2,ankha,ankhd1,ankrd22,anxa5b,ap1g2,ap1m2,ap1s3b,apex2,apoda.2,apopt1,appbp2,arcn1a,arfgap2,arfgap3,arfip1,arhgef18a,arih1l,armc1,armt1,arntl1a,arntl2,arpp19b,asb8,asl,asmtl,asna1,asun,atad1a,atad2b,ate1,atl3,atp1b3b,atxn1a,atxn1l,atxn2l,avd,aven,azi2,bag4,bag5,baiap2l1a,baiap2l1b,bard1,bcap31,bin1b,birc5b,blcap,bmb,bmi1a,bmp1b,bmp2k,bokb,bora,bpnt1,brd2a,brdt,brf1a,brwd3,btaf1,btbd7,btg4,btr26,buc,bzw1b,bzw2,c1d,c1galt1a,c1qtnf3,c2h1orf27,ca5a,cab39l,cab39l1,calm2a,camsap1a,camsap1b,capn7,caprin2,casp2,casp8,casp8ap2,cat,cax1,cbx2,ccdc106b,ccdc22,ccdc6a,ccdc6b,ccdc77,ccdc94,ccna1,ccna2,ccnb1,ccnb2,ccne1,ccnh,ccnt2b,ccnyl1,cd82b,cdc14ab,cdc16,cdc25b,cdc27,cdc34a,cdc42bpb,cdc42ep2,cdc5l,cdc6,cdca7a,cdca7b,cdca8,cdca9,cdipt,cdk2ap2,cdt1,cep192,cep55l,cep57,cep97,cfap97,cgnb,chaf1b,chchd6a,chd8,chfr,chia.4,chmp2bb,chmp4ba,chmp4c,chn1,chp2,cisd2,ckbb,cldnd,cldng,clptm1l,cnn3b,cnot3b,cnot6,cnot6a,cnot8,cnp,cnsta,cog3,cog6,col4a3bpa,coq10b,coq3,coro1ca,cpeb1b,cpeb4,cpsf4,cpvl,crb3b,crsp7,cry-dash,csk,csnk1g2a,ctdnep1a,ctdspl2b,cth1,ctsba,ctssb.1,ctu1,cuedc2,cul2,cxcr4b,cyb5r4,cylda,cyp11a1,daam1a,dab2,daxx,dbr1,dcps,dctn1a,dctpp1,dda1,ddx27,ddx3,ddx3a,ddx3b,ddx41,ddx43,ddx6,dennd6b,desi2,det1,dgcr8,dgkza,dhps,dhrs13a.2,dhrs13b,dhx30,dhx34,dia1a,dlg1,dlg1l,dlg3,dnajc1,dnajc11,dnajc21,dnajc5aa,dnajc5ga,dnajc5gb,dolpp1,dpy19l1l,dstyk,dtx2,dus1l,dus3l,dusp22a,dynll2a,eaf1,eapp,ebag9,eea1,efcab11,ehmt1a,eif4e1b,eif4e3,eif4enif1,eif4g2a,elac1,elavl2,ell,elovl4b,elovl7a,elovl7b,emc6,emc7,emc8,enah,eno3,entpd4,epb41l5,ephb2b,erap1b,eri1,erlec1,esco2,espl1,exd1,exd2,exoc3,exoc5,ezh2,f2rl1.1,faah2b,faf1,fam102ab,fam110b,fam113,fam117ab,fam122b,fam160a2,fam169ab,fam171a1,fam172a,fam173b,fam193a,fam193b,fam208ab,fam212aa,fam46ba,fam46c,fam58a,fam60al,fam65c,faub,fbxl14a,fbxl18,fbxl2,fbxo30b,fbxo33,fbxo42,fbxo43,fbxo5,fbxw11b,fbxw2,fbxw5,fbxw7,fdps,fdx1,fev,fhdc3,fmn2b,fmr1,fnbp1l,fnta,fopnl,foxh1,foxn2b,frmd6,ftsj1,gal3st3,gale,galk1,gapdh,gb:am422109,gba2,gcat,gclc,gdf3,ggps1,gins3,gkap1,gkup,glceb,gle1,glipr2l,glula,glulb,gm2a,gmcl1,gmnn,gnai2b,gnas,gnb4b,gnpda1,golga1,golt1b,gosr1,got2a,gpank1,gpat2,gpatch2,gpatch4,gpr63,gps2,gpt2,gpx1b,gra,gria1b,grin2ab,grip2a,grk5l,gskip,gstcd,gstm,gstp1,gstp2,gtdc1,gtf2a1,gtf2a1l,gtf2e1,gtf2e2,gtf2f2b,gtf3ab,gucd1,gyg1a,h1m,hacl1,hapln4,has2,heatr3,heatr5a,her5,hexim1,higd1a,hinfp,hmgcs1,hmha1b,hn1l,hnrnpa1a,hnrnpua,hook2,hprt1,hps5,hrasb,hsd17b10,hsd17b12a,hsd3b7,hsp90b1,htt,hyou1,icmt,ide,iffo1a,igbp1,ikzf5,ildr1b,ilvbl,im:7136940,im:7137597,im:7141269,im:7142942,im:7147183,impad1,inadl,ints12,ints3,ints5,ipcef1,ipmkb,irf2a,irf5,irf6,itgav,itsn2b,ivd,ivns1abpb,kansl3,kat7b,katnbl1,kif13ba,kif18a,kif20ba,kif22,kif3b,kifc3,klhl13,klhl20,kpna7,l3mbtl2,lactb2,lamp2,larp6,larp7,las1l,lats1,lbh,ldb1b,lemd3,lhx8a,lmo7b,lnpep,lnx2b,lpcat4,lpgat1,lrmp,lrrc1,lrrc3,lrrc40,lrrc42,lrrc59,lrrfip1a,lrrfip2,lsg1,lsm11,lsm12a,lsm12b,lsm14b,ly75,lysmd1,lysmd3,lztr1,mad1l1,mad2l1bp,maea,map1lc3c,map2k4a,map3k7,map4k5,mapk3,mapre1a,march6,mark3,mars,mccc2,mcm3l,mctp2b,me1,me3,med25,med7,memo1,mepce,mettl2a,mex3c,mfsd12a,mfsd4a,mfsd5,mgat4a,mgat5,mgmt,mia3,micall2a,micall2b,mid1ip1l,mief1,mis12,mitd1,mknk1,mkrn4,mmaa,mmgt1,mnat1,mob1bb,mob3a,mon1a,mos,mphosph8,mpp7,mrs2,msi2a,msi2b,mt2,mtch2,mtif2,mtmr10,mtmr12,mtpap,mxra5b,mycla,n4bp1,n4bp2,naa15b,naa30,nabp1b,nanog,ncam2,ncapd2,ncbp2,ndel1b,ndnl2,ndst1,ndufs8b,nedd4l,nek2,nelfa,nelfb,nf2a,nfs1,nfyal,ngef,nipa2,nkiras1,nkrf,nmnat1,noto,npc1,npc2,npm2,nr2c2ap,nras,nrbp1,nrg1,nsmaf,nsun2,nudc,nudt3a,nudt8,numb,nup155,oard1,ociad1,oclna,ogt.2,opa3,orai1b,orc6,org,osbpl7,otud4,p4hb,pabpc1l,pafah1b1b,pak4,pald1a,pan3,pank4,papd5,papd7,papolg,papss2a,paqr3a,parn,parpbp,pask,patl1,pcsk7,pcyt1aa,pdcd4b,pde6d,pdik1l,pdlim2,pdpk1b,pdxdc1,pepd,pex11b,pfn2,pgap2,pgm2l1,pgrmc2,phax,phc1,phf23b,phlda1,pho,phrf1,pi4k2a,pi4k2b,pias4a,pias4b,pibf1,pid1,pik3cd,pik3r4,pinx1,pip4k2ca,pithd1,pitpnaa,pja2,pkma,pkn1b,pkp1,pl10,pla2g15,plcd1b,plekhm1,plekhm2,pm20d1.1,pnkp,podxl2,pofut1,polr3e,porcnl,pot1,ppap2cb,ppifa,ppil2,ppm1f,ppp1r12a,ppp1r12c,ppp1r15b,ppp1r2,ppp1r37,ppp1r3b,ppp1r3da,ppp1r3g,ppp1r7,ppp2ca,ppp2r4,ppp4ca,ppp4cb,ppp4r1,ppp4r2a,ppp4r2b,ppt1,pqlc2,prc1a,prdx1,prkacbb,prkcda,prkcha,prkrip1,prpf18,prpf3,prrg4,psap,psme3,ptdss1a,ptgesl,ptp4a2b,ptp4a3,ptpn11a,ptpn2b,ptpn4b,pttg1,pttg1ipb,pus1,pycr1b,pygl,qtrtd1,rab18b,rab1bb,rab20,rab32a,rab35b,rab3gap2,rab3il1,rab5b,rab9a,rabep1,rabggta,rac1a,rac1b,racgap1,ralbb,ralgapa2,ranbp9,rap1ab,rarab,rbm33b,rbm7,rbpja,rbpms2b,rcc1,rcor1,recql4,reep2,rell1,retsatl,rftn2,rfwd2,rgl3a,rgs14a,rgs5a,rgs7,rgs7a,rhogc,rhoq,rhpn2,rif1,rlf,rlim,rmnd5b,rnasen,rnf103,rnf111,rnf13,rnf14,rnf145b,rnf166,rnf168,rnf17,rnf180,rnf185,rnf213a,rnf216,rnf26,rogdi,rp2,rpain,rpp21,rpp25l,rpp38,rpusd1,rras,rtn3,rufy2,rxfp2b,rxrba,rybpa,saal1,samm50l,sap130a,saraf,sardh,sb:cb288,scamp2l,scnm1,scpep1,sde2,sdf2,sec31b,sec62,seh1l,sel1l3,serp1,setd2,setd8a,setd8b,sgut1,sh2d5,sh3glb1a,shroom1,si:ch1073-157b13.1,si:ch1073-263o8.2,si:ch1073-280h16.1,si:ch1073-75o15.4,si:ch211-103b1.2,si:ch211-107m4.1,si:ch211-116m6.3,si:ch211-125e6.12,si:ch211-125e6.13,si:ch211-132b12.8,si:ch211-137a8.2,si:ch211-145c1.1,si:ch211-146l10.7,si:ch211-147a11.3,si:ch211-14a17.7,si:ch211-173p18.3,si:ch211-188c16.1,si:ch211-195b21.5,si:ch211-199g17.2,si:ch211-202f5.3,si:ch211-210c8.7,si:ch211-214j24.10,si:ch211-215a10.4,si:ch211-241e1.5,si:ch211-248e11.2,si:ch211-250e5.16,si:ch211-266i6.3,si:ch211-277p15.1,si:ch211-286b5.4,si:ch211-42i9.8,si:ch211-69g19.2,si:ch211-86h15.1,si:ch211-86k6.5,si:ch73-103b11.2,si:ch73-132k15.2,si:ch73-15b2.5,si:ch73-248e21.1,si:ch73-303b9.1,si:ch73-78o10.1,si:ch73-93k15.2,si:ch73-95l15.3,si:dkey-121a9.3,si:dkey-13i19.8,si:dkey-159a18.7,si:dkey-15h8.12,si:dkey-167i21.2,si:dkey-182g1.2,si:dkey-188i13.11,si:dkey-197c15.6,si:dkey-199f5.8,si:dkey-19b23.11,si:dkey-208k4.2,si:dkey-217d24.6,si:dkey-21a6.5,si:dkey-21c19.3,si:dkey-21o22.2,si:dkey-226m8.9,si:dkey-229d11.5,si:dkey-236a14.4,si:dkey-241l7.1,si:dkey-241l7.2,si:dkey-253d23.2,si:dkey-256h2.1,si:dkey-260c8.8,si:dkey-29p10.4,si:dkey-30j22.5,si:dkey-39n1.3,si:dkey-3h3.3,si:dkey-42i9.8,si:dkey-77d17.6,si:dkey-84k17.2,si:dkey-8l13.1,si:dkeyp-114g9.1,si:dkeyp-118h3.6,si:dkeyp-2c8.2,si:dkeyp-34c12.1,si:dkeyp-46h3.8,si:dkeyp-50f7.2,si:dkeyp-75h12.2,si:dkeyp-97b10.3,si:dkeyp-98a7.4,si:rp71-19m20.1,si:rp71-45k5.2,si:rp71-46j2.3,si:rp71-56i13.6,si:rp71-84d19.3,si:zfos-90c9.2,sigmar1,sin3ab,sinup,siva1,ska2,skiv2l2,slbp2,slc10a7,slc16a3,slc23a2,slc24a4a,slc25a25a,slc25a33,slc27a1a,slc2a8,slc35a3a,slc35c2,slc35e1,slc35f2,slc35f6,slc37a2,slc38a7,slc39a6,slc39a9,slc46a1,slc48a1b,slc5a6b,slc9a3r1,slka,slmapa,slmapb,slu7,smad2,smad5,smarca2,smek1,smg8,smim12,smim14,smpd4,smurf2,snapc1b,snip1,snrka,snrnp35,snx10a,snx17,snx27b,snx30,snx9b,sod1,sox19b,sp1,sp3a,spata2l,spdya,spint2,spns1,spopla,spsb1,spsb4b,srp68,srpk1b,ssx2ip,ssx2ipa,st3gal5,st6galnac1.2,st8sia7.1,stambpb,stard10,stard3,stip1,stk17b,stk24b,stk38b,stk38l,stra6l,strap,strip2,strn,stt3b,stx4,stx5a,stx8,styx,supv3l1,surf4l,suv39h1a,sybu,syde1,syncripl,synj2bp,sys1,syvn1,szrd1,tab2,tada1,taf1b,taf6l,taok3a,tarbp2,tatdn2,tax1bp1a,tbc1d16,tbc1d30,tbc1d5,tbc1d9,tbl1xr1b,tbp,tbpl2,tcerg1,tcf20,tcf25,tcirg1b,tcp11l1,tdgf1,tdp2b,tdrd1,tdrd5,tdrd6,tead1a,tecpr2,tex2,tfcp2,tfg,tgfa,thoc3,thoc7,tipin,tjap1,tjp2b,tk1,tktb,tlk1b,tlk2,tm9sf1,tm9sf4,tmed5,tmem106a,tmem110,tmem131,tmem135,tmem180,tmem192,tmem198b,tmem246,tmem251,tmem256,tmem259,tmem57a,tmem57b,tmem64,tmem70,tmem79a,tmem79b,tmf1,tnfaip1,tom1,tomm70a,tor1,tp53i11a,tp53i11b,tpi1a,tpm1,tradd,tram1,trappc6b,trim23,trim35-27,trim35-29,trim3a,trip6,trmt10a,trmt11,trmt2a,trmu,tsc1a,tsc22d1,tsc22d2,tsfm,tsr3,ttc17,ttc33,ttc7a,ttf1,ttk,twf1b,twsg1a,txlna,tyw3,uacab,uap1l1,uba3,uba5,ubap1,ube2d2l,ube2d3,ube2g1a,ube2h,ube2kb,ube3c,ube4b,ubfd1,ublcp1,uchl1,uck2a,ugcg,ugp2b,unc119.1,unc5db,use1,usp10,usp11,usp25,usp33,usp38,usp49,utp6,vgll4l,vps9d1,vrk3,vti1a,vti1b,waca,wash1,waslb,wdr21,wdr4,wdr47a,wdr48,wdr48a,wdr5,wdr62,wee2,wipf1b,wipi2,wrap73,wrnip1,wu:fa16f04,wu:fa19b12,wu:fb69f10,wu:fc17b08,wu:fc26g07,wu:fc32g12,wu:fd14c10,wu:fd16e03,wu:fd44f11,wu:fe05a04,wu:fi09b08,wu:fi40b06,wu:fi42e03,wu:fj20e02,wu:fk36e11,xgb,xpc,xpo4,xpo6,xrn1,yif1b,yipf5,ypel1,ypel3,zar1l,zbtb14,zc3h11a,zc3h13,zc3h14,zc3h15,zc3h3,zc3hc1,zc3hdc1l,zcchc7,zcchc8,zcrb1,zdhhc13,zdhhc18a,zdhhc18b,zdhhc5a,zfand5b,zfhx2,zfyve28,zgc:100911,zgc:100951,zgc:101562,zgc:101569,zgc:101577,zgc:101664,zgc:101744,zgc:101765,zgc:103482,zgc:103564,zgc:110182,zgc:110224,zgc:110329,zgc:110697,zgc:110741,zgc:110788,zgc:111868,zgc:111976,zgc:112083,zgc:112399,zgc:112962,zgc:112980,zgc:113054,zgc:113070,zgc:113096,zgc:113263,zgc:113424,zgc:113425,zgc:113691,zgc:113886,zgc:114041,zgc:114200,zgc:122991,zgc:123010,zgc:152652,zgc:152977,zgc:153018,zgc:153215,zgc:153258,zgc:153345,zgc:153351,zgc:153352,zgc:153675,zgc:153788,zgc:153893,zgc:153910,zgc:153929,zgc:154015,zgc:158270,zgc:158624,zgc:158852,zgc:162025,zgc:162611,zgc:162879,zgc:162944,zgc:162962,zgc:162969,zgc:163014,zgc:165508,zgc:171435,zgc:171474,zgc:171566,zgc:171673,zgc:171731,zgc:171750,zgc:171776,zgc:171779,zgc:173544,zgc:173703,zgc:173713,zgc:173742,zgc:174275,zgc:174624,zgc:195170,zgc:195245,zgc:55262,zgc:55413,zgc:55461,zgc:55512,zgc:55558,zgc:55733,zgc:55870,zgc:56194,zgc:56197,zgc:56231,zgc:56699,zgc:63694,zgc:63695,zgc:63863,zgc:64022,zgc:66432,zgc:66440,zgc:66443,zgc:66474,zgc:66479,zgc:66483,zgc:77112,zgc:77118,zgc:77486,zgc:77650,zgc:92139,zgc:92140,zgc:92287,zmp:0000000768,zmynd19,znf1137,znf131,znf292b,znf319,znf326,znf395a,znf395b,znf598,znf609a,znf622,znf653,znf865,zp2.1,zp3,zp3.2,zp3b,zp3c,zw10</t>
        </is>
      </c>
      <c r="M42" t="inlineStr">
        <is>
          <t>[(1, 4), (1, 14), (1, 15), (1, 25), (1, 29), (1, 33), (3, 4), (3, 14), (3, 15), (3, 25), (3, 29), (3, 33), (5, 14), (6, 4), (6, 14), (6, 15), (6, 25), (6, 29), (6, 33), (7, 4), (7, 14), (7, 15), (7, 25), (7, 29), (7, 33), (8, 4), (8, 14), (8, 15), (8, 25), (8, 29), (8, 33), (9, 4), (9, 14), (9, 15), (9, 25), (9, 29), (9, 33), (10, 4), (10, 14), (10, 15), (10, 25), (10, 29), (10, 33), (11, 4), (11, 14), (11, 15), (11, 25), (11, 29), (11, 33), (12, 4), (12, 14), (12, 15), (12, 25), (12, 29), (12, 33), (13, 4), (13, 14), (13, 15), (13, 25), (13, 29), (13, 33), (16, 4), (16, 14), (16, 15), (16, 25), (16, 29), (16, 33), (17, 4), (17, 14), (17, 15), (17, 25), (17, 29), (17, 33), (18, 4), (18, 14), (18, 15), (18, 25), (18, 29), (18, 33), (19, 4), (19, 14), (19, 15), (19, 25), (19, 29), (19, 33), (20, 4), (20, 14), (20, 15), (20, 25), (20, 29), (20, 33), (21, 4), (21, 14), (21, 15), (21, 25), (21, 29), (21, 33), (22, 4), (22, 14), (22, 15), (22, 25), (22, 29), (22, 33), (24, 4), (24, 14), (24, 15), (24, 25), (24, 29), (24, 33), (26, 4), (26, 14), (26, 15), (26, 25), (26, 29), (26, 33), (27, 4), (27, 14), (27, 15), (27, 25), (27, 29), (27, 33), (28, 4), (28, 14), (28, 15), (28, 25), (28, 29), (28, 33), (31, 4), (31, 14), (31, 15), (31, 25), (31, 29), (31, 33), (32, 4), (32, 14), (32, 15), (32, 25), (32, 29), (32, 33), (34, 4), (34, 14), (34, 15), (34, 25), (34, 29), (34, 33), (35, 4), (35, 14), (35, 15), (35, 25), (35, 29), (35, 33), (36, 4), (36, 14), (36, 15), (36, 25), (36, 29), (36, 33), (38, 4), (38, 14), (38, 15), (38, 25), (38, 29), (38, 33), (39, 4), (39, 14), (39, 15), (39, 25), (39, 29), (39, 33), (40, 4), (40, 14), (40, 15), (40, 25), (40, 29), (40, 33), (41, 4), (41, 14), (41, 15), (41, 25), (41, 29), (41, 33), (42, 4), (42, 14), (42, 15), (42, 25), (42, 29), (42, 33), (43, 4), (43, 14), (43, 15), (43, 25), (43, 29), (43, 33), (44, 4), (44, 14), (44, 15), (44, 25), (44, 29), (44, 33), (45, 4), (45, 14), (45, 15), (45, 25), (45, 29), (45, 33), (47, 4), (47, 14), (47, 15), (47, 25), (47, 29), (47, 33), (48, 4), (48, 14), (48, 15), (48, 25), (48, 29), (48, 33), (49, 4), (49, 14), (49, 15), (49, 25), (49, 29), (49, 33), (53, 4), (53, 14), (53, 15), (53, 25), (53, 29), (53, 33), (54, 4), (54, 14), (54, 15), (54, 25), (54, 29), (54, 33), (55, 4), (55, 14), (55, 15), (55, 25), (55, 29), (55, 33), (56, 4), (56, 14), (56, 15), (56, 25), (56, 29), (56, 33), (57, 4), (57, 14), (57, 15), (57, 25), (57, 29), (57, 33), (58, 4), (58, 14), (58, 15), (58, 25), (58, 29), (58, 33), (58, 46), (59, 4), (59, 14), (59, 15), (59, 25), (59, 29), (59, 33), (61, 4), (61, 14), (61, 15), (61, 25), (61, 29), (61, 33), (63, 4), (63, 14), (63, 15), (63, 25), (63, 29), (63, 33), (64, 4), (64, 14), (64, 15), (64, 25), (64, 29), (64, 33), (65, 4), (65, 14), (65, 15), (65, 25), (65, 29), (65, 33), (66, 4), (66, 14), (66, 15), (66, 25), (66, 29), (66, 33), (67, 4), (67, 14), (67, 15), (67, 25), (67, 29), (67, 33), (68, 4), (68, 14), (68, 15), (68, 25), (68, 29), (68, 33), (69, 4), (69, 14), (69, 15), (69, 25), (69, 29), (69, 33), (70, 4), (70, 14), (70, 15), (70, 25), (70, 29), (70, 33), (71, 4), (71, 14), (71, 15), (71, 25), (71, 29), (71, 33), (72, 4), (72, 14), (72, 15), (72, 25), (72, 29), (72, 33), (73, 4), (73, 14), (73, 15), (73, 25), (73, 29), (73, 33), (74, 4), (74, 14), (74, 15), (74, 25), (74, 29), (74, 33), (75, 4), (75, 14), (75, 15), (75, 25), (75, 29), (75, 33), (76, 4), (76, 14), (76, 15), (76, 25), (76, 29), (76, 33), (77, 4), (77, 14), (77, 15), (77, 25), (77, 29), (77, 33), (78, 4), (78, 14), (78, 15), (78, 25), (78, 29), (78, 33), (79, 4), (79, 14), (79, 15), (79, 25), (79, 29), (79, 33), (80, 14), (80, 25), (80, 33), (81, 4), (81, 14), (81, 15), (81, 25), (81, 29), (81, 33), (82, 4), (82, 14), (82, 15), (82, 25), (82, 29), (82, 33)]</t>
        </is>
      </c>
      <c r="N42" t="n">
        <v>4863</v>
      </c>
      <c r="O42" t="n">
        <v>0.75</v>
      </c>
      <c r="P42" t="n">
        <v>0.95</v>
      </c>
      <c r="Q42" t="n">
        <v>3</v>
      </c>
      <c r="R42" t="n">
        <v>10000</v>
      </c>
      <c r="S42" t="inlineStr">
        <is>
          <t>11/06/2023, 18:59:03</t>
        </is>
      </c>
      <c r="T42" s="3">
        <f>hyperlink("https://spiral.technion.ac.il/results/MTAwMDAwMw==/41/GOResultsPROCESS","link")</f>
        <v/>
      </c>
      <c r="U42" t="inlineStr">
        <is>
          <t>['GO:0044265:cellular macromolecule catabolic process (qval1.11E-5)', 'GO:0044237:cellular metabolic process (qval1.66E-5)', 'GO:0009057:macromolecule catabolic process (qval1.45E-5)', 'GO:0044248:cellular catabolic process (qval4.43E-5)', 'GO:0033036:macromolecule localization (qval9.38E-5)', 'GO:0051641:cellular localization (qval8.18E-5)', 'GO:0070647:protein modification by small protein conjugation or removal (qval9.84E-5)', 'GO:0046907:intracellular transport (qval9.01E-5)', 'GO:1903047:mitotic cell cycle process (qval1.01E-4)', 'GO:2000241:regulation of reproductive process (qval1.02E-4)', 'GO:0009056:catabolic process (qval1.12E-4)', 'GO:0008104:protein localization (qval1.3E-4)', 'GO:0090304:nucleic acid metabolic process (qval1.49E-4)', 'GO:0044238:primary metabolic process (qval2.17E-4)', 'GO:0022412:cellular process involved in reproduction in multicellular organism (qval2.49E-4)', 'GO:1901575:organic substance catabolic process (qval2.51E-4)', 'GO:0006511:ubiquitin-dependent protein catabolic process (qval2.36E-4)', 'GO:0016070:RNA metabolic process (qval2.56E-4)', 'GO:0043170:macromolecule metabolic process (qval2.89E-4)', 'GO:0008152:metabolic process (qval4.24E-4)', 'GO:0006807:nitrogen compound metabolic process (qval4.12E-4)', 'GO:0019941:modification-dependent protein catabolic process (qval4.32E-4)', 'GO:0044260:cellular macromolecule metabolic process (qval4.84E-4)', 'GO:0045184:establishment of protein localization (qval4.79E-4)', 'GO:0051603:proteolysis involved in cellular protein catabolic process (qval5.37E-4)', 'GO:0035803:egg coat formation (qval5.35E-4)', 'GO:0007339:binding of sperm to zona pellucida (qval5.15E-4)', 'GO:0043632:modification-dependent macromolecule catabolic process (qval5.57E-4)', 'GO:0032446:protein modification by small protein conjugation (qval7.42E-4)', 'GO:0000079:regulation of cyclin-dependent protein serine/threonine kinase activity (qval7.73E-4)', 'GO:1904029:regulation of cyclin-dependent protein kinase activity (qval7.48E-4)', 'GO:0043412:macromolecule modification (qval7.56E-4)', 'GO:0035036:sperm-egg recognition (qval7.93E-4)', 'GO:0007059:chromosome segregation (qval9.94E-4)', 'GO:0071704:organic substance metabolic process (qval9.77E-4)', 'GO:0007049:cell cycle (qval9.86E-4)', 'GO:0015031:protein transport (qval1.06E-3)', 'GO:0009988:cell-cell recognition (qval1.23E-3)', 'GO:0051783:regulation of nuclear division (qval1.41E-3)', 'GO:0051649:establishment of localization in cell (qval1.43E-3)', 'GO:0015833:peptide transport (qval1.64E-3)', 'GO:0045786:negative regulation of cell cycle (qval1.77E-3)', 'GO:0042886:amide transport (qval1.76E-3)', 'GO:0022414:reproductive process (qval1.89E-3)', 'GO:0051726:regulation of cell cycle (qval1.89E-3)', 'GO:0006139:nucleobase-containing compound metabolic process (qval2.22E-3)', 'GO:0022402:cell cycle process (qval2.73E-3)', 'GO:0045930:negative regulation of mitotic cell cycle (qval2.95E-3)', 'GO:0016567:protein ubiquitination (qval3.46E-3)', 'GO:0000209:protein polyubiquitination (qval3.69E-3)', 'GO:0043902:positive regulation of multi-organism process (qval3.95E-3)', 'GO:0040020:regulation of meiotic nuclear division (qval4.11E-3)', 'GO:0098813:nuclear chromosome segregation (qval5.79E-3)', 'GO:0043900:regulation of multi-organism process (qval5.99E-3)', 'GO:0071702:organic substance transport (qval6.24E-3)', 'GO:0046483:heterocycle metabolic process (qval6.71E-3)', 'GO:0006888:ER to Golgi vesicle-mediated transport (qval6.94E-3)', 'GO:0006401:RNA catabolic process (qval8.03E-3)', 'GO:0060046:regulation of acrosome reaction (qval8.33E-3)', 'GO:2000344:positive regulation of acrosome reaction (qval8.19E-3)', 'GO:0007088:regulation of mitotic nuclear division (qval8.63E-3)', 'GO:0071705:nitrogen compound transport (qval9.06E-3)', 'GO:0032259:methylation (qval1.1E-2)', 'GO:0006886:intracellular protein transport (qval1.09E-2)', 'GO:0006464:cellular protein modification process (qval1.08E-2)', 'GO:0036211:protein modification process (qval1.06E-2)', 'GO:0006402:mRNA catabolic process (qval1.19E-2)', 'GO:0051301:cell division (qval1.34E-2)', 'GO:0048193:Golgi vesicle transport (qval1.35E-2)', 'GO:0006725:cellular aromatic compound metabolic process (qval1.41E-2)', 'GO:0034660:ncRNA metabolic process (qval1.52E-2)', 'GO:0005979:regulation of glycogen biosynthetic process (qval1.59E-2)', 'GO:0010962:regulation of glucan biosynthetic process (qval1.57E-2)', 'GO:0034641:cellular nitrogen compound metabolic process (qval2.18E-2)', 'GO:2000243:positive regulation of reproductive process (qval2.39E-2)', 'GO:0006396:RNA processing (qval2.73E-2)', 'GO:0007346:regulation of mitotic cell cycle (qval2.7E-2)', 'GO:0045862:positive regulation of proteolysis (qval2.72E-2)', 'GO:0070873:regulation of glycogen metabolic process (qval2.74E-2)', 'GO:0032885:regulation of polysaccharide biosynthetic process (qval2.7E-2)', 'GO:1905516:positive regulation of fertilization (qval2.76E-2)', 'GO:0080154:regulation of fertilization (qval2.73E-2)', 'GO:0051447:negative regulation of meiotic cell cycle (qval2.79E-2)', 'GO:0045835:negative regulation of meiotic nuclear division (qval2.75E-2)', 'GO:1901360:organic cyclic compound metabolic process (qval2.97E-2)', 'GO:0006996:organelle organization (qval2.97E-2)', 'GO:0000956:nuclear-transcribed mRNA catabolic process (qval3.67E-2)', 'GO:0051784:negative regulation of nuclear division (qval3.98E-2)', 'GO:1903312:negative regulation of mRNA metabolic process (qval3.94E-2)', 'GO:0010564:regulation of cell cycle process (qval4.06E-2)', 'GO:0051445:regulation of meiotic cell cycle (qval4.12E-2)', 'GO:0032881:regulation of polysaccharide metabolic process (qval4.07E-2)', 'GO:0044770:cell cycle phase transition (qval4.11E-2)', 'GO:0051983:regulation of chromosome segregation (qval4.23E-2)', 'GO:0008033:tRNA processing (qval4.61E-2)', 'GO:0010498:proteasomal protein catabolic process (qval4.75E-2)', 'GO:0043255:regulation of carbohydrate biosynthetic process (qval5.08E-2)', 'GO:0000075:cell cycle checkpoint (qval5.29E-2)', 'GO:0010948:negative regulation of cell cycle process (qval6.11E-2)', 'GO:0033043:regulation of organelle organization (qval6.46E-2)', 'GO:0033045:regulation of sister chromatid segregation (qval6.48E-2)', 'GO:0034655:nucleobase-containing compound catabolic process (qval7.48E-2)', 'GO:0016071:mRNA metabolic process (qval7.83E-2)', 'GO:0044267:cellular protein metabolic process (qval8.07E-2)']</t>
        </is>
      </c>
      <c r="V42" s="3">
        <f>hyperlink("https://spiral.technion.ac.il/results/MTAwMDAwMw==/41/GOResultsFUNCTION","link")</f>
        <v/>
      </c>
      <c r="W42" t="inlineStr">
        <is>
          <t>['GO:0016740:transferase activity (qval1.58E-3)', 'GO:0003723:RNA binding (qval8.66E-4)', 'GO:0140098:catalytic activity, acting on RNA (qval1.33E-2)', 'GO:0008017:microtubule binding (qval1.07E-2)', 'GO:0016538:cyclin-dependent protein serine/threonine kinase regulator activity (qval1.04E-2)', 'GO:0019787:ubiquitin-like protein transferase activity (qval2.51E-2)', 'GO:0032190:acrosin binding (qval2.64E-2)', 'GO:0004842:ubiquitin-protein transferase activity (qval2.99E-2)', "GO:0008408:3'-5' exonuclease activity (qval3.09E-2)", 'GO:0035804:structural constituent of egg coat (qval4.3E-2)', 'GO:0015631:tubulin binding (qval4.35E-2)', 'GO:0019887:protein kinase regulator activity (qval4.36E-2)', 'GO:0017069:snRNA binding (qval8.92E-2)', 'GO:0004532:exoribonuclease activity (qval9.41E-2)', "GO:0016896:exoribonuclease activity, producing 5'-phosphomonoesters (qval8.78E-2)", 'GO:0003824:catalytic activity (qval9.8E-2)', 'GO:0030234:enzyme regulator activity (qval1.03E-1)', 'GO:0019208:phosphatase regulator activity (qval1.26E-1)', 'GO:0019207:kinase regulator activity (qval1.23E-1)', 'GO:0004540:ribonuclease activity (qval1.2E-1)', 'GO:0004527:exonuclease activity (qval1.35E-1)']</t>
        </is>
      </c>
      <c r="X42" s="3">
        <f>hyperlink("https://spiral.technion.ac.il/results/MTAwMDAwMw==/41/GOResultsCOMPONENT","link")</f>
        <v/>
      </c>
      <c r="Y42" t="inlineStr">
        <is>
          <t>['GO:0044424:intracellular part (qval1.25E-13)', 'GO:0043229:intracellular organelle (qval2.75E-10)', 'GO:0043226:organelle (qval4.28E-10)', 'GO:0043227:membrane-bounded organelle (qval3.29E-10)', 'GO:0043231:intracellular membrane-bounded organelle (qval7.21E-10)', 'GO:0005634:nucleus (qval4.45E-7)', 'GO:0044428:nuclear part (qval1.48E-6)', 'GO:0044446:intracellular organelle part (qval8.77E-6)', 'GO:0044422:organelle part (qval5.78E-5)', 'GO:0005737:cytoplasm (qval1.05E-4)', 'GO:0036464:cytoplasmic ribonucleoprotein granule (qval1.43E-4)', 'GO:0035770:ribonucleoprotein granule (qval1.91E-4)', 'GO:0005783:endoplasmic reticulum (qval4.65E-4)', 'GO:0012505:endomembrane system (qval7.79E-4)', 'GO:0043186:P granule (qval2.06E-3)', 'GO:0000151:ubiquitin ligase complex (qval3.77E-3)', 'GO:0044464:cell part (qval4.47E-3)', 'GO:0016605:PML body (qval5.59E-3)', 'GO:0044444:cytoplasmic part (qval9.6E-3)', 'GO:1903293:phosphatase complex (qval9.36E-3)', 'GO:0008287:protein serine/threonine phosphatase complex (qval8.91E-3)', 'GO:0044432:endoplasmic reticulum part (qval1.1E-2)', 'GO:0044798:nuclear transcription factor complex (qval1.06E-2)', 'GO:0044451:nucleoplasm part (qval1.36E-2)', 'GO:1902494:catalytic complex (qval1.59E-2)', 'GO:0097124:cyclin A2-CDK2 complex (qval1.53E-2)', 'GO:0030289:protein phosphatase 4 complex (qval1.47E-2)', 'GO:0051233:spindle midzone (qval2.7E-2)', 'GO:0090575:RNA polymerase II transcription factor complex (qval4.33E-2)', 'GO:0000307:cyclin-dependent protein kinase holoenzyme complex (qval4.24E-2)']</t>
        </is>
      </c>
      <c r="Z42" t="inlineStr">
        <is>
          <t>[{1, 3, 5, 6, 7, 8, 9, 10, 11, 12, 13, 16, 17, 18, 19, 20, 21, 22, 24, 26, 27, 28, 31, 32, 34, 35, 36, 38, 39, 40, 41, 42, 43, 44, 45, 47, 48, 49, 53, 54, 55, 56, 57, 58, 59, 61, 63, 64, 65, 66, 67, 68, 69, 70, 71, 72, 73, 74, 75, 76, 77, 78, 79, 80, 81, 82}, {33, 4, 46, 25, 29, 14, 15}]</t>
        </is>
      </c>
    </row>
    <row r="43">
      <c r="A43" s="1" t="n">
        <v>42</v>
      </c>
      <c r="B43" t="n">
        <v>30105</v>
      </c>
      <c r="C43" t="n">
        <v>10251</v>
      </c>
      <c r="D43" t="n">
        <v>83</v>
      </c>
      <c r="E43" t="n">
        <v>941</v>
      </c>
      <c r="F43" t="n">
        <v>8119</v>
      </c>
      <c r="G43" t="n">
        <v>73</v>
      </c>
      <c r="H43" t="n">
        <v>6806</v>
      </c>
      <c r="I43" t="n">
        <v>398</v>
      </c>
      <c r="J43" s="2" t="n">
        <v>-6570.955265243957</v>
      </c>
      <c r="K43" t="n">
        <v>0.4262183469073373</v>
      </c>
      <c r="L43" t="inlineStr">
        <is>
          <t>LOC100002043,LOC100005536,LOC100148175,LOC100148748,LOC100148757,LOC100149048,LOC100150229,LOC100151273,LOC100329298,LOC100329885,LOC100330116,LOC100330497,LOC100331830,LOC100331909,LOC100331917,LOC100332229,LOC100332626,LOC100332822,LOC100332969,LOC100333117,LOC100334190,LOC100334439,LOC100535110,LOC100535316,LOC100535961,LOC100536038,LOC100536069,LOC100537074,LOC100537446,LOC100537703,LOC100537972,LOC100538256,LOC101882117,LOC101883788,LOC101884693,LOC101884814,LOC101885394,LOC101885485,LOC103908671,LOC103908923,LOC103909095,LOC103909292,LOC103909486,LOC103910001,LOC103910357,LOC103910506,LOC103910762,LOC103911445,LOC103911693,LOC103911844,LOC402866,LOC555591,LOC555713,LOC559106,LOC559976,LOC561960,LOC563328,LOC563918,LOC563933,LOC564755,LOC566671,LOC568267,LOC568973,LOC571155,LOC793183,LOC795358,LOC796453,LOC796580,LOC797085,LOC797914,abcf2a,abhd10b,abhd17ab,abi2a,acadl,aclya,acp5a,acsf2,acy3.1,adad1,adck1,adck3,adcy8,admp,aff4,agpat2,agps,ahcyl2,ahsa1b,aktip,alas1,aldh18a1,alg1,alg5,alox5b.3,amfr,angel2,ankdd1a,ankha,ankrd22,anxa5b,ap1m2,ap1s3b,apopt1,arfgap2,arhgap11a,arhgef18a,arih1l,armc1,armt1,asb7,asmtl,asna1,asun,atad1a,ate1,atl3,atp10a,atp1b3b,atxn2l,avd,axin1,bag4,bag5,baiap2l1a,bard1,birc5b,bmb,bmp15,bmp2k,bokb,bpnt1,brd2a,brdt,brwd3,btbd7,btg4,buc,bzw1b,cab39l1,camsap1b,capn7,caprin2,casp8,cax1,ccdc106b,ccdc14,ccdc22,ccdc32,ccdc61,ccdc6a,ccdc6b,ccm2,ccna1,ccna2,ccnb1,ccnb2,ccne1,ccnyl1,cd82b,cdc16,cdc25b,cdc27,cdc34a,cdc5l,cdc73,cdca7a,cdipt,cdk2ap2,cdk9,cdt1,cep192,cep55l,cep97,cfap97,chd8,chfr,chia.4,chmp2bb,chmp4c,chp2,chsy1,chtf18,chtopa,ciao1,ckbb,cldnd,cldng,cmtr1,cnot3b,cnot8,cnp,cog3,cog6,col4a3bpa,coq10b,cpeb1b,crk,cry-dash,csnk1g2a,cth1,ctsba,ctssb.1,ctu1,cuedc2,cul2,cxcr4b,cyp11a1,cyp17a1,daam1a,dab2,dbr1,dcps,dctn1a,dda1,ddx27,ddx3b,ddx41,ddx59,ddx6,dennd6b,det1,dgcr8,dhrs13a.2,dhrs13b,dlg3,dnajb12a,dnajb1b,dnajb6a,dnajc1,dnajc21,dnajc5ga,dstyk,dus1l,dus3l,dusp22a,dynll2a,ebag9,efcab11,efcab7,ehmt1a,eif4e3,eif4enif1,eif4g3b,elac1,elavl2,ell,elovl4b,elovl7a,elovl7b,emc8,enah,eno3,entpd4,eomesa,epb41l5,epc1b,erap1b,ercc2,eri1,exd2,f2rl1.1,faah2b,faf1,fam101b,fam113,fam122b,fam160a2,fam169ab,fam172a,fam173b,fam193a,fam212aa,fam216a,fam46ba,fam46c,fam49bb,fam58a,fam60al,fam65c,fan1,fbxl18,fbxl2,fbxo33,fbxo42,fbxo43,fbxo5,fbxw11b,fbxw2,fdps,fdx1,fhdc3,fhod1,fnbp1l,fnta,fopnl,foxn2b,gb:am422109,gclc,gdf3,ggps1,gkap1,gkup,gle1,glipr2l,glula,glulb,gm2a,gmcl1,gmnn,gnas,gnb4b,golga1,gorasp1,gpr107,gpr63,gps2,grin2ab,grip2a,gripap1,grk5l,gskip,gstcd,gstm,gstp1,gstp2,gtf2a1,gtf2e1,gtf2e2,gtf2f2b,gtf3ab,gucd1,gyg1a,gys1,h1m,hapln4,hbegfb,hcfc1a,heatr5a,her5,hexim1,higd1a,hmgcs1,hn1l,hpcal1,hprt1,hs2st1a,hsd17b10,hsd17b12a,hsp90b1,ide,igbp1,im:7147183,ints12,ints3,ints9,ipcef1,irf6,irs2a,itsn2b,ivns1abpb,kat7b,kbtbd8,kcmf1,kdm4ab,kif18a,kif20ba,kifc3,klhl13,klhl20,kpna7,lactb2,lamp2,laptm4a,larp7,las1l,lats1,lbh,lbr,lhx8a,lnpb,lnpep,lnx2b,lpcat4,lrba,lrfn5b,lrp5,lrrc3,lrrc42,lrrc8a,lsm12a,lsm14b,ly75,lyrm2,lysmd1,mad1l1,mad2l1bp,maea,magoh,map1lc3c,map2k4a,map3k7,mapre1a,march6,mccc2,mcm3l,med7,memo1,mepce,mettl16,mettl2a,mex3c,mfsd4a,mgmt,mia3,micall1a,micall2a,micall2b,mief1,mitd1,mknk1,mknk2a,mkrn4,mlst8,mmaa,mmgt1,mnat1,mob1bb,mob3a,mos,mphosph10,mphosph8,mpp7,mrgbp,mrm1,mrs2,msi2b,mt2,mtap,mxd3,mxra5b,mych,mycla,n4bp1,naa15b,naa30,nanog,ncapd2,ncaph,ndel1b,ndrg1a,ndst1,ndufs8b,nedd1,nf2a,nfs1,ngef,nhp2l1b,nipa2,noto,npc2,npm2,nr2c2ap,nras,nsmaf,nsmce1,nudt3a,nudt5,oard1,oclna,opa3,orc6,org,osbpl7,otud4,p4hb,pabpc1l,pafah1b1b,pak4,pald1a,pan2,pan3,pank4,papd5,papd7,papolg,paqr3a,paqr3b,parn,parpbp,pask,patl1,pcsk7,pdcd7,pde6d,pdia5,pdik1l,pex11b,pfn2,pgap2,pgm2l1,pgrmc2,phax,phf14,phf23b,phka1,pho,phrf1,pi4k2b,pias4b,pibf1,pid1,pik3cd,pik3r4,pip5k1aa,pithd1,pitpnaa,pja2,pl10,pla2g15,plcd1b,plekhm1,plekhm2,plxnb2a,podxl2,pofut1,polr3e,porcnl,ppp1r12a,ppp1r15b,ppp1r2,ppp1r37,ppp1r3g,ppp4ca,ppp4cb,ppp4r1,ppp4r2a,ppp6r3,pqlc2,prc1a,prdx1,prkacbb,prmt9,prpf3,prrg4,ptger1c,ptp4a3,ptpn11a,pttg1,pus1,pycr1b,qtrtd1,rab32a,rab3db,rab3gap2,rabggta,rac1a,rad54b,ranbp3b,ranbp9,rarab,rbbp8,rbm33b,rbm7,rbpja,rbpms2b,rcc1,rcor1,recql4,reep2,rela,rell1,retsatl,rfwd2,rgs5a,rhogc,rhoq,rhpn2,rif1,rmnd5b,rnf103,rnf13,rnf14,rnf145b,rnf146,rnf168,rnf180,rnf213a,rnf216,rogdi,rp2,rpf1,rpp25l,rpusd1,rras,rtn3,rufy2,rxrba,rybpa,saal1,sap130a,scamp2l,scarb1,scnm1,sde2,sec23ip,sec31b,sel1l3,setd8a,sgut1,sh2d5,sh3glb1a,sh3glb2b,si:ch1073-157b13.1,si:ch1073-263o8.2,si:ch1073-280h16.1,si:ch1073-75o15.4,si:ch211-107m4.1,si:ch211-116m6.3,si:ch211-132b12.8,si:ch211-137a8.2,si:ch211-145c1.1,si:ch211-147a11.3,si:ch211-14a17.7,si:ch211-167j6.3,si:ch211-173p18.3,si:ch211-188c16.1,si:ch211-190o6.3,si:ch211-194e1.7,si:ch211-195b21.5,si:ch211-199l3.2,si:ch211-202f5.3,si:ch211-210c8.7,si:ch211-215a10.4,si:ch211-246m6.4,si:ch211-250e5.16,si:ch211-277p15.1,si:ch211-286b5.4,si:ch211-42i9.8,si:ch73-248e21.1,si:ch73-303b9.1,si:ch73-78o10.1,si:ch73-93k15.2,si:ch73-95l15.3,si:dkey-121a9.3,si:dkey-13i19.8,si:dkey-167i21.2,si:dkey-199f5.8,si:dkey-208k4.2,si:dkey-21a6.5,si:dkey-241l7.1,si:dkey-251i10.1,si:dkey-256h2.1,si:dkey-260c8.8,si:dkey-260j18.2,si:dkey-30j22.5,si:dkey-39n1.3,si:dkey-42i9.8,si:dkey-77d17.6,si:dkey-8l13.1,si:dkeyp-114g9.1,si:dkeyp-34c12.1,si:dkeyp-46h3.8,si:dkeyp-75h12.2,si:dkeyp-98a7.4,si:rp71-19m20.1,si:rp71-45k5.2,si:rp71-46j2.3,si:rp71-56i13.6,si:rp71-84d19.3,si:zfos-90c9.2,sigmar1,sin3ab,sinup,siva1,slain2,slc16a3,slc17a9b,slc19a2,slc23a2,slc25a22,slc25a33,slc27a1a,slc2a8,slc35a3a,slc35c2,slc35f6,slc37a2,slc38a7,slc39a9,slc46a1,slc48a1b,slc9a3r1,slka,slmapb,smad2,smad5,smarca2,smim12,smpd4,snai2,snip1,snrnp40,snx10a,snx27b,snx30,sox19b,sp1,spire1a,spns1,spop,spopla,spsb1,srfbp1,srp68,st3gal5,st6galnac1.2,st8sia7.1,stk17b,stk24b,stk38b,stk38l,strada,strip2,stx5a,styx,surf4l,suv39h1a,syncripl,synj2bp,sys1,syvn1,szrd1,tab2,tada1,taok3a,tarbp2,tatdn2,tax1bp1a,tbc1d16,tbc1d30,tbl1xr1b,tbp,tbpl2,tceanc2,tcerg1,tcf20,tdgf1,tdp2b,tdrd5,tdrd6,tex2,tfcp2,tgfa,thoc3,tipin,tjp2b,tlk2,tm9sf4,tmed5,tmem106a,tmem131,tmem135,tmem145,tmem147,tmem180,tmem189,tmem192,tmem198b,tmem256,tmem259,tmem57a,tmem57b,tmem70,tmf1,tmprss4a,tnfaip1,tnpo3,tnrc6b,tom1,tp53i11a,tpi1a,tpm2,tradd,trappc6b,trim35-27,trim35-29,trip11,trip6,trpc4apa,tsc1a,tsr3,ttf1,ttk,twsg1a,uacab,uba5,ube2d2l,ube2d3,ube2g1a,ube2h,ube4b,ubfd1,uchl1,uck2a,ugp2b,uhrf1bp1l,unc119.1,use1,usp1,usp10,usp25,usp38,vgll4l,vkorc1l1,vps26bl,vps9d1,vrk3,vwa9,wdr21,wdr5,wee2,wibg,wipf1b,wrap73,wu:fa16f04,wu:fa19b12,wu:fb69f10,wu:fc17b08,wu:fd14c10,wu:fd16e03,wu:fd44f11,wu:fe05a04,wu:fi75a02,wu:fj13e08,wu:fj40g07,wu:fk36e11,xpc,xpo6,xrcc4,ypel3,ythdf2,zar1l,zbtb14,zc3h15,zcchc8,zdhhc13,zdhhc18a,zdhhc5a,zfand5b,zfhx2,zfyve28,zgc:100911,zgc:100951,zgc:101577,zgc:101765,zgc:103482,zgc:103530,zgc:110182,zgc:110224,zgc:110741,zgc:110788,zgc:111868,zgc:111976,zgc:112399,zgc:112980,zgc:113054,zgc:113070,zgc:113293,zgc:113372,zgc:113424,zgc:113425,zgc:113691,zgc:113886,zgc:114104,zgc:114130,zgc:123010,zgc:152652,zgc:152938,zgc:152977,zgc:153018,zgc:153215,zgc:153258,zgc:153345,zgc:153351,zgc:153788,zgc:153893,zgc:158270,zgc:158364,zgc:158852,zgc:162025,zgc:162611,zgc:162879,zgc:162944,zgc:162948,zgc:163014,zgc:165539,zgc:171435,zgc:171474,zgc:171679,zgc:171750,zgc:173544,zgc:173703,zgc:173742,zgc:174275,zgc:174624,zgc:195170,zgc:55262,zgc:55413,zgc:55512,zgc:55582,zgc:55733,zgc:55870,zgc:55943,zgc:56064,zgc:56194,zgc:56197,zgc:56676,zgc:56699,zgc:56719,zgc:63695,zgc:65873,zgc:66432,zgc:66443,zgc:66474,zgc:66479,zgc:66483,zgc:77086,zgc:77112,zgc:77118,zgc:77486,zgc:77650,zgc:92139,zgc:92287,zmp:0000000768,znf1137,znf319,znf326,znf395b,znf76,znf865</t>
        </is>
      </c>
      <c r="M43" t="inlineStr">
        <is>
          <t>[(1, 14), (1, 23), (1, 29), (1, 33), (1, 46), (1, 60), (3, 14), (3, 23), (3, 29), (3, 33), (3, 46), (3, 60), (5, 14), (5, 23), (5, 33), (5, 46), (6, 14), (6, 23), (6, 29), (6, 33), (6, 46), (6, 60), (7, 14), (7, 23), (7, 29), (7, 33), (7, 46), (7, 60), (8, 14), (8, 23), (8, 29), (8, 33), (8, 46), (8, 60), (9, 14), (9, 23), (9, 29), (9, 33), (9, 46), (9, 60), (10, 14), (10, 23), (10, 29), (10, 33), (10, 46), (10, 60), (11, 14), (11, 23), (11, 29), (11, 33), (11, 46), (11, 60), (12, 14), (12, 23), (12, 29), (12, 33), (12, 46), (12, 60), (13, 14), (13, 23), (13, 29), (13, 33), (13, 46), (13, 60), (16, 14), (16, 23), (16, 29), (16, 33), (16, 46), (16, 60), (17, 14), (17, 23), (17, 29), (17, 33), (17, 46), (17, 60), (18, 14), (18, 23), (18, 29), (18, 33), (18, 46), (18, 60), (19, 14), (19, 23), (19, 29), (19, 33), (19, 46), (19, 60), (20, 14), (20, 23), (20, 29), (20, 33), (20, 46), (20, 60), (21, 14), (21, 23), (21, 29), (21, 33), (21, 46), (21, 60), (22, 14), (22, 23), (22, 29), (22, 33), (22, 46), (22, 60), (24, 14), (24, 23), (24, 29), (24, 33), (24, 46), (24, 60), (26, 14), (26, 23), (26, 29), (26, 33), (26, 46), (26, 60), (27, 14), (27, 23), (27, 29), (27, 33), (27, 46), (27, 60), (28, 14), (28, 23), (28, 29), (28, 33), (28, 46), (28, 60), (31, 14), (31, 23), (31, 29), (31, 33), (31, 46), (31, 60), (32, 14), (32, 23), (32, 29), (32, 33), (32, 46), (32, 60), (34, 14), (34, 23), (34, 29), (34, 33), (34, 46), (34, 60), (35, 14), (35, 23), (35, 29), (35, 33), (35, 46), (35, 60), (36, 14), (36, 23), (36, 29), (36, 33), (36, 46), (36, 60), (38, 14), (38, 23), (38, 29), (38, 33), (38, 46), (38, 60), (39, 14), (39, 23), (39, 29), (39, 33), (39, 46), (39, 60), (40, 14), (40, 23), (40, 29), (40, 33), (40, 46), (40, 60), (41, 14), (41, 23), (41, 29), (41, 33), (41, 46), (41, 60), (42, 14), (42, 23), (42, 29), (42, 33), (42, 46), (42, 60), (43, 14), (43, 23), (43, 29), (43, 33), (43, 46), (43, 60), (44, 14), (44, 23), (44, 29), (44, 33), (44, 46), (44, 60), (45, 14), (45, 23), (45, 29), (45, 33), (45, 46), (45, 60), (47, 14), (47, 23), (47, 29), (47, 33), (47, 46), (47, 60), (48, 14), (48, 23), (48, 29), (48, 33), (48, 46), (48, 60), (49, 14), (49, 23), (49, 29), (49, 33), (49, 46), (49, 60), (51, 14), (51, 23), (51, 29), (51, 33), (53, 14), (53, 23), (53, 29), (53, 33), (53, 46), (53, 60), (54, 14), (54, 23), (54, 29), (54, 33), (54, 46), (54, 60), (55, 14), (55, 23), (55, 29), (55, 33), (55, 46), (55, 60), (56, 14), (56, 23), (56, 29), (56, 33), (56, 46), (56, 60), (57, 14), (57, 23), (57, 29), (57, 33), (57, 46), (57, 60), (58, 14), (58, 23), (58, 29), (58, 33), (58, 46), (58, 60), (59, 14), (59, 23), (59, 29), (59, 33), (59, 46), (59, 60), (61, 14), (61, 23), (61, 29), (61, 33), (61, 46), (61, 60), (63, 14), (63, 23), (63, 29), (63, 33), (63, 46), (63, 60), (64, 14), (64, 23), (64, 29), (64, 33), (64, 46), (64, 60), (65, 14), (65, 23), (65, 29), (65, 33), (65, 46), (65, 60), (66, 14), (66, 23), (66, 29), (66, 33), (66, 46), (66, 60), (67, 14), (67, 23), (67, 29), (67, 33), (67, 46), (67, 60), (68, 14), (68, 23), (68, 29), (68, 33), (68, 46), (68, 60), (69, 14), (69, 23), (69, 29), (69, 33), (69, 46), (69, 60), (70, 14), (70, 23), (70, 29), (70, 33), (70, 46), (70, 60), (71, 14), (71, 23), (71, 29), (71, 33), (71, 46), (71, 60), (72, 14), (72, 23), (72, 29), (72, 33), (72, 46), (72, 60), (73, 14), (73, 23), (73, 29), (73, 33), (73, 46), (73, 60), (74, 14), (74, 23), (74, 29), (74, 33), (74, 46), (74, 60), (75, 14), (75, 23), (75, 29), (75, 33), (75, 46), (75, 60), (76, 14), (76, 23), (76, 29), (76, 33), (76, 46), (76, 60), (77, 14), (77, 23), (77, 29), (77, 33), (77, 46), (77, 60), (78, 14), (78, 23), (78, 29), (78, 33), (78, 46), (78, 60), (79, 14), (79, 23), (79, 29), (79, 33), (79, 46), (79, 60), (80, 14), (80, 23), (80, 29), (80, 33), (80, 46), (80, 60), (81, 14), (81, 23), (81, 29), (81, 33), (81, 46), (81, 60), (82, 14), (82, 23), (82, 29), (82, 33), (82, 46), (82, 60)]</t>
        </is>
      </c>
      <c r="N43" t="n">
        <v>437</v>
      </c>
      <c r="O43" t="n">
        <v>1</v>
      </c>
      <c r="P43" t="n">
        <v>0.95</v>
      </c>
      <c r="Q43" t="n">
        <v>3</v>
      </c>
      <c r="R43" t="n">
        <v>10000</v>
      </c>
      <c r="S43" t="inlineStr">
        <is>
          <t>11/06/2023, 18:59:29</t>
        </is>
      </c>
      <c r="T43" s="3">
        <f>hyperlink("https://spiral.technion.ac.il/results/MTAwMDAwMw==/42/GOResultsPROCESS","link")</f>
        <v/>
      </c>
      <c r="U43" t="inlineStr">
        <is>
          <t>['GO:0044265:cellular macromolecule catabolic process (qval1.34E-5)', 'GO:0009057:macromolecule catabolic process (qval1.3E-4)', 'GO:0006511:ubiquitin-dependent protein catabolic process (qval1.49E-4)', 'GO:0019941:modification-dependent protein catabolic process (qval2.44E-4)', 'GO:0051603:proteolysis involved in cellular protein catabolic process (qval2.61E-4)', 'GO:0043632:modification-dependent macromolecule catabolic process (qval2.56E-4)', 'GO:0044237:cellular metabolic process (qval2.44E-4)', 'GO:1903047:mitotic cell cycle process (qval2.36E-4)', 'GO:0000079:regulation of cyclin-dependent protein serine/threonine kinase activity (qval5.44E-4)', 'GO:1904029:regulation of cyclin-dependent protein kinase activity (qval4.89E-4)', 'GO:0090304:nucleic acid metabolic process (qval9.6E-4)', 'GO:2000241:regulation of reproductive process (qval1.07E-3)', 'GO:0044248:cellular catabolic process (qval1.22E-3)', 'GO:0044238:primary metabolic process (qval1.68E-3)', 'GO:0040020:regulation of meiotic nuclear division (qval2E-3)', 'GO:0006139:nucleobase-containing compound metabolic process (qval1.98E-3)', 'GO:0022412:cellular process involved in reproduction in multicellular organism (qval3.84E-3)', 'GO:0043170:macromolecule metabolic process (qval4.27E-3)', 'GO:2000242:negative regulation of reproductive process (qval4.05E-3)', 'GO:0046483:heterocycle metabolic process (qval4.47E-3)', 'GO:0006807:nitrogen compound metabolic process (qval5.77E-3)', 'GO:0022414:reproductive process (qval6.1E-3)', 'GO:0022402:cell cycle process (qval7.19E-3)', 'GO:0009056:catabolic process (qval7.03E-3)', 'GO:1901360:organic cyclic compound metabolic process (qval7.14E-3)', 'GO:0098813:nuclear chromosome segregation (qval7.79E-3)', 'GO:0008152:metabolic process (qval8.05E-3)', 'GO:0070647:protein modification by small protein conjugation or removal (qval8.1E-3)', 'GO:0006725:cellular aromatic compound metabolic process (qval8.43E-3)', 'GO:0034641:cellular nitrogen compound metabolic process (qval8.55E-3)', 'GO:0032446:protein modification by small protein conjugation (qval8.99E-3)', 'GO:0000209:protein polyubiquitination (qval9.93E-3)', 'GO:0071704:organic substance metabolic process (qval1.1E-2)', 'GO:0016070:RNA metabolic process (qval1.15E-2)', 'GO:1901575:organic substance catabolic process (qval1.25E-2)', 'GO:0051447:negative regulation of meiotic cell cycle (qval1.34E-2)', 'GO:0045835:negative regulation of meiotic nuclear division (qval1.31E-2)', 'GO:0016567:protein ubiquitination (qval1.37E-2)', 'GO:0051783:regulation of nuclear division (qval1.35E-2)', 'GO:0051445:regulation of meiotic cell cycle (qval1.42E-2)', 'GO:0044770:cell cycle phase transition (qval1.53E-2)', 'GO:0040031:snRNA modification (qval2.59E-2)', 'GO:0051726:regulation of cell cycle (qval2.62E-2)', 'GO:0016073:snRNA metabolic process (qval3.01E-2)', 'GO:0032268:regulation of cellular protein metabolic process (qval2.98E-2)', 'GO:0044260:cellular macromolecule metabolic process (qval2.96E-2)', 'GO:0034470:ncRNA processing (qval3.23E-2)', 'GO:0007049:cell cycle (qval3.7E-2)', 'GO:0033554:cellular response to stress (qval3.84E-2)', 'GO:0051246:regulation of protein metabolic process (qval5.45E-2)', 'GO:0051784:negative regulation of nuclear division (qval5.39E-2)', 'GO:0006396:RNA processing (qval5.34E-2)', 'GO:0044772:mitotic cell cycle phase transition (qval5.36E-2)', 'GO:0045737:positive regulation of cyclin-dependent protein serine/threonine kinase activity (qval5.59E-2)', 'GO:1904031:positive regulation of cyclin-dependent protein kinase activity (qval5.49E-2)', 'GO:1903050:regulation of proteolysis involved in cellular protein catabolic process (qval5.92E-2)', 'GO:1903362:regulation of cellular protein catabolic process (qval6.76E-2)', 'GO:0045859:regulation of protein kinase activity (qval6.75E-2)', 'GO:0043161:proteasome-mediated ubiquitin-dependent protein catabolic process (qval6.9E-2)', 'GO:0045786:negative regulation of cell cycle (qval7.23E-2)', 'GO:0043900:regulation of multi-organism process (qval7.64E-2)', 'GO:0007059:chromosome segregation (qval8.09E-2)', 'GO:0006402:mRNA catabolic process (qval9.01E-2)', 'GO:0072698:protein localization to microtubule cytoskeleton (qval9.17E-2)', 'GO:0034660:ncRNA metabolic process (qval9.41E-2)', 'GO:2000058:regulation of ubiquitin-dependent protein catabolic process (qval1E-1)', 'GO:0007088:regulation of mitotic nuclear division (qval1.01E-1)', 'GO:1903364:positive regulation of cellular protein catabolic process (qval9.98E-2)', 'GO:1903052:positive regulation of proteolysis involved in cellular protein catabolic process (qval9.84E-2)', 'GO:1905818:regulation of chromosome separation (qval1.04E-1)', 'GO:1905508:protein localization to microtubule organizing center (qval1.03E-1)', 'GO:0010498:proteasomal protein catabolic process (qval1.07E-1)', 'GO:0051301:cell division (qval1.09E-1)']</t>
        </is>
      </c>
      <c r="V43" s="3">
        <f>hyperlink("https://spiral.technion.ac.il/results/MTAwMDAwMw==/42/GOResultsFUNCTION","link")</f>
        <v/>
      </c>
      <c r="W43" t="inlineStr">
        <is>
          <t>['GO:0016538:cyclin-dependent protein serine/threonine kinase regulator activity (qval4.89E-2)', 'GO:0016740:transferase activity (qval5.21E-2)', "GO:0008408:3'-5' exonuclease activity (qval1.66E-1)", 'GO:0019787:ubiquitin-like protein transferase activity (qval1.42E-1)', "GO:0000175:3'-5'-exoribonuclease activity (qval1.16E-1)", 'GO:0004842:ubiquitin-protein transferase activity (qval9.85E-2)', 'GO:0004535:poly(A)-specific ribonuclease activity (qval1.13E-1)', 'GO:0019887:protein kinase regulator activity (qval1.23E-1)', 'GO:0004532:exoribonuclease activity (qval1.15E-1)', "GO:0016896:exoribonuclease activity, producing 5'-phosphomonoesters (qval1.03E-1)", 'GO:0004652:polynucleotide adenylyltransferase activity (qval1.25E-1)', 'GO:0003723:RNA binding (qval1.21E-1)', 'GO:0004527:exonuclease activity (qval1.71E-1)', 'GO:0019207:kinase regulator activity (qval1.69E-1)', 'GO:0061631:ubiquitin conjugating enzyme activity (qval2.03E-1)']</t>
        </is>
      </c>
      <c r="X43" s="3">
        <f>hyperlink("https://spiral.technion.ac.il/results/MTAwMDAwMw==/42/GOResultsCOMPONENT","link")</f>
        <v/>
      </c>
      <c r="Y43" t="inlineStr">
        <is>
          <t>['GO:0044424:intracellular part (qval9.63E-8)', 'GO:0043229:intracellular organelle (qval4.04E-5)', 'GO:0043227:membrane-bounded organelle (qval2.92E-5)', 'GO:0043226:organelle (qval2.61E-5)', 'GO:0043231:intracellular membrane-bounded organelle (qval1.04E-4)', 'GO:0005634:nucleus (qval2.31E-4)', 'GO:1990234:transferase complex (qval5.18E-4)', 'GO:0000151:ubiquitin ligase complex (qval5.33E-4)', 'GO:0044428:nuclear part (qval5.38E-4)', 'GO:1902494:catalytic complex (qval6.88E-4)', 'GO:0044446:intracellular organelle part (qval6.58E-3)', 'GO:0097124:cyclin A2-CDK2 complex (qval1E-2)', 'GO:0005737:cytoplasm (qval1.19E-2)', 'GO:0044422:organelle part (qval1.25E-2)', 'GO:0036464:cytoplasmic ribonucleoprotein granule (qval1.38E-2)', 'GO:0031461:cullin-RING ubiquitin ligase complex (qval1.38E-2)', 'GO:0035770:ribonucleoprotein granule (qval1.53E-2)', 'GO:0000307:cyclin-dependent protein kinase holoenzyme complex (qval4.97E-2)', 'GO:0044444:cytoplasmic part (qval5.16E-2)']</t>
        </is>
      </c>
      <c r="Z43" t="inlineStr">
        <is>
          <t>[{1, 3, 5, 6, 7, 8, 9, 10, 11, 12, 13, 16, 17, 18, 19, 20, 21, 22, 24, 26, 27, 28, 31, 32, 34, 35, 36, 38, 39, 40, 41, 42, 43, 44, 45, 47, 48, 49, 51, 53, 54, 55, 56, 57, 58, 59, 61, 63, 64, 65, 66, 67, 68, 69, 70, 71, 72, 73, 74, 75, 76, 77, 78, 79, 80, 81, 82}, {33, 23, 14, 60, 29, 46}]</t>
        </is>
      </c>
    </row>
    <row r="44">
      <c r="A44" s="1" t="n">
        <v>43</v>
      </c>
      <c r="B44" t="n">
        <v>30105</v>
      </c>
      <c r="C44" t="n">
        <v>10251</v>
      </c>
      <c r="D44" t="n">
        <v>83</v>
      </c>
      <c r="E44" t="n">
        <v>284</v>
      </c>
      <c r="F44" t="n">
        <v>2315</v>
      </c>
      <c r="G44" t="n">
        <v>25</v>
      </c>
      <c r="H44" t="n">
        <v>6806</v>
      </c>
      <c r="I44" t="n">
        <v>114</v>
      </c>
      <c r="J44" s="2" t="n">
        <v>-752.2835189842738</v>
      </c>
      <c r="K44" t="n">
        <v>0.4263193993060655</v>
      </c>
      <c r="L44" t="inlineStr">
        <is>
          <t>LOC100004091,LOC100004591,LOC100148329,LOC100149066,LOC100150849,LOC100334443,LOC100534909,LOC100536354,LOC100536647,LOC101883391,LOC101883930,LOC101885346,LOC101886529,LOC103909941,LOC103911157,LOC103911878,LOC555734,LOC568650,LOC570903,LOC794862,LOC795633,acsl3b,adam10b,adgrv1,adnp2b,adnpa,aebp2,ankrd11,ankrd45,ankrd49,ap1s2,arhgap12b,arid1ab,arl14ep,atf4b,baz1b,brd3b,brms1la,btg3,cachd1,carm1,ccdc85ca,ccdc88c,ccnd2a,cdh6,celsr1b,chd1,chd7,chek1,cldn5a,clspn,cntfr,cry2a,cspg5a,ctbp1,ctnnd2b,dbx1b,dhx15,dnmt3b,dnmt3ba,dpysl5a,dtx1,efna2a,efnb3b,ehmt1b,ek1,eng2b,epb41a,epha7,fam102bb,fam167ab,fam168a,fam168b,fam181b,fat4,fezf2,fgfr1b,fgfr3,fhdc1,fip1l1b,fmnl2b,foxb1a,foxp4,fzd10,fzd3a,gas1b,gfap,gldc,gpr98,greb1,hcfc1a,hcfc1b,hdac1,her12,her2,her4.3,her8a,hmces,hmgb1b,hmgb2a,hmgb2b,huwe1,id1,ift140,igsf9b,ildr2,jag2b,kat6a,kdm1a,kdm2ba,kirrela,kmt2a,lfng,lhx1b,lmo3,lppr3a,lrrtm1,magi1a,map2k6,marcksb,mbd3b,mboat2b,mcm7,mdkb,med13b,med28,metrn,mex3a,mex3b,mier1a,mis18bp1,mllt10,mn1a,msh2,msh6,msi1,msl2a,mtbl,mybl2b,mycla,myo10,myst3,nasp,nat8l,nck2b,negr1,nell2a,nipblb,nkd1,nkx2.2b,nkx6.2,nova2,nr2f2,nrarpb,ntn1a,ntn1b,odz4,pacsin1b,parp1,pax3a,pax5,pax6a,pax6b,pcdh18a,pcm1,pcna,pfkfb3,phactr4b,phf2,phf20b,phf21aa,phf21ab,phf6,phf8,phgdh,picalmb,plagx,plp1a,pola1,polr2b,polr2d,polr3glb,pou3f2b,pou3f3a,ppm1g,ptgr1,ptprn2,ptpro,puf60a,puf60b,rad54l2,rasal2,rbb4l,rbbp4,rbm15b,rbm4.1,rcc2,rcor2,rerea,rfc5,rfx2,rimkla,rnf44,rrm1,rrm2,rsf1b.1,rtf1,s1pr1,scube2,seta,si:ch1073-158c2.1,si:ch211-137a8.4,si:ch211-251p5.5,si:ch211-288g17.3,si:ch211-51e12.7,si:ch73-272h24.1,si:ch73-364h19.1,si:ch73-386h18.1,si:dkey-103i16.2,si:dkey-204a24.9,si:dkey-219c3.2,si:dkey-42i9.4,skp1,slbp,slc29a2,slc38a4,smarca5,smarcb1b,smarcd1,smc1al,sox19a,sox1b,sox2,sox21a,sox3,sp8b,ssbp4,ssna1,st8sia1,st8sia2,supt6h,syne2a,tcf7l1b,tdg,tet2,tfap4,tgif1,tle3b,tmem17,tmem47,tmpoa,top2b,tox3,tp53bp1,trim8,u2af1,uba1,uba2,ube2e3,ube2o,wasf3b,wdr33,whsc1l1,wu:fb18c02,wu:fb25b09,wu:fb52c12,wu:fl10b04,xpo1b,xrcc1,yy1a,zbtb16a,zc3h12b,zfhx4,zgc:123194,zgc:158604,zgc:158689,zgc:173506,zgc:55733,zic1,znf1124,znf148,znf280d,znf281b,znf362b</t>
        </is>
      </c>
      <c r="M44" t="inlineStr">
        <is>
          <t>[(5, 19), (5, 24), (5, 28), (5, 36), (5, 38), (5, 54), (5, 73), (16, 24), (16, 28), (16, 38), (17, 24), (17, 28), (17, 38), (17, 54), (17, 73), (22, 9), (22, 19), (22, 24), (22, 28), (22, 36), (22, 38), (22, 54), (22, 73), (22, 76), (51, 9), (51, 19), (51, 24), (51, 28), (51, 36), (51, 38), (51, 54), (51, 73), (51, 76), (51, 77), (58, 9), (58, 19), (58, 24), (58, 28), (58, 36), (58, 38), (58, 43), (58, 54), (58, 73), (58, 76), (58, 77), (59, 9), (59, 19), (59, 24), (59, 28), (59, 36), (59, 38), (59, 54), (59, 73), (59, 76), (65, 24), (65, 28), (65, 38), (65, 54), (65, 73), (68, 9), (68, 19), (68, 24), (68, 28), (68, 36), (68, 38), (68, 54), (68, 73), (68, 76), (70, 9), (70, 19), (70, 24), (70, 28), (70, 36), (70, 38), (70, 43), (70, 54), (70, 73), (70, 76), (70, 77), (72, 9), (72, 19), (72, 24), (72, 28), (72, 36), (72, 38), (72, 54), (72, 73), (72, 76), (74, 9), (74, 19), (74, 24), (74, 28), (74, 36), (74, 38), (74, 54), (74, 73), (74, 76), (79, 9), (79, 19), (79, 24), (79, 28), (79, 36), (79, 38), (79, 54), (79, 73), (79, 76), (80, 9), (80, 19), (80, 24), (80, 28), (80, 36), (80, 38), (80, 54), (80, 73)]</t>
        </is>
      </c>
      <c r="N44" t="n">
        <v>2678</v>
      </c>
      <c r="O44" t="n">
        <v>0.5</v>
      </c>
      <c r="P44" t="n">
        <v>0.95</v>
      </c>
      <c r="Q44" t="n">
        <v>3</v>
      </c>
      <c r="R44" t="n">
        <v>10000</v>
      </c>
      <c r="S44" t="inlineStr">
        <is>
          <t>11/06/2023, 18:59:54</t>
        </is>
      </c>
      <c r="T44" s="3">
        <f>hyperlink("https://spiral.technion.ac.il/results/MTAwMDAwMw==/43/GOResultsPROCESS","link")</f>
        <v/>
      </c>
      <c r="U44" t="inlineStr">
        <is>
          <t>['GO:0019219:regulation of nucleobase-containing compound metabolic process (qval1.57E-16)', 'GO:0006355:regulation of transcription, DNA-templated (qval1.42E-15)', 'GO:1903506:regulation of nucleic acid-templated transcription (qval9.77E-16)', 'GO:2001141:regulation of RNA biosynthetic process (qval7.54E-16)', 'GO:0051252:regulation of RNA metabolic process (qval6.52E-16)', 'GO:0006357:regulation of transcription by RNA polymerase II (qval8.35E-16)', 'GO:2000112:regulation of cellular macromolecule biosynthetic process (qval1.04E-15)', 'GO:0010556:regulation of macromolecule biosynthetic process (qval1.05E-15)', 'GO:0031326:regulation of cellular biosynthetic process (qval2.35E-15)', 'GO:0010468:regulation of gene expression (qval3.03E-15)', 'GO:0009889:regulation of biosynthetic process (qval2.87E-15)', 'GO:0051171:regulation of nitrogen compound metabolic process (qval1.24E-13)', 'GO:0060255:regulation of macromolecule metabolic process (qval2.58E-13)', 'GO:0019222:regulation of metabolic process (qval3.17E-13)', 'GO:0031323:regulation of cellular metabolic process (qval3.32E-13)', 'GO:0080090:regulation of primary metabolic process (qval3.62E-13)', 'GO:0006325:chromatin organization (qval3.33E-11)', 'GO:0009952:anterior/posterior pattern specification (qval7.98E-10)', 'GO:0032502:developmental process (qval2.16E-9)', 'GO:0048869:cellular developmental process (qval9.04E-9)', 'GO:0048856:anatomical structure development (qval5.61E-8)', 'GO:0007275:multicellular organism development (qval2.36E-7)', 'GO:0003002:regionalization (qval6.15E-7)', 'GO:0050794:regulation of cellular process (qval6.83E-7)', 'GO:0060284:regulation of cell development (qval3.61E-6)', 'GO:0050767:regulation of neurogenesis (qval3.89E-6)', 'GO:0007389:pattern specification process (qval8.03E-6)', 'GO:0050789:regulation of biological process (qval7.91E-6)', 'GO:0032501:multicellular organismal process (qval8.09E-6)', 'GO:0030154:cell differentiation (qval1.36E-5)', 'GO:0051960:regulation of nervous system development (qval1.48E-5)', 'GO:0009653:anatomical structure morphogenesis (qval1.95E-5)', 'GO:0045595:regulation of cell differentiation (qval4.97E-5)', 'GO:0048731:system development (qval6.5E-5)', 'GO:0065007:biological regulation (qval6.43E-4)', 'GO:0006259:DNA metabolic process (qval1.32E-3)', 'GO:0045934:negative regulation of nucleobase-containing compound metabolic process (qval1.49E-3)', 'GO:0045892:negative regulation of transcription, DNA-templated (qval1.9E-3)', 'GO:1903507:negative regulation of nucleic acid-templated transcription (qval1.92E-3)', 'GO:1902679:negative regulation of RNA biosynthetic process (qval1.87E-3)', 'GO:0000122:negative regulation of transcription by RNA polymerase II (qval1.88E-3)', 'GO:0016043:cellular component organization (qval1.84E-3)', 'GO:0007420:brain development (qval2E-3)', 'GO:2000026:regulation of multicellular organismal development (qval2.79E-3)', 'GO:0071840:cellular component organization or biogenesis (qval3.37E-3)', 'GO:0006338:chromatin remodeling (qval3.52E-3)', 'GO:0051253:negative regulation of RNA metabolic process (qval3.75E-3)', 'GO:0006260:DNA replication (qval3.68E-3)', 'GO:0016569:covalent chromatin modification (qval3.62E-3)', 'GO:0016570:histone modification (qval3.54E-3)', 'GO:0021538:epithalamus development (qval4.19E-3)', 'GO:0035282:segmentation (qval4.39E-3)', 'GO:0010557:positive regulation of macromolecule biosynthetic process (qval5.46E-3)', 'GO:0007417:central nervous system development (qval5.39E-3)', 'GO:0048646:anatomical structure formation involved in morphogenesis (qval5.52E-3)', 'GO:1903508:positive regulation of nucleic acid-templated transcription (qval6.15E-3)', 'GO:0045893:positive regulation of transcription, DNA-templated (qval6.04E-3)', 'GO:1902680:positive regulation of RNA biosynthetic process (qval5.94E-3)', 'GO:0048858:cell projection morphogenesis (qval5.84E-3)', 'GO:0050793:regulation of developmental process (qval6.3E-3)', 'GO:0031328:positive regulation of cellular biosynthetic process (qval7.17E-3)', 'GO:0032990:cell part morphogenesis (qval7.76E-3)', 'GO:0009891:positive regulation of biosynthetic process (qval7.73E-3)', 'GO:0045944:positive regulation of transcription by RNA polymerase II (qval7.92E-3)', 'GO:0030182:neuron differentiation (qval7.88E-3)', 'GO:0010628:positive regulation of gene expression (qval8.01E-3)', 'GO:0048513:animal organ development (qval8.06E-3)', 'GO:0006482:protein demethylation (qval8.91E-3)', 'GO:0008214:protein dealkylation (qval8.78E-3)', 'GO:0090304:nucleic acid metabolic process (qval1.02E-2)', 'GO:0048518:positive regulation of biological process (qval1.1E-2)', 'GO:0045935:positive regulation of nucleobase-containing compound metabolic process (qval1.14E-2)', 'GO:0051254:positive regulation of RNA metabolic process (qval1.15E-2)', 'GO:2000113:negative regulation of cellular macromolecule biosynthetic process (qval1.17E-2)', 'GO:0010558:negative regulation of macromolecule biosynthetic process (qval1.19E-2)', 'GO:0007399:nervous system development (qval1.41E-2)', 'GO:0001756:somitogenesis (qval1.43E-2)', 'GO:0045664:regulation of neuron differentiation (qval1.5E-2)', 'GO:0031327:negative regulation of cellular biosynthetic process (qval1.64E-2)', 'GO:0009890:negative regulation of biosynthetic process (qval1.81E-2)', 'GO:0120039:plasma membrane bounded cell projection morphogenesis (qval1.89E-2)', 'GO:0048812:neuron projection morphogenesis (qval1.86E-2)', 'GO:0006928:movement of cell or subcellular component (qval1.92E-2)', 'GO:0032989:cellular component morphogenesis (qval1.93E-2)', 'GO:1905040:otic placode development (qval1.91E-2)', 'GO:0061188:negative regulation of chromatin silencing at rDNA (qval1.89E-2)', 'GO:0061187:regulation of chromatin silencing at rDNA (qval1.86E-2)', 'GO:0007411:axon guidance (qval1.85E-2)', 'GO:0097485:neuron projection guidance (qval1.9E-2)', 'GO:0048522:positive regulation of cellular process (qval2.2E-2)', 'GO:0006974:cellular response to DNA damage stimulus (qval2.67E-2)', 'GO:0070988:demethylation (qval3.21E-2)', 'GO:0016575:histone deacetylation (qval3.72E-2)', 'GO:0007219:Notch signaling pathway (qval3.78E-2)', 'GO:0009987:cellular process (qval3.85E-2)', 'GO:0006271:DNA strand elongation involved in DNA replication (qval4.57E-2)', 'GO:0048666:neuron development (qval4.7E-2)', 'GO:0006476:protein deacetylation (qval4.73E-2)', 'GO:0043570:maintenance of DNA repeat elements (qval4.87E-2)', 'GO:0021960:anterior commissure morphogenesis (qval4.82E-2)', 'GO:0034728:nucleosome organization (qval6.24E-2)', 'GO:0071824:protein-DNA complex subunit organization (qval6.9E-2)', 'GO:0006298:mismatch repair (qval6.9E-2)', 'GO:0022616:DNA strand elongation (qval6.84E-2)', 'GO:0051172:negative regulation of nitrogen compound metabolic process (qval7.27E-2)', 'GO:0009893:positive regulation of metabolic process (qval7.93E-2)', 'GO:0048936:peripheral nervous system neuron axonogenesis (qval8.23E-2)']</t>
        </is>
      </c>
      <c r="V44" s="3">
        <f>hyperlink("https://spiral.technion.ac.il/results/MTAwMDAwMw==/43/GOResultsFUNCTION","link")</f>
        <v/>
      </c>
      <c r="W44" t="inlineStr">
        <is>
          <t>['GO:0003677:DNA binding (qval4.16E-21)', 'GO:0003676:nucleic acid binding (qval9.23E-17)', 'GO:0140110:transcription regulator activity (qval4.72E-11)', 'GO:1901363:heterocyclic compound binding (qval4.62E-10)', 'GO:0097159:organic cyclic compound binding (qval8.25E-10)', 'GO:0000978:RNA polymerase II proximal promoter sequence-specific DNA binding (qval1.42E-8)', 'GO:0000987:proximal promoter sequence-specific DNA binding (qval1.77E-8)', 'GO:0003690:double-stranded DNA binding (qval7.97E-8)', 'GO:1990837:sequence-specific double-stranded DNA binding (qval1.72E-7)', 'GO:0043565:sequence-specific DNA binding (qval1.66E-7)', 'GO:0000981:DNA-binding transcription factor activity, RNA polymerase II-specific (qval2.38E-7)', 'GO:0001012:RNA polymerase II regulatory region DNA binding (qval4.97E-7)', 'GO:0000977:RNA polymerase II regulatory region sequence-specific DNA binding (qval4.59E-7)', 'GO:0000976:transcription regulatory region sequence-specific DNA binding (qval4.47E-7)', 'GO:0001067:regulatory region nucleic acid binding (qval4.28E-7)', 'GO:0044212:transcription regulatory region DNA binding (qval4.02E-7)', 'GO:0003700:DNA-binding transcription factor activity (qval5.69E-7)', 'GO:0005488:binding (qval2.97E-6)', 'GO:0003682:chromatin binding (qval1.05E-5)', 'GO:0008094:DNA-dependent ATPase activity (qval1.64E-4)', 'GO:0042393:histone binding (qval3.72E-3)', 'GO:0003712:transcription coregulator activity (qval5.4E-3)', 'GO:0032143:single thymine insertion binding (qval2.65E-2)', 'GO:0032137:guanine/thymine mispair binding (qval2.54E-2)', 'GO:0032138:single base insertion or deletion binding (qval2.44E-2)', 'GO:0032405:MutLalpha complex binding (qval2.35E-2)', 'GO:0032404:mismatch repair complex binding (qval2.26E-2)', 'GO:0032356:oxidized DNA binding (qval2.18E-2)', 'GO:0032357:oxidized purine DNA binding (qval2.1E-2)', 'GO:0032452:histone demethylase activity (qval2.65E-2)', 'GO:0008301:DNA binding, bending (qval2.96E-2)', 'GO:0016728:oxidoreductase activity, acting on CH or CH2 groups, disulfide as acceptor (qval5.67E-2)', 'GO:0004748:ribonucleoside-diphosphate reductase activity, thioredoxin disulfide as acceptor (qval5.49E-2)', 'GO:0061731:ribonucleoside-diphosphate reductase activity (qval5.33E-2)', 'GO:0032135:DNA insertion or deletion binding (qval5.18E-2)', 'GO:0032451:demethylase activity (qval6.34E-2)']</t>
        </is>
      </c>
      <c r="X44" s="3">
        <f>hyperlink("https://spiral.technion.ac.il/results/MTAwMDAwMw==/43/GOResultsCOMPONENT","link")</f>
        <v/>
      </c>
      <c r="Y44" t="inlineStr">
        <is>
          <t>['GO:0005634:nucleus (qval4.36E-28)', 'GO:0043231:intracellular membrane-bounded organelle (qval1.93E-14)', 'GO:0043227:membrane-bounded organelle (qval3.25E-14)', 'GO:0043229:intracellular organelle (qval5.52E-12)', 'GO:0043226:organelle (qval6.7E-12)', 'GO:0044424:intracellular part (qval3.08E-10)', 'GO:0044428:nuclear part (qval1.57E-9)', 'GO:0044464:cell part (qval3.51E-9)', 'GO:0044451:nucleoplasm part (qval1.21E-7)', 'GO:0035097:histone methyltransferase complex (qval4.17E-4)', 'GO:0034708:methyltransferase complex (qval1.42E-3)', 'GO:0005575:cellular_component (qval1.88E-3)', 'GO:0044665:MLL1/2 complex (qval9.1E-3)', 'GO:0071339:MLL1 complex (qval8.45E-3)', 'GO:0000118:histone deacetylase complex (qval1.22E-2)', 'GO:0032301:MutSalpha complex (qval1.56E-2)', 'GO:0044427:chromosomal part (qval1.62E-2)', 'GO:0035098:ESC/E(Z) complex (qval2.08E-2)', 'GO:0031519:PcG protein complex (qval3.24E-2)', 'GO:1902494:catalytic complex (qval3.19E-2)', 'GO:0071565:nBAF complex (qval6.44E-2)']</t>
        </is>
      </c>
      <c r="Z44" t="inlineStr">
        <is>
          <t>[{65, 68, 5, 70, 72, 74, 79, 16, 17, 80, 51, 22, 58, 59}, {36, 38, 73, 9, 43, 76, 77, 19, 54, 24, 28}]</t>
        </is>
      </c>
    </row>
    <row r="45">
      <c r="A45" s="1" t="n">
        <v>44</v>
      </c>
      <c r="B45" t="n">
        <v>30105</v>
      </c>
      <c r="C45" t="n">
        <v>10251</v>
      </c>
      <c r="D45" t="n">
        <v>83</v>
      </c>
      <c r="E45" t="n">
        <v>220</v>
      </c>
      <c r="F45" t="n">
        <v>4502</v>
      </c>
      <c r="G45" t="n">
        <v>23</v>
      </c>
      <c r="H45" t="n">
        <v>6806</v>
      </c>
      <c r="I45" t="n">
        <v>123</v>
      </c>
      <c r="J45" s="2" t="n">
        <v>-205.4555422572922</v>
      </c>
      <c r="K45" t="n">
        <v>0.4280470432874205</v>
      </c>
      <c r="L45" t="inlineStr">
        <is>
          <t>LOC100004582,LOC100149283,LOC100330442,LOC100536119,LOC101883029,LOC101885450,LOC103908609,LOC103909601,LOC103911711,LOC553459,LOC571031,LOC794862,aars,abhd16a,adam10b,adam19a,angptl4,ankrd49,arhgap29a,arid1b,arl4cb,atf4a,atf4b,atf4b1,auts2,bahcc1,bcl6ab,blmh,bmi1b,bre,btbd6b,btg2,canx,ccdc173,ccnd2a,cct6a,cd81a,cdon,cebpg,cfap20,chsy3,ciart,cited4a,cldn12,cntfr,col15a1b,ctdsp1,ctdsp2,cxxc5a,dtnba,eef1a1l2,eef1db,eef2k,eif2b2,eif4ebp2,elmsan1,epha7,esd,etv6,fam126a,fam168a,far1,fgfr2,fkbp1aa,fndc3ba,fosb,fosl2,foxp4,gpatch8,gpr157,h2afy2,h3f3b.1,h3f3c,hacd2,hddc2,her6,her9,herpud1,hist2h2l,hivep1,hk1,hm:gc12,hnrpkl,hsbp1a,hsp90ab1,idh2,idh3a,igf2b,igf2bp1,igsf9b,il1rapl1a,ildr2,im:7152756,irf2bp2a,irf2bpl,irf9,jak1,jdp2,jdp2b,jmjd1cb,jun,junba,kctd3,kirrela,klf11a,klf11b,klf6a,kmt2cb,letm2,lppr3a,lrpprc,lsm4,maff,mdm4,meis2a,mllt10,mpc2,mrpl17,mrpl23,mrps35,mrps7,mycn,naa20,ndnf,ndst2a,ndufa10,neo1,neo1a,nme3,nr1d2b,nr2f5,nr2f6b,nup160,nxn,oc90,ophn1,otub1b,pdgfaa,pdk2a,per1b,phc2b,pim1,pin1,pla2g6,plagx,plekhh1,ppiaa,ppid,ppp2r5cb,prtga,psma8,psmb2,psmb6,psmb7,psmc2,psmd1,psmd13,psmd14,psmd3,ptgr1,ptprfb,ptprsa,rassf8b,rbp5,rnd3a,robo1,rock2a,rpn2,shisa3,shroom4,si:ch1073-429i10.3,si:ch211-183d21.1,si:ch211-216l23.1,si:ch73-364h19.1,si:dkey-195m11.8,si:dkey-6e2.3,si:dkey-82f1.1,si:dkey-85k7.7,sik2b,skida1,slc1a4,slc25a3b,slc25a5,slc39a3,spcs3,ssbp4,tab1,tada2a,tax1bp1b,tcf12,tdp1,tefa,tenm3,tet2,tjp1b,tmem108,top2b,tox,tpt1,trim8,tshz1,txnipa,ube2o,unc119b,vdac1,wu:fb52c12,wu:fc13c02,xrcc5,ywhah,zbtb16a,zfhx4,zfp36l1a,zfp36l1b,zgc:174906,zgc:63587,zgc:86598,zgc:91976,zmiz1a,znf362b,znrf3</t>
        </is>
      </c>
      <c r="M45" t="inlineStr">
        <is>
          <t>[(0, 9), (0, 24), (0, 28), (0, 32), (0, 35), (0, 38), (0, 64), (0, 73), (0, 76), (7, 9), (7, 24), (7, 28), (7, 32), (7, 35), (7, 38), (7, 64), (7, 73), (7, 76), (21, 9), (21, 24), (21, 28), (21, 32), (21, 35), (21, 38), (21, 64), (21, 73), (21, 76), (30, 9), (30, 24), (30, 28), (30, 32), (30, 35), (30, 38), (30, 64), (30, 73), (30, 76), (37, 9), (37, 24), (37, 28), (37, 32), (37, 35), (37, 38), (37, 64), (37, 73), (37, 76), (40, 9), (40, 24), (40, 28), (40, 32), (40, 35), (40, 38), (40, 64), (40, 73), (40, 76), (47, 9), (47, 24), (47, 28), (47, 32), (47, 35), (47, 38), (47, 64), (47, 73), (47, 76), (52, 9), (52, 24), (52, 28), (52, 32), (52, 35), (52, 38), (52, 64), (52, 73), (52, 76), (57, 9), (57, 24), (57, 28), (57, 32), (57, 35), (57, 38), (57, 64), (57, 73), (57, 76), (58, 9), (58, 24), (58, 28), (58, 32), (58, 35), (58, 38), (58, 64), (58, 73), (58, 76), (61, 9), (61, 24), (61, 28), (61, 32), (61, 35), (61, 38), (61, 64), (61, 73), (61, 76), (69, 9), (69, 24), (69, 28), (69, 32), (69, 35), (69, 38), (69, 64), (69, 73), (69, 76), (70, 9), (70, 24), (70, 28), (70, 32), (70, 35), (70, 38), (70, 64), (70, 73), (70, 76), (82, 24), (82, 28), (82, 32), (82, 38), (82, 64), (82, 73)]</t>
        </is>
      </c>
      <c r="N45" t="n">
        <v>1970</v>
      </c>
      <c r="O45" t="n">
        <v>0.5</v>
      </c>
      <c r="P45" t="n">
        <v>0.95</v>
      </c>
      <c r="Q45" t="n">
        <v>3</v>
      </c>
      <c r="R45" t="n">
        <v>10000</v>
      </c>
      <c r="S45" t="inlineStr">
        <is>
          <t>11/06/2023, 19:00:18</t>
        </is>
      </c>
      <c r="T45" s="3">
        <f>hyperlink("https://spiral.technion.ac.il/results/MTAwMDAwMw==/44/GOResultsPROCESS","link")</f>
        <v/>
      </c>
      <c r="U45" t="inlineStr">
        <is>
          <t>['GO:0051171:regulation of nitrogen compound metabolic process (qval2.78E-5)', 'GO:0006357:regulation of transcription by RNA polymerase II (qval2.14E-5)', 'GO:0080090:regulation of primary metabolic process (qval2.15E-5)', 'GO:0019219:regulation of nucleobase-containing compound metabolic process (qval3.39E-5)', 'GO:0060255:regulation of macromolecule metabolic process (qval2.9E-5)', 'GO:0031323:regulation of cellular metabolic process (qval3.94E-5)', 'GO:0006355:regulation of transcription, DNA-templated (qval3.64E-5)', 'GO:1903506:regulation of nucleic acid-templated transcription (qval3.23E-5)', 'GO:2001141:regulation of RNA biosynthetic process (qval2.92E-5)', 'GO:0019222:regulation of metabolic process (qval4.01E-5)', 'GO:2000112:regulation of cellular macromolecule biosynthetic process (qval4.09E-5)', 'GO:0010556:regulation of macromolecule biosynthetic process (qval4.03E-5)', 'GO:0031326:regulation of cellular biosynthetic process (qval6E-5)', 'GO:0051252:regulation of RNA metabolic process (qval5.72E-5)', 'GO:0009889:regulation of biosynthetic process (qval6.4E-5)', 'GO:0010468:regulation of gene expression (qval5.65E-4)', 'GO:0050794:regulation of cellular process (qval8.16E-3)', 'GO:0050789:regulation of biological process (qval4.07E-2)', 'GO:0010499:proteasomal ubiquitin-independent protein catabolic process (qval3.96E-2)', 'GO:0045935:positive regulation of nucleobase-containing compound metabolic process (qval1.56E-1)', 'GO:0065007:biological regulation (qval1.88E-1)', 'GO:0048522:positive regulation of cellular process (qval1.93E-1)', 'GO:0045595:regulation of cell differentiation (qval1.99E-1)', 'GO:0032543:mitochondrial translation (qval2.05E-1)', 'GO:0006412:translation (qval2.05E-1)', 'GO:0099560:synaptic membrane adhesion (qval2.16E-1)', 'GO:0071157:negative regulation of cell cycle arrest (qval2.08E-1)', 'GO:0043043:peptide biosynthetic process (qval2.1E-1)', 'GO:1903508:positive regulation of nucleic acid-templated transcription (qval2.37E-1)', 'GO:0045893:positive regulation of transcription, DNA-templated (qval2.29E-1)', 'GO:1902680:positive regulation of RNA biosynthetic process (qval2.22E-1)', 'GO:0048523:negative regulation of cellular process (qval2.18E-1)']</t>
        </is>
      </c>
      <c r="V45" s="3">
        <f>hyperlink("https://spiral.technion.ac.il/results/MTAwMDAwMw==/44/GOResultsFUNCTION","link")</f>
        <v/>
      </c>
      <c r="W45" t="inlineStr">
        <is>
          <t>['GO:0140110:transcription regulator activity (qval1.92E-3)', 'GO:0003677:DNA binding (qval1.4E-3)', 'GO:0000978:RNA polymerase II proximal promoter sequence-specific DNA binding (qval7.08E-3)', 'GO:0000987:proximal promoter sequence-specific DNA binding (qval6.55E-3)', 'GO:0003676:nucleic acid binding (qval5.92E-3)', 'GO:0003700:DNA-binding transcription factor activity (qval5.83E-3)', 'GO:0043565:sequence-specific DNA binding (qval5.28E-3)', 'GO:0003690:double-stranded DNA binding (qval7.05E-3)', 'GO:0000981:DNA-binding transcription factor activity, RNA polymerase II-specific (qval6.42E-3)', 'GO:0000976:transcription regulatory region sequence-specific DNA binding (qval9.68E-3)', 'GO:0001067:regulatory region nucleic acid binding (qval8.93E-3)', 'GO:0044212:transcription regulatory region DNA binding (qval8.19E-3)', 'GO:1990837:sequence-specific double-stranded DNA binding (qval1.29E-2)', 'GO:0001012:RNA polymerase II regulatory region DNA binding (qval2.37E-2)', 'GO:0000977:RNA polymerase II regulatory region sequence-specific DNA binding (qval2.21E-2)', 'GO:1901363:heterocyclic compound binding (qval4.76E-2)', 'GO:0097159:organic cyclic compound binding (qval6.39E-2)', 'GO:0004298:threonine-type endopeptidase activity (qval8.43E-2)', 'GO:0070003:threonine-type peptidase activity (qval7.98E-2)', 'GO:0003682:chromatin binding (qval8.51E-2)', 'GO:0003755:peptidyl-prolyl cis-trans isomerase activity (qval9.95E-2)', 'GO:0016859:cis-trans isomerase activity (qval1.39E-1)']</t>
        </is>
      </c>
      <c r="X45" s="3">
        <f>hyperlink("https://spiral.technion.ac.il/results/MTAwMDAwMw==/44/GOResultsCOMPONENT","link")</f>
        <v/>
      </c>
      <c r="Y45" t="inlineStr">
        <is>
          <t>['GO:1905368:peptidase complex (qval5.86E-5)', 'GO:1905369:endopeptidase complex (qval6.28E-5)', 'GO:0000502:proteasome complex (qval4.19E-5)', 'GO:0005634:nucleus (qval4.72E-5)', 'GO:0043231:intracellular membrane-bounded organelle (qval5.39E-4)', 'GO:0043227:membrane-bounded organelle (qval4.7E-3)', 'GO:0044424:intracellular part (qval8.57E-3)', 'GO:0005839:proteasome core complex (qval1.2E-2)', 'GO:0008541:proteasome regulatory particle, lid subcomplex (qval1.33E-2)', 'GO:0043229:intracellular organelle (qval2.71E-2)', 'GO:0043226:organelle (qval4.5E-2)']</t>
        </is>
      </c>
      <c r="Z45" t="inlineStr">
        <is>
          <t>[{0, 37, 69, 7, 40, 70, 47, 82, 52, 21, 57, 58, 61, 30}, {32, 64, 35, 38, 9, 73, 76, 24, 28}]</t>
        </is>
      </c>
    </row>
    <row r="46">
      <c r="A46" s="1" t="n">
        <v>45</v>
      </c>
      <c r="B46" t="n">
        <v>30105</v>
      </c>
      <c r="C46" t="n">
        <v>10251</v>
      </c>
      <c r="D46" t="n">
        <v>83</v>
      </c>
      <c r="E46" t="n">
        <v>177</v>
      </c>
      <c r="F46" t="n">
        <v>5720</v>
      </c>
      <c r="G46" t="n">
        <v>34</v>
      </c>
      <c r="H46" t="n">
        <v>6806</v>
      </c>
      <c r="I46" t="n">
        <v>159</v>
      </c>
      <c r="J46" s="2" t="n">
        <v>-343.7134723817913</v>
      </c>
      <c r="K46" t="n">
        <v>0.4319981071968402</v>
      </c>
      <c r="L46" t="inlineStr">
        <is>
          <t>LOC100004582,LOC100150849,LOC100330442,LOC100334442,LOC100536119,LOC101885450,LOC101885664,LOC103908609,LOC103908996,LOC103909941,LOC103911711,LOC103911878,LOC567481,LOC568650,adam10b,adam19a,adgrv1,angptl4,ank3b,ankrd49,arl4cb,asf1bb,ash1l,atf3,atf4a,atf4b,atf4b1,auts2,bcl6ab,cbx7a,ccdc173,ccdc85ca,ccdc88c,ccnd2a,cd82a,cdon,celsr1b,cenpa,chsy3,cldn5a,clic4,cntfr,cspg5a,ctdsp2,cxxc5a,eef1a1l2,eef1db,efna2a,efnb3b,elmsan1,eng2b,epha7,fam168a,fat4,fgfr3,fhdc1,fkbp1aa,fosl2,foxp4,gfap,gpatch8,gpr98,greb1,h2afy2,h3f3b.1,h3f3c,her12,her9,hmgn3,hnrpkl,hsp90ab1,id1,idh2,igf2b,igfbp1a,igsf9b,ildr2,irf1b,irf9,irx3a,jag2b,jdp2,jdp2b,jun,junba,kctd3,kirrela,klf11b,kmt2cb,lmo3,lppr3a,maff,mapkapk3,mcm2,mcm4,mdka,mdkb,meis1b,meis2a,mllt10,mn1a,mrpl23,msi1,nme3,nova2,nr1d2b,nr2f2,nr2f5,nr2f6b,nup160,odz4,pax6a,pdk2a,pfkfb3,phf21aa,pim1,pin1,plekhg7,plekhh1,pola1,pou3f2b,ppiaa,prim2,prox2,prtga,psma8,psmb2,psmb6,psmb7,ptpro,ptprsa,rassf8b,rbp5,rnd3a,scube2,seph,shisa3,si:ch1073-429i10.3,si:ch73-364h19.1,si:dkey-1f12.3,si:dkey-82f1.1,si:dkey-85k7.7,sik2b,skida1,slc1a3a,slc39a3,sox1b,sox2,sox21a,sp8b,ssbp4,tcf12,tdp1,tet2,tet3,tfdp2,top2b,tox,tox2,tpt1,tspan3a,txnipa,ube2ib,vdac1,wnt11r,wnt4a,wu:fb25b09,wu:fb52c12,wu:fc13c02,zbtb16a,zeb1b,zfhx4,zfp36l1a,zgc:158689,zgc:56178,zic5,zmiz1a</t>
        </is>
      </c>
      <c r="M46" t="inlineStr">
        <is>
          <t>[(0, 9), (0, 24), (0, 28), (0, 38), (0, 55), (0, 73), (0, 76), (2, 9), (2, 24), (2, 28), (2, 38), (2, 55), (2, 73), (2, 76), (4, 9), (4, 24), (4, 28), (4, 38), (4, 55), (4, 73), (4, 76), (7, 9), (7, 24), (7, 28), (7, 38), (7, 73), (7, 76), (14, 9), (14, 24), (14, 28), (14, 38), (14, 55), (14, 73), (14, 76), (15, 9), (15, 24), (15, 28), (15, 38), (15, 55), (15, 73), (15, 76), (21, 9), (21, 24), (21, 28), (21, 38), (21, 73), (21, 76), (23, 9), (23, 24), (23, 28), (23, 38), (23, 55), (23, 73), (23, 76), (25, 9), (25, 24), (25, 28), (25, 38), (25, 55), (25, 73), (25, 76), (29, 9), (29, 24), (29, 28), (29, 38), (29, 73), (29, 76), (30, 9), (30, 24), (30, 28), (30, 38), (30, 55), (30, 73), (30, 76), (33, 9), (33, 24), (33, 28), (33, 38), (33, 55), (33, 73), (33, 76), (37, 9), (37, 24), (37, 28), (37, 38), (37, 55), (37, 73), (37, 76), (40, 9), (40, 24), (40, 28), (40, 73), (40, 76), (46, 9), (46, 24), (46, 28), (46, 38), (46, 55), (46, 73), (46, 76), (47, 9), (47, 24), (47, 28), (47, 38), (47, 73), (47, 76), (50, 24), (50, 28), (50, 38), (50, 73), (52, 9), (52, 24), (52, 28), (52, 38), (52, 55), (52, 73), (52, 76), (57, 9), (57, 24), (57, 28), (57, 73), (58, 24), (58, 28), (58, 38), (58, 73), (58, 76), (60, 9), (60, 24), (60, 28), (60, 38), (60, 55), (60, 73), (60, 76), (61, 9), (61, 24), (61, 28), (61, 38), (61, 55), (61, 73), (61, 76), (68, 24), (68, 76), (69, 9), (69, 24), (69, 28), (69, 38), (69, 73), (69, 76), (70, 9), (70, 24), (70, 38), (70, 73), (70, 76), (72, 24), (82, 24), (82, 28), (82, 38), (82, 73), (82, 76)]</t>
        </is>
      </c>
      <c r="N46" t="n">
        <v>3252</v>
      </c>
      <c r="O46" t="n">
        <v>0.75</v>
      </c>
      <c r="P46" t="n">
        <v>0.95</v>
      </c>
      <c r="Q46" t="n">
        <v>3</v>
      </c>
      <c r="R46" t="n">
        <v>10000</v>
      </c>
      <c r="S46" t="inlineStr">
        <is>
          <t>11/06/2023, 19:00:42</t>
        </is>
      </c>
      <c r="T46" s="3">
        <f>hyperlink("https://spiral.technion.ac.il/results/MTAwMDAwMw==/45/GOResultsPROCESS","link")</f>
        <v/>
      </c>
      <c r="U46" t="inlineStr">
        <is>
          <t>['GO:0006357:regulation of transcription by RNA polymerase II (qval2.27E-11)', 'GO:0006355:regulation of transcription, DNA-templated (qval4.37E-11)', 'GO:1903506:regulation of nucleic acid-templated transcription (qval2.97E-11)', 'GO:2001141:regulation of RNA biosynthetic process (qval2.27E-11)', 'GO:0051252:regulation of RNA metabolic process (qval6.38E-11)', 'GO:0019219:regulation of nucleobase-containing compound metabolic process (qval5.79E-11)', 'GO:2000112:regulation of cellular macromolecule biosynthetic process (qval3.23E-10)', 'GO:0010556:regulation of macromolecule biosynthetic process (qval3.09E-10)', 'GO:0031326:regulation of cellular biosynthetic process (qval4.94E-10)', 'GO:0009889:regulation of biosynthetic process (qval5.74E-10)', 'GO:0010468:regulation of gene expression (qval7.1E-9)', 'GO:0051171:regulation of nitrogen compound metabolic process (qval1.83E-8)', 'GO:0080090:regulation of primary metabolic process (qval3.94E-8)', 'GO:0031323:regulation of cellular metabolic process (qval4.15E-8)', 'GO:0060255:regulation of macromolecule metabolic process (qval1.99E-7)', 'GO:0050794:regulation of cellular process (qval2.45E-7)', 'GO:0019222:regulation of metabolic process (qval9.33E-7)', 'GO:0048856:anatomical structure development (qval2.2E-6)', 'GO:0050789:regulation of biological process (qval6.23E-6)', 'GO:0032502:developmental process (qval1.43E-5)', 'GO:0007275:multicellular organism development (qval4.3E-5)', 'GO:0065007:biological regulation (qval1.44E-4)', 'GO:0045595:regulation of cell differentiation (qval5.37E-4)', 'GO:1902315:nuclear cell cycle DNA replication initiation (qval1.77E-3)', 'GO:1902292:cell cycle DNA replication initiation (qval1.7E-3)', 'GO:1902975:mitotic DNA replication initiation (qval1.64E-3)', 'GO:1903508:positive regulation of nucleic acid-templated transcription (qval3.99E-3)', 'GO:0045893:positive regulation of transcription, DNA-templated (qval3.84E-3)', 'GO:1902680:positive regulation of RNA biosynthetic process (qval3.71E-3)', 'GO:0050767:regulation of neurogenesis (qval4.71E-3)', 'GO:0045935:positive regulation of nucleobase-containing compound metabolic process (qval4.67E-3)', 'GO:0000122:negative regulation of transcription by RNA polymerase II (qval4.64E-3)', 'GO:0045944:positive regulation of transcription by RNA polymerase II (qval6.69E-3)', 'GO:0051254:positive regulation of RNA metabolic process (qval6.84E-3)', 'GO:0010557:positive regulation of macromolecule biosynthetic process (qval7.28E-3)', 'GO:0010499:proteasomal ubiquitin-independent protein catabolic process (qval7.31E-3)', 'GO:0051960:regulation of nervous system development (qval9.09E-3)', 'GO:0060284:regulation of cell development (qval9.11E-3)', 'GO:0031328:positive regulation of cellular biosynthetic process (qval9.14E-3)', 'GO:0009891:positive regulation of biosynthetic process (qval9.72E-3)', 'GO:0048518:positive regulation of biological process (qval1.02E-2)', 'GO:0048522:positive regulation of cellular process (qval1E-2)', 'GO:0045892:negative regulation of transcription, DNA-templated (qval1.01E-2)', 'GO:1903507:negative regulation of nucleic acid-templated transcription (qval1.02E-2)', 'GO:1902679:negative regulation of RNA biosynthetic process (qval9.96E-3)', 'GO:0032501:multicellular organismal process (qval1.1E-2)', 'GO:0050793:regulation of developmental process (qval1.37E-2)', 'GO:0051253:negative regulation of RNA metabolic process (qval1.73E-2)', 'GO:0010628:positive regulation of gene expression (qval2.07E-2)', 'GO:0048513:animal organ development (qval3.87E-2)', 'GO:0051239:regulation of multicellular organismal process (qval4.33E-2)', 'GO:2000026:regulation of multicellular organismal development (qval4.53E-2)', 'GO:0045934:negative regulation of nucleobase-containing compound metabolic process (qval4.47E-2)', 'GO:2000113:negative regulation of cellular macromolecule biosynthetic process (qval4.9E-2)', 'GO:0010558:negative regulation of macromolecule biosynthetic process (qval4.91E-2)', 'GO:0042127:regulation of cell proliferation (qval5.08E-2)', 'GO:0031327:negative regulation of cellular biosynthetic process (qval6.24E-2)', 'GO:0009890:negative regulation of biosynthetic process (qval6.66E-2)', 'GO:0048869:cellular developmental process (qval7.04E-2)', 'GO:0006270:DNA replication initiation (qval7.42E-2)', 'GO:0021538:epithalamus development (qval8.9E-2)', 'GO:0030154:cell differentiation (qval1.12E-1)']</t>
        </is>
      </c>
      <c r="V46" s="3">
        <f>hyperlink("https://spiral.technion.ac.il/results/MTAwMDAwMw==/45/GOResultsFUNCTION","link")</f>
        <v/>
      </c>
      <c r="W46" t="inlineStr">
        <is>
          <t>['GO:0003677:DNA binding (qval2.22E-11)', 'GO:0003690:double-stranded DNA binding (qval2.24E-11)', 'GO:1990837:sequence-specific double-stranded DNA binding (qval1.79E-11)', 'GO:0043565:sequence-specific DNA binding (qval2.9E-11)', 'GO:0000978:RNA polymerase II proximal promoter sequence-specific DNA binding (qval4.89E-11)', 'GO:0000987:proximal promoter sequence-specific DNA binding (qval5.74E-11)', 'GO:0000976:transcription regulatory region sequence-specific DNA binding (qval4.36E-10)', 'GO:0001067:regulatory region nucleic acid binding (qval3.91E-10)', 'GO:0044212:transcription regulatory region DNA binding (qval3.48E-10)', 'GO:0001012:RNA polymerase II regulatory region DNA binding (qval4.75E-10)', 'GO:0000977:RNA polymerase II regulatory region sequence-specific DNA binding (qval4.32E-10)', 'GO:0000981:DNA-binding transcription factor activity, RNA polymerase II-specific (qval5.65E-10)', 'GO:0003700:DNA-binding transcription factor activity (qval5.13E-9)', 'GO:0003676:nucleic acid binding (qval9.93E-9)', 'GO:0140110:transcription regulator activity (qval1.45E-8)', 'GO:1901363:heterocyclic compound binding (qval2.61E-5)', 'GO:0097159:organic cyclic compound binding (qval3.85E-5)', 'GO:0003682:chromatin binding (qval2.79E-4)', 'GO:0003697:single-stranded DNA binding (qval2.12E-2)', 'GO:0004298:threonine-type endopeptidase activity (qval3.44E-2)', 'GO:0070003:threonine-type peptidase activity (qval3.27E-2)', 'GO:0003688:DNA replication origin binding (qval3.82E-2)', 'GO:0046983:protein dimerization activity (qval7.44E-2)', 'GO:0005488:binding (qval7.48E-2)', 'GO:0031490:chromatin DNA binding (qval9.41E-2)']</t>
        </is>
      </c>
      <c r="X46" s="3">
        <f>hyperlink("https://spiral.technion.ac.il/results/MTAwMDAwMw==/45/GOResultsCOMPONENT","link")</f>
        <v/>
      </c>
      <c r="Y46" t="inlineStr">
        <is>
          <t>['GO:0005634:nucleus (qval4.07E-8)', 'GO:0043231:intracellular membrane-bounded organelle (qval3.72E-3)', 'GO:0005839:proteasome core complex (qval1.12E-2)', 'GO:0043227:membrane-bounded organelle (qval1.13E-2)', 'GO:0005667:transcription factor complex (qval1.11E-2)', 'GO:0043229:intracellular organelle (qval5.49E-2)', 'GO:0043226:organelle (qval7.93E-2)', 'GO:1905369:endopeptidase complex (qval1.6E-1)', 'GO:0000502:proteasome complex (qval1.42E-1)']</t>
        </is>
      </c>
      <c r="Z46" t="inlineStr">
        <is>
          <t>[{0, 2, 4, 68, 69, 7, 70, 72, 14, 15, 82, 21, 23, 25, 29, 30, 33, 37, 40, 46, 47, 50, 52, 57, 58, 60, 61}, {73, 38, 55, 24, 9, 76, 28}]</t>
        </is>
      </c>
    </row>
    <row r="47">
      <c r="A47" s="1" t="n">
        <v>46</v>
      </c>
      <c r="B47" t="n">
        <v>30105</v>
      </c>
      <c r="C47" t="n">
        <v>10251</v>
      </c>
      <c r="D47" t="n">
        <v>83</v>
      </c>
      <c r="E47" t="n">
        <v>103</v>
      </c>
      <c r="F47" t="n">
        <v>7576</v>
      </c>
      <c r="G47" t="n">
        <v>59</v>
      </c>
      <c r="H47" t="n">
        <v>6806</v>
      </c>
      <c r="I47" t="n">
        <v>243</v>
      </c>
      <c r="J47" s="2" t="n">
        <v>-168.697395589915</v>
      </c>
      <c r="K47" t="n">
        <v>0.4334097298989824</v>
      </c>
      <c r="L47" t="inlineStr">
        <is>
          <t>LOC100149391,LOC100536647,LOC100536923,LOC101883462,LOC103909995,LOC568650,LOC571662,adam10b,angptl4,ascl1b,auts2,cadm1a,cdh7,cep170a,cyfip2,dacha,dbx1a,dhx32b,dpysl2b,dpysl5a,dusp1,eng2b,epha4a,fabp3,fabp7a,fabp7b,fam168a,fgfr3,foxp4,gpm6aa,gpr56,h3f3c,hapln1a,her13,her8.2,hmgb3a,hmgn3,hoxa2b,hoxb2a,idh2,ier5,irx1a,irx5a,kdm2b,kdm2bb,lppr3a,magi1a,mdh1aa,meis2a,mllt10,mpz,msi1,nell2a,nkx6.2,nova2,nr2f1a,nr2f2,nr2f6b,odz4,ophn1,pacsin1b,phf21aa,pou3f1,pou3f2a,pou3f2b,pou3f3b,ppiaa,prdm12b,prtga,ptprn2,robo2,s1pr1,scube2,sgce,si:ch1073-429i10.3,si:ch73-34j14.3,si:ch73-386h18.1,si:dkey-8k3.2,slc1a3a,sp8b,st5,sulf2a,sulf2b,tet2,tet3,tmem47,tox,tox2,tox3,tspan3a,tuba1a,tuba1b,tuba1c,tubb5,uba1,wsb1,wu:fc13c02,zbtb16a,zc3h12b,zeb2a,zfhx3,zfhx4,znf516</t>
        </is>
      </c>
      <c r="M47" t="inlineStr">
        <is>
          <t>[(0, 18), (0, 19), (0, 36), (0, 41), (0, 54), (0, 78), (1, 41), (1, 78), (2, 18), (2, 19), (2, 36), (2, 41), (2, 54), (2, 73), (2, 78), (3, 19), (3, 41), (3, 54), (3, 78), (4, 18), (4, 19), (4, 36), (4, 41), (4, 54), (4, 78), (6, 41), (6, 78), (7, 18), (7, 19), (7, 41), (7, 54), (7, 78), (8, 19), (8, 41), (8, 54), (8, 78), (10, 41), (10, 54), (10, 78), (12, 19), (12, 41), (12, 54), (12, 78), (14, 18), (14, 19), (14, 36), (14, 41), (14, 54), (14, 73), (14, 78), (15, 18), (15, 19), (15, 36), (15, 41), (15, 54), (15, 78), (16, 18), (16, 19), (16, 41), (16, 54), (16, 78), (17, 41), (17, 78), (21, 18), (21, 19), (21, 41), (21, 54), (21, 78), (22, 41), (23, 18), (23, 19), (23, 36), (23, 41), (23, 54), (23, 73), (23, 78), (25, 18), (25, 19), (25, 36), (25, 41), (25, 54), (25, 78), (27, 19), (27, 36), (27, 41), (27, 54), (27, 78), (29, 18), (29, 19), (29, 36), (29, 41), (29, 54), (29, 78), (30, 18), (30, 19), (30, 36), (30, 41), (30, 54), (30, 73), (30, 78), (33, 18), (33, 19), (33, 36), (33, 41), (33, 54), (33, 78), (34, 78), (37, 18), (37, 19), (37, 36), (37, 41), (37, 54), (37, 78), (40, 18), (40, 19), (40, 41), (40, 54), (40, 78), (42, 41), (42, 54), (42, 78), (44, 18), (44, 19), (44, 41), (44, 54), (44, 78), (46, 18), (46, 19), (46, 36), (46, 41), (46, 54), (46, 78), (47, 18), (47, 19), (47, 41), (47, 54), (47, 78), (48, 19), (48, 41), (48, 54), (48, 78), (50, 18), (50, 19), (50, 36), (50, 41), (50, 54), (50, 73), (50, 78), (51, 41), (51, 78), (52, 18), (52, 19), (52, 36), (52, 41), (52, 54), (52, 78), (53, 19), (53, 41), (53, 54), (53, 78), (57, 18), (57, 19), (57, 41), (57, 54), (57, 73), (57, 78), (58, 18), (58, 19), (58, 36), (58, 41), (58, 54), (58, 73), (58, 78), (59, 41), (60, 18), (60, 19), (60, 36), (60, 41), (60, 54), (60, 78), (61, 18), (61, 19), (61, 41), (61, 54), (61, 78), (62, 41), (65, 41), (65, 78), (67, 41), (67, 54), (67, 78), (68, 18), (68, 19), (68, 36), (68, 41), (68, 54), (68, 73), (68, 78), (69, 18), (69, 19), (69, 41), (69, 54), (69, 78), (70, 18), (70, 19), (70, 36), (70, 41), (70, 54), (70, 73), (70, 78), (71, 41), (71, 54), (71, 78), (72, 19), (72, 36), (72, 41), (72, 54), (72, 78), (74, 19), (74, 41), (74, 54), (74, 78), (75, 19), (75, 41), (75, 54), (75, 78), (79, 19), (79, 36), (79, 41), (79, 54), (79, 78), (80, 18), (80, 19), (80, 36), (80, 41), (80, 54), (80, 78), (82, 19), (82, 36), (82, 41), (82, 54), (82, 73), (82, 78)]</t>
        </is>
      </c>
      <c r="N47" t="n">
        <v>2581</v>
      </c>
      <c r="O47" t="n">
        <v>0.75</v>
      </c>
      <c r="P47" t="n">
        <v>0.95</v>
      </c>
      <c r="Q47" t="n">
        <v>3</v>
      </c>
      <c r="R47" t="n">
        <v>10000</v>
      </c>
      <c r="S47" t="inlineStr">
        <is>
          <t>11/06/2023, 19:01:05</t>
        </is>
      </c>
      <c r="T47" s="3">
        <f>hyperlink("https://spiral.technion.ac.il/results/MTAwMDAwMw==/46/GOResultsPROCESS","link")</f>
        <v/>
      </c>
      <c r="U47" t="inlineStr">
        <is>
          <t>['GO:0006357:regulation of transcription by RNA polymerase II (qval1.26E-11)', 'GO:0019219:regulation of nucleobase-containing compound metabolic process (qval1.91E-10)', 'GO:0051252:regulation of RNA metabolic process (qval2.2E-10)', 'GO:0051171:regulation of nitrogen compound metabolic process (qval6.47E-10)', 'GO:0006355:regulation of transcription, DNA-templated (qval5.27E-10)', 'GO:1903506:regulation of nucleic acid-templated transcription (qval4.46E-10)', 'GO:2001141:regulation of RNA biosynthetic process (qval3.88E-10)', 'GO:0031323:regulation of cellular metabolic process (qval4.31E-10)', 'GO:0080090:regulation of primary metabolic process (qval6.07E-10)', 'GO:0019222:regulation of metabolic process (qval1.42E-9)', 'GO:0060255:regulation of macromolecule metabolic process (qval2.38E-9)', 'GO:2000112:regulation of cellular macromolecule biosynthetic process (qval2.58E-9)', 'GO:0010556:regulation of macromolecule biosynthetic process (qval2.55E-9)', 'GO:0031326:regulation of cellular biosynthetic process (qval3.7E-9)', 'GO:0010468:regulation of gene expression (qval3.62E-9)', 'GO:0009889:regulation of biosynthetic process (qval3.94E-9)', 'GO:0032502:developmental process (qval1.32E-8)', 'GO:0050767:regulation of neurogenesis (qval4.91E-7)', 'GO:0048856:anatomical structure development (qval5.05E-7)', 'GO:0051960:regulation of nervous system development (qval1.39E-6)', 'GO:0060284:regulation of cell development (qval1.37E-6)', 'GO:0050794:regulation of cellular process (qval2.89E-6)', 'GO:0045595:regulation of cell differentiation (qval3.66E-6)', 'GO:0048869:cellular developmental process (qval1.17E-5)', 'GO:0050789:regulation of biological process (qval1.89E-5)', 'GO:2000026:regulation of multicellular organismal development (qval3.71E-5)', 'GO:0007420:brain development (qval9.85E-5)', 'GO:0065007:biological regulation (qval1.28E-4)', 'GO:0007275:multicellular organism development (qval1.56E-4)', 'GO:0050793:regulation of developmental process (qval4.3E-4)', 'GO:0030154:cell differentiation (qval8.28E-4)', 'GO:0051239:regulation of multicellular organismal process (qval1.44E-3)', 'GO:0045664:regulation of neuron differentiation (qval2.02E-3)', 'GO:0032501:multicellular organismal process (qval5.42E-3)', 'GO:0048468:cell development (qval3.83E-2)', 'GO:0009952:anterior/posterior pattern specification (qval4.19E-2)', 'GO:0048731:system development (qval5.62E-2)', 'GO:0009653:anatomical structure morphogenesis (qval5.61E-2)', 'GO:0000122:negative regulation of transcription by RNA polymerase II (qval6.31E-2)', 'GO:0007411:axon guidance (qval1.4E-1)', 'GO:0097485:neuron projection guidance (qval1.4E-1)', 'GO:0031325:positive regulation of cellular metabolic process (qval1.74E-1)', 'GO:0048513:animal organ development (qval2.06E-1)']</t>
        </is>
      </c>
      <c r="V47" s="3">
        <f>hyperlink("https://spiral.technion.ac.il/results/MTAwMDAwMw==/46/GOResultsFUNCTION","link")</f>
        <v/>
      </c>
      <c r="W47" t="inlineStr">
        <is>
          <t>['GO:0000978:RNA polymerase II proximal promoter sequence-specific DNA binding (qval1.14E-8)', 'GO:0000987:proximal promoter sequence-specific DNA binding (qval7.38E-9)', 'GO:0003677:DNA binding (qval9.06E-9)', 'GO:0000981:DNA-binding transcription factor activity, RNA polymerase II-specific (qval1.01E-8)', 'GO:0001012:RNA polymerase II regulatory region DNA binding (qval3.99E-8)', 'GO:0000977:RNA polymerase II regulatory region sequence-specific DNA binding (qval3.33E-8)', 'GO:0003700:DNA-binding transcription factor activity (qval3.48E-8)', 'GO:0000976:transcription regulatory region sequence-specific DNA binding (qval5.96E-8)', 'GO:0001067:regulatory region nucleic acid binding (qval5.39E-8)', 'GO:0044212:transcription regulatory region DNA binding (qval4.85E-8)', 'GO:0140110:transcription regulator activity (qval5.71E-8)', 'GO:1990837:sequence-specific double-stranded DNA binding (qval7.66E-8)', 'GO:0003690:double-stranded DNA binding (qval1.85E-7)', 'GO:0043565:sequence-specific DNA binding (qval3.13E-7)', 'GO:0003676:nucleic acid binding (qval1.05E-6)', 'GO:1901363:heterocyclic compound binding (qval3.29E-4)', 'GO:0097159:organic cyclic compound binding (qval4.28E-4)', 'GO:0005488:binding (qval1.79E-2)', 'GO:0031490:chromatin DNA binding (qval1.89E-2)', 'GO:0033293:monocarboxylic acid binding (qval3.02E-2)', 'GO:0003682:chromatin binding (qval1.13E-1)', 'GO:0031406:carboxylic acid binding (qval1.39E-1)']</t>
        </is>
      </c>
      <c r="X47" s="3">
        <f>hyperlink("https://spiral.technion.ac.il/results/MTAwMDAwMw==/46/GOResultsCOMPONENT","link")</f>
        <v/>
      </c>
      <c r="Y47" t="inlineStr">
        <is>
          <t>['GO:0005634:nucleus (qval6.48E-4)', 'GO:0043229:intracellular organelle (qval2.58E-1)', 'GO:0043227:membrane-bounded organelle (qval2.3E-1)', 'GO:0043226:organelle (qval1.92E-1)']</t>
        </is>
      </c>
      <c r="Z47" t="inlineStr">
        <is>
          <t>[{0, 1, 2, 3, 4, 6, 7, 8, 10, 12, 14, 15, 16, 17, 21, 22, 23, 25, 27, 29, 30, 33, 34, 37, 40, 42, 44, 46, 47, 48, 50, 51, 52, 53, 57, 58, 59, 60, 61, 62, 65, 67, 68, 69, 70, 71, 72, 74, 75, 79, 80, 82}, {73, 18, 19, 36, 54, 41, 78}]</t>
        </is>
      </c>
    </row>
    <row r="48">
      <c r="A48" s="1" t="n">
        <v>47</v>
      </c>
      <c r="B48" t="n">
        <v>30105</v>
      </c>
      <c r="C48" t="n">
        <v>10251</v>
      </c>
      <c r="D48" t="n">
        <v>83</v>
      </c>
      <c r="E48" t="n">
        <v>296</v>
      </c>
      <c r="F48" t="n">
        <v>5363</v>
      </c>
      <c r="G48" t="n">
        <v>38</v>
      </c>
      <c r="H48" t="n">
        <v>6806</v>
      </c>
      <c r="I48" t="n">
        <v>138</v>
      </c>
      <c r="J48" s="2" t="n">
        <v>-422.7654269380091</v>
      </c>
      <c r="K48" t="n">
        <v>0.4342992482252667</v>
      </c>
      <c r="L48" t="inlineStr">
        <is>
          <t>LOC100535315,LOC100535890,LOC100536039,LOC100536508,LOC100537139,LOC100537724,LOC100537903,LOC100538042,LOC103909363,LOC103909364,LOC103909923,LOC794952,aatf,abce1,anp32b,aqr,atad5a,aunip,aurkb,banf1,baz1a,bms1,bop1,bub3,bxdc2,c19h1orf109,c1qbp,c24h7orf50,cad,cbx1a,cbx3a,cbx5,cd2bp2,cd3eap,cdc45,cdca5,cdca7b,cdk11b,cdkn2aipnl,cenpa,chaf1a,chtf8,cirh1a,cks1b,clspn,cnbpa,cnbpb,crnkl1,ctps1a,dcaf13,ddx18,ddx27,ddx39b,ddx51,ddx52,dek,dhfr,dhx15,dhx37,diexf,dkc1,dnmt1,dnmt3bb.3,dnmt5,dtl,e2f4,ebna1bp2,eftud2,eif1ad,eif1axa,eif3ba,eif3s10,eif4a1a,eif4a3,eif4bb,eif4h,eif5b,eif6,emg1,esf1,etf1b,ewsr1b,fbl,fen1,gar1,gins4,gmps,gnl2,gnl3,gnl3l,grwd1,gspt1l,hcfc1a,hdgfrp2,heatr1,hirip3,hist1h4l,hmgb2a,hmgb2b,hnrnpr,hspa14,ifrd2,ikbkap,im:7148292,ipo7,kars,khsrp,kiaa0101,kif15,kif4,kpnb1,kpnb3,krcp,kri1,lig1,llph,lyar,lyrm7,mat2aa,mcm3,mcm5,mcm6,mcm7,metap1,mibp,morf4l1,mphosph10,mrpl18,mrpl20,mrpl43,mrto4,mybbp1a,mybl2b,naa40,nasp,nat10,ncapd3,ncapg,ncaph2,ncl,ndc80,ngdn,nhp2,nifk,nip7,nle1,noc4l,nol6,nol7,nolc1,nom1,nop10,nop14,nop16,nop2,nop56,nop58,npm1a,npm3,nup188,nup205,nup214,nup62l,nupl1,odc1,orc4,pa2g4b,parp1,parp2,pbk,pcna,pdcd11,pes,pfdn2,phb,phf6,pogza,polr1a,polr1d,polr2b,polr2d,polr2eb,polr2i,polr3b,pom121,ppan,ppat,ppig,ppil1,ppm1g,ppp5c,prim1,prim2,prmt1,prp19,prpf39,prpf8,prps1a,psme3,ptges3b,rab43,ran,ranbp1,rangap1b,rbb4l,rbbp4,rbm28,rcl1,rfc5,rheb,rhebl1,rnaseh2a,rnaseh2c,rnps1,rpa2,rpe,rpl7l1,rrp1,rrp12,rrp15,rrp36,rrp9,ruvbl2,sbno1,scaf11,sdad1,seph,sephs1,seta,setb,setdb1a,sf3a2,sf3b3,sgol1,si:ch211-113a14.18,si:ch211-113a14.24,si:ch211-149e23.3,si:ch211-217k17.7,si:ch73-209e20.4,si:dkey-11j8.1,si:dkey-16i5.10,si:dkey-251i10.3,skp2,slc16a8,smarca5,smc2,snrpa1,snrpb,snrpd1,snrpd3l,srrt,ssb,ssrp1a,stra13,sumo3b,surf6,tbl3,tbrg4,tfap4,ticrr,timeless,timm23,tma16,tma7,tmpoa,trnau1apb,tsr1,tsr2,tufm,tut1,ubap2b,ube3d,uck2b,umps,unga,utp11l,utp15,utp18,utp20,vrk1,wbscr22,wdhd1,wdr12,wdr3,wdr36,wdr43,wdr75,wu:fc55g01,zgc:101819,zgc:113389,zgc:152816,zgc:158297,zgc:158409,zgc:158803,zgc:162967,znf593</t>
        </is>
      </c>
      <c r="M48" t="inlineStr">
        <is>
          <t>[(5, 1), (5, 3), (5, 9), (5, 28), (5, 38), (5, 43), (5, 48), (5, 71), (13, 1), (13, 3), (13, 9), (13, 28), (13, 38), (13, 43), (13, 48), (17, 1), (17, 3), (17, 9), (17, 28), (17, 38), (17, 48), (17, 71), (18, 1), (18, 3), (18, 7), (18, 8), (18, 9), (18, 10), (18, 11), (18, 12), (18, 16), (18, 21), (18, 27), (18, 28), (18, 32), (18, 35), (18, 38), (18, 40), (18, 42), (18, 43), (18, 47), (18, 48), (18, 55), (18, 69), (18, 71), (18, 75), (22, 1), (22, 3), (22, 7), (22, 8), (22, 9), (22, 10), (22, 11), (22, 12), (22, 16), (22, 21), (22, 27), (22, 28), (22, 31), (22, 32), (22, 35), (22, 38), (22, 40), (22, 42), (22, 43), (22, 44), (22, 47), (22, 48), (22, 55), (22, 69), (22, 71), (22, 75), (22, 76), (26, 1), (26, 3), (26, 7), (26, 8), (26, 9), (26, 10), (26, 11), (26, 12), (26, 16), (26, 21), (26, 24), (26, 27), (26, 28), (26, 31), (26, 32), (26, 35), (26, 38), (26, 40), (26, 42), (26, 43), (26, 44), (26, 47), (26, 48), (26, 55), (26, 69), (26, 71), (26, 76), (41, 1), (41, 3), (41, 9), (41, 10), (41, 28), (41, 38), (41, 43), (41, 48), (41, 55), (41, 71), (59, 1), (59, 3), (59, 8), (59, 9), (59, 10), (59, 11), (59, 12), (59, 16), (59, 27), (59, 28), (59, 31), (59, 32), (59, 35), (59, 38), (59, 42), (59, 43), (59, 48), (59, 55), (59, 71), (65, 1), (65, 3), (78, 1), (78, 3), (78, 9), (78, 28), (78, 38), (78, 48), (78, 71)]</t>
        </is>
      </c>
      <c r="N48" t="n">
        <v>3890</v>
      </c>
      <c r="O48" t="n">
        <v>0.5</v>
      </c>
      <c r="P48" t="n">
        <v>0.95</v>
      </c>
      <c r="Q48" t="n">
        <v>3</v>
      </c>
      <c r="R48" t="n">
        <v>10000</v>
      </c>
      <c r="S48" t="inlineStr">
        <is>
          <t>11/06/2023, 19:01:32</t>
        </is>
      </c>
      <c r="T48" s="3">
        <f>hyperlink("https://spiral.technion.ac.il/results/MTAwMDAwMw==/47/GOResultsPROCESS","link")</f>
        <v/>
      </c>
      <c r="U48" t="inlineStr">
        <is>
          <t>['GO:0090304:nucleic acid metabolic process (qval8.66E-54)', 'GO:0034641:cellular nitrogen compound metabolic process (qval7.13E-52)', 'GO:0006139:nucleobase-containing compound metabolic process (qval7.19E-51)', 'GO:0006364:rRNA processing (qval2.73E-49)', 'GO:0046483:heterocycle metabolic process (qval2.24E-49)', 'GO:0006725:cellular aromatic compound metabolic process (qval6.66E-49)', 'GO:0016072:rRNA metabolic process (qval8.9E-49)', 'GO:1901360:organic cyclic compound metabolic process (qval2.38E-46)', 'GO:0016070:RNA metabolic process (qval1.32E-43)', 'GO:0006396:RNA processing (qval6.85E-40)', 'GO:0034470:ncRNA processing (qval1.34E-39)', 'GO:0034660:ncRNA metabolic process (qval1.21E-37)', 'GO:0044085:cellular component biogenesis (qval6.55E-35)', 'GO:0022613:ribonucleoprotein complex biogenesis (qval6.09E-35)', 'GO:0042254:ribosome biogenesis (qval1.43E-34)', 'GO:0006807:nitrogen compound metabolic process (qval3.08E-25)', 'GO:0043170:macromolecule metabolic process (qval4.28E-25)', 'GO:0044237:cellular metabolic process (qval2.92E-23)', 'GO:0044238:primary metabolic process (qval1.21E-20)', 'GO:0071704:organic substance metabolic process (qval4.35E-19)', 'GO:0008152:metabolic process (qval4.68E-18)', 'GO:0022618:ribonucleoprotein complex assembly (qval3.03E-17)', 'GO:0009059:macromolecule biosynthetic process (qval5.08E-17)', 'GO:0034645:cellular macromolecule biosynthetic process (qval5.54E-17)', 'GO:0071826:ribonucleoprotein complex subunit organization (qval1.65E-16)', 'GO:0006259:DNA metabolic process (qval9.55E-16)', 'GO:0034622:cellular protein-containing complex assembly (qval3.4E-15)', 'GO:0006260:DNA replication (qval3.31E-15)', 'GO:0071840:cellular component organization or biogenesis (qval6.23E-15)', 'GO:0044249:cellular biosynthetic process (qval1.66E-12)', 'GO:0043933:protein-containing complex subunit organization (qval4.24E-12)', 'GO:0006281:DNA repair (qval5.06E-12)', 'GO:0065003:protein-containing complex assembly (qval7.45E-12)', 'GO:1901576:organic substance biosynthetic process (qval1.31E-11)', 'GO:0009058:biosynthetic process (qval4.11E-11)', 'GO:0030490:maturation of SSU-rRNA (qval1.7E-10)', 'GO:0006974:cellular response to DNA damage stimulus (qval2.45E-10)', 'GO:0051276:chromosome organization (qval7.78E-10)', 'GO:0000462:maturation of SSU-rRNA from tricistronic rRNA transcript (SSU-rRNA, 5.8S rRNA, LSU-rRNA) (qval8.05E-10)', 'GO:0006913:nucleocytoplasmic transport (qval1.48E-9)', 'GO:0051169:nuclear transport (qval1.45E-9)', 'GO:0000470:maturation of LSU-rRNA (qval3.5E-9)', 'GO:0044271:cellular nitrogen compound biosynthetic process (qval3.45E-9)', 'GO:0006405:RNA export from nucleus (qval2.16E-8)', 'GO:0000154:rRNA modification (qval5.89E-8)', 'GO:0009987:cellular process (qval6.16E-8)', 'GO:0000469:cleavage involved in rRNA processing (qval8.75E-8)', 'GO:0051168:nuclear export (qval8.93E-8)', 'GO:0090501:RNA phosphodiester bond hydrolysis (qval1.58E-7)', 'GO:0051236:establishment of RNA localization (qval2.16E-7)', 'GO:0050658:RNA transport (qval2.12E-7)', 'GO:0050657:nucleic acid transport (qval2.08E-7)', 'GO:0044260:cellular macromolecule metabolic process (qval9.6E-7)', 'GO:0016071:mRNA metabolic process (qval1.21E-6)', 'GO:0071103:DNA conformation change (qval1.55E-6)', 'GO:0015931:nucleobase-containing compound transport (qval2.2E-6)', 'GO:0090305:nucleic acid phosphodiester bond hydrolysis (qval2.42E-6)', 'GO:0033554:cellular response to stress (qval3.35E-6)', 'GO:0022607:cellular component assembly (qval3.97E-6)', 'GO:0034654:nucleobase-containing compound biosynthetic process (qval4.36E-6)', 'GO:0006325:chromatin organization (qval6.63E-6)', 'GO:1903047:mitotic cell cycle process (qval8.6E-6)', 'GO:0042273:ribosomal large subunit biogenesis (qval8.65E-6)', 'GO:0016043:cellular component organization (qval8.81E-6)', 'GO:0019438:aromatic compound biosynthetic process (qval9.57E-6)', 'GO:0018130:heterocycle biosynthetic process (qval1.01E-5)', 'GO:0006397:mRNA processing (qval1.48E-5)', 'GO:0000479:endonucleolytic cleavage of tricistronic rRNA transcript (SSU-rRNA, 5.8S rRNA, LSU-rRNA) (qval1.89E-5)', 'GO:0000478:endonucleolytic cleavage involved in rRNA processing (qval1.86E-5)', 'GO:0006323:DNA packaging (qval2.38E-5)', 'GO:0030261:chromosome condensation (qval2.35E-5)', 'GO:0071897:DNA biosynthetic process (qval2.31E-5)', 'GO:0006413:translational initiation (qval2.29E-5)', 'GO:0000463:maturation of LSU-rRNA from tricistronic rRNA transcript (SSU-rRNA, 5.8S rRNA, LSU-rRNA) (qval3.15E-5)', 'GO:0008380:RNA splicing (qval3.51E-5)', 'GO:0006606:protein import into nucleus (qval3.89E-5)', 'GO:0051170:import into nucleus (qval4.55E-5)', 'GO:0007049:cell cycle (qval4.51E-5)', 'GO:0065004:protein-DNA complex assembly (qval4.59E-5)', 'GO:0000460:maturation of 5.8S rRNA (qval4.93E-5)', 'GO:0000727:double-strand break repair via break-induced replication (qval4.87E-5)', 'GO:0071824:protein-DNA complex subunit organization (qval6.73E-5)', 'GO:0000054:ribosomal subunit export from nucleus (qval7.64E-5)', 'GO:0033750:ribosome localization (qval7.55E-5)', 'GO:0071428:rRNA-containing ribonucleoprotein complex export from nucleus (qval7.46E-5)', 'GO:0071426:ribonucleoprotein complex export from nucleus (qval7.37E-5)', 'GO:0022402:cell cycle process (qval7.79E-5)', 'GO:1901990:regulation of mitotic cell cycle phase transition (qval8.32E-5)', 'GO:1901362:organic cyclic compound biosynthetic process (qval8.26E-5)', 'GO:0034504:protein localization to nucleus (qval8.59E-5)', 'GO:0051726:regulation of cell cycle (qval9.12E-5)', 'GO:0031118:rRNA pseudouridine synthesis (qval1.4E-4)', 'GO:0090502:RNA phosphodiester bond hydrolysis, endonucleolytic (qval1.55E-4)', 'GO:1901987:regulation of cell cycle phase transition (qval2.4E-4)', 'GO:0017038:protein import (qval2.38E-4)', 'GO:0031120:snRNA pseudouridine synthesis (qval2.77E-4)', 'GO:0010564:regulation of cell cycle process (qval3.69E-4)', 'GO:0006611:protein export from nucleus (qval4.06E-4)', 'GO:0000027:ribosomal large subunit assembly (qval4.02E-4)', 'GO:0006333:chromatin assembly or disassembly (qval5.08E-4)', 'GO:0006270:DNA replication initiation (qval6.96E-4)', 'GO:0006278:RNA-dependent DNA biosynthetic process (qval7.3E-4)', 'GO:0007004:telomere maintenance via telomerase (qval7.23E-4)', 'GO:0051716:cellular response to stimulus (qval8E-4)', 'GO:0008150:biological_process (qval8.79E-4)', 'GO:0000466:maturation of 5.8S rRNA from tricistronic rRNA transcript (SSU-rRNA, 5.8S rRNA, LSU-rRNA) (qval9.91E-4)', 'GO:0009116:nucleoside metabolic process (qval1.05E-3)', 'GO:0033044:regulation of chromosome organization (qval1.2E-3)', 'GO:0000398:mRNA splicing, via spliceosome (qval1.22E-3)', 'GO:0000377:RNA splicing, via transesterification reactions with bulged adenosine as nucleophile (qval1.21E-3)', 'GO:0000375:RNA splicing, via transesterification reactions (qval1.2E-3)', 'GO:0007088:regulation of mitotic nuclear division (qval1.23E-3)', 'GO:0031497:chromatin assembly (qval1.3E-3)', 'GO:0009451:RNA modification (qval1.34E-3)', 'GO:0006302:double-strand break repair (qval1.43E-3)', 'GO:1901657:glycosyl compound metabolic process (qval1.87E-3)', 'GO:0051783:regulation of nuclear division (qval1.87E-3)', 'GO:0010833:telomere maintenance via telomere lengthening (qval2.08E-3)', 'GO:0051052:regulation of DNA metabolic process (qval2.35E-3)', 'GO:0016571:histone methylation (qval3.25E-3)', 'GO:0006412:translation (qval3.41E-3)', 'GO:0001522:pseudouridine synthesis (qval3.75E-3)', 'GO:0043043:peptide biosynthetic process (qval4.08E-3)', 'GO:0046112:nucleobase biosynthetic process (qval4.86E-3)', 'GO:0007346:regulation of mitotic cell cycle (qval5.39E-3)', 'GO:0019856:pyrimidine nucleobase biosynthetic process (qval7.06E-3)', 'GO:0040031:snRNA modification (qval7.01E-3)', 'GO:0006334:nucleosome assembly (qval8.67E-3)', 'GO:0034728:nucleosome organization (qval1.01E-2)', 'GO:0006267:pre-replicative complex assembly involved in nuclear cell cycle DNA replication (qval1.08E-2)', 'GO:0036388:pre-replicative complex assembly (qval1.08E-2)', 'GO:1902299:pre-replicative complex assembly involved in cell cycle DNA replication (qval1.07E-2)', 'GO:0007096:regulation of exit from mitosis (qval1.06E-2)', 'GO:0016569:covalent chromatin modification (qval1.19E-2)', 'GO:0016570:histone modification (qval1.19E-2)', 'GO:1901566:organonitrogen compound biosynthetic process (qval1.24E-2)', 'GO:0009119:ribonucleoside metabolic process (qval1.33E-2)', 'GO:0043604:amide biosynthetic process (qval1.32E-2)', 'GO:0006310:DNA recombination (qval1.35E-2)', 'GO:0006376:mRNA splice site selection (qval1.34E-2)', 'GO:0032774:RNA biosynthetic process (qval1.58E-2)', 'GO:0006261:DNA-dependent DNA replication (qval1.59E-2)', 'GO:0042455:ribonucleoside biosynthetic process (qval1.65E-2)', 'GO:0009163:nucleoside biosynthetic process (qval1.64E-2)', 'GO:0006950:response to stress (qval1.9E-2)', 'GO:0072594:establishment of protein localization to organelle (qval1.97E-2)', 'GO:0006206:pyrimidine nucleobase metabolic process (qval2.01E-2)', 'GO:0043414:macromolecule methylation (qval2.03E-2)', 'GO:0031935:regulation of chromatin silencing (qval2.16E-2)', 'GO:0009220:pyrimidine ribonucleotide biosynthetic process (qval2.14E-2)', 'GO:0046134:pyrimidine nucleoside biosynthetic process (qval2.13E-2)', 'GO:0046132:pyrimidine ribonucleoside biosynthetic process (qval2.11E-2)', 'GO:1901659:glycosyl compound biosynthetic process (qval2.17E-2)', 'GO:0006479:protein methylation (qval2.38E-2)', 'GO:0008213:protein alkylation (qval2.36E-2)', 'GO:0031017:exocrine pancreas development (qval2.38E-2)', 'GO:0009218:pyrimidine ribonucleotide metabolic process (qval2.41E-2)', 'GO:0000724:double-strand break repair via homologous recombination (qval2.51E-2)', 'GO:0006222:UMP biosynthetic process (qval2.53E-2)', 'GO:0000245:spliceosomal complex assembly (qval2.51E-2)', 'GO:0046049:UMP metabolic process (qval2.5E-2)', 'GO:0009174:pyrimidine ribonucleoside monophosphate biosynthetic process (qval2.48E-2)', 'GO:0009173:pyrimidine ribonucleoside monophosphate metabolic process (qval2.47E-2)', 'GO:0000725:recombinational repair (qval2.62E-2)', 'GO:0006518:peptide metabolic process (qval3E-2)', 'GO:0046131:pyrimidine ribonucleoside metabolic process (qval3.09E-2)', 'GO:0016074:snoRNA metabolic process (qval3.17E-2)', 'GO:0031167:rRNA methylation (qval3.16E-2)', 'GO:0006271:DNA strand elongation involved in DNA replication (qval3.14E-2)', 'GO:0097010:eukaryotic translation initiation factor 4F complex assembly (qval3.23E-2)', 'GO:0010032:meiotic chromosome condensation (qval3.21E-2)', "GO:0044205:'de novo' UMP biosynthetic process (qval3.19E-2)", 'GO:0048565:digestive tract development (qval3.22E-2)', 'GO:0045727:positive regulation of translation (qval3.4E-2)', 'GO:0006213:pyrimidine nucleoside metabolic process (qval3.88E-2)', 'GO:0034250:positive regulation of cellular amide metabolic process (qval3.86E-2)', 'GO:0009112:nucleobase metabolic process (qval4.37E-2)', 'GO:0098781:ncRNA transcription (qval4.82E-2)', 'GO:0009129:pyrimidine nucleoside monophosphate metabolic process (qval4.8E-2)', 'GO:0009130:pyrimidine nucleoside monophosphate biosynthetic process (qval4.77E-2)', 'GO:0022616:DNA strand elongation (qval4.74E-2)', 'GO:0033045:regulation of sister chromatid segregation (qval4.83E-2)']</t>
        </is>
      </c>
      <c r="V48" s="3">
        <f>hyperlink("https://spiral.technion.ac.il/results/MTAwMDAwMw==/47/GOResultsFUNCTION","link")</f>
        <v/>
      </c>
      <c r="W48" t="inlineStr">
        <is>
          <t>['GO:0003723:RNA binding (qval1.1E-28)', 'GO:0003676:nucleic acid binding (qval4.37E-25)', 'GO:1901363:heterocyclic compound binding (qval2.55E-16)', 'GO:0097159:organic cyclic compound binding (qval5.43E-16)', 'GO:0030515:snoRNA binding (qval3.6E-14)', 'GO:0140098:catalytic activity, acting on RNA (qval1.24E-10)', 'GO:0004386:helicase activity (qval1.01E-6)', 'GO:0003682:chromatin binding (qval1.58E-6)', "GO:0003899:DNA-directed 5'-3' RNA polymerase activity (qval1.55E-6)", "GO:0034062:5'-3' RNA polymerase activity (qval1.9E-6)", 'GO:0097747:RNA polymerase activity (qval1.73E-6)', 'GO:0034511:U3 snoRNA binding (qval1.19E-5)', 'GO:0003724:RNA helicase activity (qval2.21E-5)', 'GO:0042393:histone binding (qval2.11E-5)', 'GO:0017056:structural constituent of nuclear pore (qval2.09E-5)', 'GO:0008135:translation factor activity, RNA binding (qval1.99E-4)', 'GO:0008139:nuclear localization sequence binding (qval3.19E-4)', 'GO:0003743:translation initiation factor activity (qval3.28E-4)', 'GO:0043021:ribonucleoprotein complex binding (qval3.55E-4)', 'GO:0016779:nucleotidyltransferase activity (qval3.74E-4)', 'GO:0003688:DNA replication origin binding (qval3.72E-4)', 'GO:0005488:binding (qval3.74E-4)', 'GO:0034513:box H/ACA snoRNA binding (qval4.34E-4)', 'GO:0017111:nucleoside-triphosphatase activity (qval5.92E-4)', 'GO:0016462:pyrophosphatase activity (qval6.89E-4)', 'GO:0016817:hydrolase activity, acting on acid anhydrides (qval7.12E-4)', 'GO:0016818:hydrolase activity, acting on acid anhydrides, in phosphorus-containing anhydrides (qval6.86E-4)', 'GO:0030620:U2 snRNA binding (qval1.41E-3)', 'GO:0008094:DNA-dependent ATPase activity (qval2.53E-3)', 'GO:0003697:single-stranded DNA binding (qval3.05E-3)', 'GO:0003729:mRNA binding (qval3.35E-3)', 'GO:0005048:signal sequence binding (qval4.76E-3)', 'GO:0035639:purine ribonucleoside triphosphate binding (qval9.34E-3)', 'GO:0097367:carbohydrate derivative binding (qval1.42E-2)', 'GO:0043024:ribosomal small subunit binding (qval1.51E-2)', 'GO:0032555:purine ribonucleotide binding (qval1.49E-2)', 'GO:0003727:single-stranded RNA binding (qval1.64E-2)', 'GO:0032553:ribonucleotide binding (qval1.66E-2)', 'GO:0030623:U5 snRNA binding (qval1.78E-2)', 'GO:0017076:purine nucleotide binding (qval1.74E-2)', 'GO:0043142:single-stranded DNA-dependent ATPase activity (qval1.92E-2)', 'GO:0017116:single-stranded DNA-dependent ATP-dependent DNA helicase activity (qval1.87E-2)', 'GO:0000166:nucleotide binding (qval1.87E-2)', 'GO:1901265:nucleoside phosphate binding (qval1.83E-2)', 'GO:0031491:nucleosome binding (qval1.97E-2)', 'GO:0140097:catalytic activity, acting on DNA (qval3E-2)', 'GO:0004003:ATP-dependent DNA helicase activity (qval3.22E-2)', 'GO:0070035:purine NTP-dependent helicase activity (qval3.15E-2)', 'GO:0008026:ATP-dependent helicase activity (qval3.08E-2)', 'GO:0008649:rRNA methyltransferase activity (qval3.02E-2)', 'GO:0140102:catalytic activity, acting on a rRNA (qval2.96E-2)', "GO:0043140:ATP-dependent 3'-5' DNA helicase activity (qval3.97E-2)", 'GO:0033592:RNA strand annealing activity (qval3.9E-2)', "GO:1990518:single-stranded DNA-dependent ATP-dependent 3'-5' DNA helicase activity (qval3.82E-2)", 'GO:0034057:RNA strand-exchange activity (qval3.75E-2)', 'GO:0005524:ATP binding (qval3.91E-2)', 'GO:0017069:snRNA binding (qval3.9E-2)', 'GO:0036094:small molecule binding (qval4.74E-2)', "GO:0043138:3'-5' DNA helicase activity (qval5.47E-2)", 'GO:0032559:adenyl ribonucleotide binding (qval5.5E-2)']</t>
        </is>
      </c>
      <c r="X48" s="3">
        <f>hyperlink("https://spiral.technion.ac.il/results/MTAwMDAwMw==/47/GOResultsCOMPONENT","link")</f>
        <v/>
      </c>
      <c r="Y48" t="inlineStr">
        <is>
          <t>['GO:0044428:nuclear part (qval1.29E-69)', 'GO:0005730:nucleolus (qval3.23E-61)', 'GO:0005634:nucleus (qval8.14E-45)', 'GO:0030684:preribosome (qval9.75E-42)', 'GO:1990904:ribonucleoprotein complex (qval9.84E-39)', 'GO:0044424:intracellular part (qval8.15E-32)', 'GO:0044446:intracellular organelle part (qval1.01E-31)', 'GO:0044422:organelle part (qval9.15E-30)', 'GO:0043228:non-membrane-bounded organelle (qval5.1E-29)', 'GO:0043232:intracellular non-membrane-bounded organelle (qval4.59E-29)', 'GO:0043229:intracellular organelle (qval2.43E-27)', 'GO:0032040:small-subunit processome (qval1.01E-26)', 'GO:0043226:organelle (qval1.76E-26)', 'GO:0043231:intracellular membrane-bounded organelle (qval5.62E-26)', 'GO:0032991:protein-containing complex (qval1.11E-25)', 'GO:0044452:nucleolar part (qval1.5E-23)', 'GO:0043227:membrane-bounded organelle (qval2.12E-22)', 'GO:0044464:cell part (qval1.13E-16)', 'GO:0030687:preribosome, large subunit precursor (qval3.95E-12)', 'GO:0071013:catalytic step 2 spliceosome (qval5.12E-10)', 'GO:0005732:small nucleolar ribonucleoprotein complex (qval2.43E-9)', 'GO:0005684:U2-type spliceosomal complex (qval3.21E-9)', 'GO:0097525:spliceosomal snRNP complex (qval3.07E-9)', 'GO:0030532:small nuclear ribonucleoprotein complex (qval3.77E-9)', 'GO:0120114:Sm-like protein family complex (qval4.6E-9)', 'GO:0005681:spliceosomal complex (qval1.96E-8)', 'GO:0030686:90S preribosome (qval1.83E-7)', 'GO:1902494:catalytic complex (qval1.48E-6)', 'GO:0005694:chromosome (qval1.5E-6)', 'GO:0031429:box H/ACA snoRNP complex (qval1.95E-6)', 'GO:0072588:box H/ACA RNP complex (qval1.88E-6)', 'GO:0044427:chromosomal part (qval2.08E-6)', 'GO:0055029:nuclear DNA-directed RNA polymerase complex (qval2.39E-6)', 'GO:0005686:U2 snRNP (qval2.46E-6)', 'GO:0030880:RNA polymerase complex (qval2.8E-6)', 'GO:0000428:DNA-directed RNA polymerase complex (qval2.73E-6)', 'GO:0005682:U5 snRNP (qval9.67E-6)', 'GO:0005643:nuclear pore (qval2.09E-5)', 'GO:0070545:PeBoW complex (qval1.05E-4)', 'GO:0005685:U1 snRNP (qval1.12E-4)', 'GO:0044451:nucleoplasm part (qval1.55E-4)', 'GO:0005654:nucleoplasm (qval2.35E-4)', 'GO:0005665:RNA polymerase II, core complex (qval4.13E-4)', 'GO:0031428:box C/D snoRNP complex (qval9.07E-4)', 'GO:0034388:Pwp2p-containing subcomplex of 90S preribosome (qval8.87E-4)', 'GO:0044454:nuclear chromosome part (qval1.18E-3)', 'GO:0005687:U4 snRNP (qval1.68E-3)', 'GO:1990234:transferase complex (qval1.83E-3)', 'GO:0071010:prespliceosome (qval1.89E-3)', 'GO:0071004:U2-type prespliceosome (qval1.85E-3)', 'GO:0061695:transferase complex, transferring phosphorus-containing groups (qval2.49E-3)', 'GO:0000243:commitment complex (qval2.63E-3)', 'GO:0005697:telomerase holoenzyme complex (qval4.08E-3)', 'GO:0034455:t-UTP complex (qval5.26E-3)', 'GO:0000974:Prp19 complex (qval5.84E-3)', 'GO:0097526:spliceosomal tri-snRNP complex (qval7.43E-3)', 'GO:0042555:MCM complex (qval1.08E-2)', 'GO:0005736:RNA polymerase I complex (qval1.4E-2)', 'GO:0033186:CAF-1 complex (qval1.43E-2)', 'GO:0034715:pICln-Sm protein complex (qval1.41E-2)', 'GO:0044611:nuclear pore inner ring (qval1.38E-2)']</t>
        </is>
      </c>
      <c r="Z48" t="inlineStr">
        <is>
          <t>[{65, 5, 41, 13, 78, 17, 18, 22, 26, 59}, {1, 3, 69, 7, 8, 9, 10, 11, 12, 71, 75, 76, 16, 21, 24, 27, 28, 31, 32, 35, 38, 40, 42, 43, 44, 47, 48, 55}]</t>
        </is>
      </c>
    </row>
    <row r="49">
      <c r="A49" s="1" t="n">
        <v>48</v>
      </c>
      <c r="B49" t="n">
        <v>30105</v>
      </c>
      <c r="C49" t="n">
        <v>10251</v>
      </c>
      <c r="D49" t="n">
        <v>83</v>
      </c>
      <c r="E49" t="n">
        <v>328</v>
      </c>
      <c r="F49" t="n">
        <v>3283</v>
      </c>
      <c r="G49" t="n">
        <v>24</v>
      </c>
      <c r="H49" t="n">
        <v>6806</v>
      </c>
      <c r="I49" t="n">
        <v>117</v>
      </c>
      <c r="J49" s="2" t="n">
        <v>-541.1803998026307</v>
      </c>
      <c r="K49" t="n">
        <v>0.4373196172808899</v>
      </c>
      <c r="L49" t="inlineStr">
        <is>
          <t>LOC100004591,LOC100148274,LOC100150849,LOC100334443,LOC100535551,LOC100536354,LOC100536647,LOC101883391,LOC101884613,LOC101886309,LOC101886529,LOC103908996,LOC103909601,LOC103910765,LOC103912051,LOC555734,LOC556254,LOC561719,LOC563669,LOC568650,LOC570903,LOC793004,LOC795633,acin1a,actl6a,adam10b,adnp,adnp2b,adnpa,aebp2,alyref,ankrd11,apex1,arhgap12b,arhgef18b,arid1ab,arl14ep,arl3,atf7ip,atrx,axin2,brd3a,brd3b,brd7,brms1la,bub3,cachd1,camlg,carm1,cbx1a,cd99l2,cdh2,cdh6,celsr1b,chd1,chd4a,chd4b,chd7,cirbpa,clasp2,cldn12,clic4,clspn,clstn1,cpsf2,creb1a,cstf2,cstf3,ctbp1,ctr9,dcun1d5,ddx39aa,dhx15,dnmt3b,dnmt3ba,dpf2l,dpy30,drap1,eif4h,elavl1,elof1,ep300b,etv5b,ewsr1a,ewsr1b,fam168b,fam76b,fbxo11-like,fhdc1,fip1l1b,fmnl2b,fnbp4,fzd3a,gas1b,gldc,h3f3d,hcfc1a,hcfc1b,hdac1,her8a,hmga1a,hmgb1a,hmgb1b,hmgb2a,hmgb2b,hnrnpa0b,hnrnpa1b,hnrnpaba,hnrnpabb,huwe1,ift57,ildr2,ilf3a,ilf3b,ints1,iws1,jade3,jag2b,kdm1a,khdrbs1a,khsrp,kif15,kirrela,kmt2e,ldb1a,lfng,lhfpl2a,lmo3,lphn2a,lsm5,maml1,map2k6,mapkapk3,marcksb,mat2ab,mbd3b,mdkb,med13b,med15,metrn,mex3a,mex3b,mier1a,mis18bp1,mn1a,mns1,msh2,msh6,msl2a,mta2,mybl2b,myef2,myh10,naa40,nat8l,nfyba,nipblb,nkain1,nkd1,nono,notch3,nova2,nrarpb,nucks1b,nup153,nupl1,otub1a,parp1,pax3a,pax6b,pcdh18a,pcf11,pcm1,pdgfaa,pds5a,pfn2l,pgam5,phactr4b,phf20b,phf21aa,phf21ab,phf5a,phf6,phf8,picalmb,plxdc2,pnisr,pogza,pola1,polr2b,polr2c,polr2d,polr2h,pphln1,ppig,ppm1da,ppm1g,ppm1la,ppp2r2d,prp19,prpf8,prps1b,prrc2c,psph,ptgr1,ptpro,puf60a,puf60b,pygo2,rabl2,rad21a,rad54l2,ran,rbb4l,rbbp4,rbm15b,rbm22,rbm25,rbm4.1,rbm8a,rcc2,rcor2,rerea,rfx2,rnf44,rsf1b.1,rtf1,sae1,scube2,sephs1,seta,sf3b1,sf3b4,sf3b5,sf3b6,sfpq,si:ch1073-158c2.1,si:ch211-137a8.4,si:ch211-175g6.7,si:ch211-194k22.8,si:ch211-197h24.6,si:ch211-261d7.4,si:ch211-288g17.3,si:ch211-51e12.7,si:ch73-272h24.1,si:ch73-52f15.5,si:dkey-276j7.1,si:dkey-57k17.1,si:dkey-67c22.2,si:dkeyp-117b8.1,skp1,slc38a4,slc7a3,smarca5,smarcb1b,smarcd1,smarce1,smc1al,snrpd1,snrpd3l,snrpf,snw1,sox19a,sox2,sox3,sp8b,srrt,srsf1a,srsf4,ss18,ssbp4,ssna1,ssrp1a,stag2b,sumo3a,supt6h,tcea1,tcerg1a,tex10,tfap4,tfdp1b,tgif1,tia1,tle2,tle3a,tle3b,tmeff1b,tmpoa,tox,trim8,tspan7,u2af1,u2af2b,uba2,ube2e2,ube2ib,ube2o,ubr5,usp5,wasf3b,wdr33,wdr35,whsc1l1,wtap,wu:fb18c02,wu:fb25b09,wu:fb52c12,wu:fd99c08,xpo1b,xrcc1,ylpm1,yy1a,zc3h12b,zeb1b,zfat,zgc:153115,zgc:158409,zgc:158604,zgc:158689,zgc:173506,zgc:66447,zgc:92664,znf1124,znf280d,znf281b,znf292a,znf628,zswim6</t>
        </is>
      </c>
      <c r="M49" t="inlineStr">
        <is>
          <t>[(22, 1), (22, 3), (22, 9), (22, 19), (22, 24), (22, 28), (22, 36), (22, 38), (22, 48), (22, 54), (22, 55), (22, 71), (22, 73), (22, 76), (51, 1), (51, 3), (51, 9), (51, 19), (51, 24), (51, 28), (51, 36), (51, 38), (51, 48), (51, 54), (51, 55), (51, 71), (51, 73), (51, 76), (58, 1), (58, 3), (58, 9), (58, 19), (58, 24), (58, 28), (58, 35), (58, 36), (58, 38), (58, 43), (58, 48), (58, 54), (58, 55), (58, 71), (58, 73), (58, 76), (59, 1), (59, 3), (59, 9), (59, 19), (59, 24), (59, 28), (59, 36), (59, 38), (59, 48), (59, 54), (59, 55), (59, 71), (59, 73), (59, 76), (68, 1), (68, 3), (68, 9), (68, 19), (68, 24), (68, 28), (68, 36), (68, 38), (68, 43), (68, 48), (68, 54), (68, 55), (68, 71), (68, 73), (68, 76), (70, 1), (70, 3), (70, 9), (70, 19), (70, 24), (70, 28), (70, 35), (70, 36), (70, 38), (70, 43), (70, 48), (70, 54), (70, 55), (70, 71), (70, 73), (70, 76), (72, 1), (72, 3), (72, 9), (72, 19), (72, 24), (72, 28), (72, 36), (72, 38), (72, 48), (72, 55), (72, 71), (72, 73), (72, 76), (74, 1), (74, 3), (74, 9), (74, 19), (74, 24), (74, 28), (74, 35), (74, 36), (74, 38), (74, 48), (74, 54), (74, 55), (74, 71), (74, 73), (74, 76)]</t>
        </is>
      </c>
      <c r="N49" t="n">
        <v>1650</v>
      </c>
      <c r="O49" t="n">
        <v>0.5</v>
      </c>
      <c r="P49" t="n">
        <v>0.95</v>
      </c>
      <c r="Q49" t="n">
        <v>3</v>
      </c>
      <c r="R49" t="n">
        <v>10000</v>
      </c>
      <c r="S49" t="inlineStr">
        <is>
          <t>11/06/2023, 19:01:59</t>
        </is>
      </c>
      <c r="T49" s="3">
        <f>hyperlink("https://spiral.technion.ac.il/results/MTAwMDAwMw==/48/GOResultsPROCESS","link")</f>
        <v/>
      </c>
      <c r="U49" t="inlineStr">
        <is>
          <t>['GO:0019219:regulation of nucleobase-containing compound metabolic process (qval6.18E-19)', 'GO:0051252:regulation of RNA metabolic process (qval6.55E-17)', 'GO:0010468:regulation of gene expression (qval9.71E-17)', 'GO:0006397:mRNA processing (qval1.11E-16)', 'GO:0016071:mRNA metabolic process (qval1.8E-15)', 'GO:0060255:regulation of macromolecule metabolic process (qval3.65E-15)', 'GO:0051171:regulation of nitrogen compound metabolic process (qval2.44E-14)', 'GO:0006355:regulation of transcription, DNA-templated (qval6.7E-14)', 'GO:1903506:regulation of nucleic acid-templated transcription (qval6.13E-14)', 'GO:2001141:regulation of RNA biosynthetic process (qval5.68E-14)', 'GO:0080090:regulation of primary metabolic process (qval6.95E-14)', 'GO:0006325:chromatin organization (qval1.35E-13)', 'GO:2000112:regulation of cellular macromolecule biosynthetic process (qval1.48E-13)', 'GO:0010556:regulation of macromolecule biosynthetic process (qval1.57E-13)', 'GO:0019222:regulation of metabolic process (qval3.13E-13)', 'GO:0031326:regulation of cellular biosynthetic process (qval3.39E-13)', 'GO:0009889:regulation of biosynthetic process (qval4.72E-13)', 'GO:0090304:nucleic acid metabolic process (qval5.37E-13)', 'GO:0031323:regulation of cellular metabolic process (qval1.2E-12)', 'GO:0008380:RNA splicing (qval5.3E-12)', 'GO:0000398:mRNA splicing, via spliceosome (qval4.03E-10)', 'GO:0000377:RNA splicing, via transesterification reactions with bulged adenosine as nucleophile (qval3.85E-10)', 'GO:0000375:RNA splicing, via transesterification reactions (qval3.68E-10)', 'GO:0016070:RNA metabolic process (qval2.01E-9)', 'GO:0006396:RNA processing (qval2.82E-9)', 'GO:0006139:nucleobase-containing compound metabolic process (qval4.61E-9)', 'GO:0046483:heterocycle metabolic process (qval4.69E-8)', 'GO:0006725:cellular aromatic compound metabolic process (qval7.31E-8)', 'GO:1901360:organic cyclic compound metabolic process (qval6.95E-7)', 'GO:0006357:regulation of transcription by RNA polymerase II (qval9.43E-7)', 'GO:0006378:mRNA polyadenylation (qval1.67E-5)', 'GO:0043631:RNA polyadenylation (qval2.56E-5)', 'GO:0043484:regulation of RNA splicing (qval4.83E-5)', 'GO:0032502:developmental process (qval5.05E-5)', 'GO:0050684:regulation of mRNA processing (qval5.88E-5)', 'GO:0050789:regulation of biological process (qval6.4E-5)', 'GO:0016043:cellular component organization (qval6.93E-5)', 'GO:0034641:cellular nitrogen compound metabolic process (qval8.25E-5)', 'GO:0016569:covalent chromatin modification (qval9.05E-5)', 'GO:0016570:histone modification (qval8.83E-5)', "GO:0031124:mRNA 3'-end processing (qval9.17E-5)", 'GO:0033044:regulation of chromosome organization (qval8.97E-5)', 'GO:0048024:regulation of mRNA splicing, via spliceosome (qval9.24E-5)', 'GO:0071840:cellular component organization or biogenesis (qval1.34E-4)', 'GO:0050794:regulation of cellular process (qval1.35E-4)', "GO:0031123:RNA 3'-end processing (qval2.42E-4)", 'GO:1903311:regulation of mRNA metabolic process (qval4.6E-4)', 'GO:1902275:regulation of chromatin organization (qval5.45E-4)', 'GO:0048856:anatomical structure development (qval6.92E-4)', 'GO:0000381:regulation of alternative mRNA splicing, via spliceosome (qval7.06E-4)', 'GO:0006338:chromatin remodeling (qval1.05E-3)', 'GO:0043170:macromolecule metabolic process (qval1.14E-3)', 'GO:0045934:negative regulation of nucleobase-containing compound metabolic process (qval1.81E-3)', 'GO:0065007:biological regulation (qval2.48E-3)', 'GO:0010628:positive regulation of gene expression (qval2.48E-3)', 'GO:0022618:ribonucleoprotein complex assembly (qval2.96E-3)', 'GO:0060216:definitive hemopoiesis (qval3.75E-3)', 'GO:0000380:alternative mRNA splicing, via spliceosome (qval3.87E-3)', 'GO:0048731:system development (qval4.2E-3)', 'GO:0048513:animal organ development (qval4.51E-3)', 'GO:0006259:DNA metabolic process (qval4.78E-3)', 'GO:0071826:ribonucleoprotein complex subunit organization (qval5.22E-3)', 'GO:0016575:histone deacetylation (qval6.11E-3)', 'GO:0031056:regulation of histone modification (qval6.02E-3)', 'GO:0051254:positive regulation of RNA metabolic process (qval7.94E-3)', 'GO:0006476:protein deacetylation (qval8.5E-3)', 'GO:0045935:positive regulation of nucleobase-containing compound metabolic process (qval8.6E-3)', 'GO:0045944:positive regulation of transcription by RNA polymerase II (qval8.51E-3)', 'GO:0016925:protein sumoylation (qval8.65E-3)', 'GO:0009952:anterior/posterior pattern specification (qval8.55E-3)', 'GO:0042246:tissue regeneration (qval8.87E-3)', 'GO:0098789:pre-mRNA cleavage required for polyadenylation (qval8.76E-3)', 'GO:0098787:mRNA cleavage involved in mRNA processing (qval8.64E-3)', 'GO:0007062:sister chromatid cohesion (qval9.04E-3)', 'GO:0009653:anatomical structure morphogenesis (qval9.31E-3)', 'GO:0006281:DNA repair (qval9.3E-3)', 'GO:0018205:peptidyl-lysine modification (qval1.03E-2)', 'GO:0022402:cell cycle process (qval1.13E-2)', 'GO:0003002:regionalization (qval1.18E-2)', 'GO:0045892:negative regulation of transcription, DNA-templated (qval1.66E-2)', 'GO:1903507:negative regulation of nucleic acid-templated transcription (qval1.69E-2)', 'GO:1902679:negative regulation of RNA biosynthetic process (qval1.67E-2)', 'GO:0031101:fin regeneration (qval2.03E-2)', 'GO:0010557:positive regulation of macromolecule biosynthetic process (qval2.03E-2)', 'GO:0031099:regeneration (qval2.21E-2)', 'GO:1903508:positive regulation of nucleic acid-templated transcription (qval2.19E-2)', 'GO:0045893:positive regulation of transcription, DNA-templated (qval2.17E-2)', 'GO:1902680:positive regulation of RNA biosynthetic process (qval2.14E-2)', 'GO:0006807:nitrogen compound metabolic process (qval2.12E-2)', 'GO:0007049:cell cycle (qval2.19E-2)', 'GO:1905040:otic placode development (qval2.33E-2)', 'GO:0000387:spliceosomal snRNP assembly (qval2.64E-2)', 'GO:0001756:somitogenesis (qval2.68E-2)', 'GO:0031328:positive regulation of cellular biosynthetic process (qval2.68E-2)', 'GO:0035601:protein deacylation (qval2.66E-2)', 'GO:0009891:positive regulation of biosynthetic process (qval2.9E-2)', 'GO:1903047:mitotic cell cycle process (qval2.89E-2)', 'GO:0098732:macromolecule deacylation (qval2.92E-2)', 'GO:0051253:negative regulation of RNA metabolic process (qval2.91E-2)', 'GO:0006974:cellular response to DNA damage stimulus (qval2.97E-2)', 'GO:0010604:positive regulation of macromolecule metabolic process (qval3.11E-2)', 'GO:0007389:pattern specification process (qval3.31E-2)', 'GO:0010001:glial cell differentiation (qval3.52E-2)', 'GO:0006473:protein acetylation (qval3.63E-2)', 'GO:0035282:segmentation (qval3.66E-2)', 'GO:2000113:negative regulation of cellular macromolecule biosynthetic process (qval3.7E-2)', 'GO:0010558:negative regulation of macromolecule biosynthetic process (qval3.77E-2)', 'GO:0002244:hematopoietic progenitor cell differentiation (qval3.81E-2)', 'GO:0071599:otic vesicle development (qval3.82E-2)', 'GO:0007417:central nervous system development (qval4.28E-2)', 'GO:0014029:neural crest formation (qval4.42E-2)', 'GO:0031057:negative regulation of histone modification (qval4.38E-2)', 'GO:0007275:multicellular organism development (qval4.97E-2)', 'GO:0000122:negative regulation of transcription by RNA polymerase II (qval4.96E-2)', 'GO:0031327:negative regulation of cellular biosynthetic process (qval4.98E-2)', 'GO:0001755:neural crest cell migration (qval5.26E-2)', 'GO:0043570:maintenance of DNA repeat elements (qval5.38E-2)', 'GO:0009890:negative regulation of biosynthetic process (qval5.39E-2)', 'GO:0051172:negative regulation of nitrogen compound metabolic process (qval5.42E-2)', 'GO:0060429:epithelium development (qval5.5E-2)', 'GO:0048729:tissue morphogenesis (qval5.53E-2)', 'GO:0051128:regulation of cellular component organization (qval5.74E-2)', 'GO:2001251:negative regulation of chromosome organization (qval6.79E-2)', 'GO:0044237:cellular metabolic process (qval6.89E-2)', 'GO:0051173:positive regulation of nitrogen compound metabolic process (qval6.9E-2)']</t>
        </is>
      </c>
      <c r="V49" s="3">
        <f>hyperlink("https://spiral.technion.ac.il/results/MTAwMDAwMw==/48/GOResultsFUNCTION","link")</f>
        <v/>
      </c>
      <c r="W49" t="inlineStr">
        <is>
          <t>['GO:0003676:nucleic acid binding (qval4.8E-21)', 'GO:0003682:chromatin binding (qval1.49E-12)', 'GO:1901363:heterocyclic compound binding (qval1.04E-11)', 'GO:0003677:DNA binding (qval8.05E-12)', 'GO:0097159:organic cyclic compound binding (qval1.56E-11)', 'GO:0003723:RNA binding (qval4.43E-11)', 'GO:0003712:transcription coregulator activity (qval3.22E-9)', 'GO:0005488:binding (qval1.81E-8)', 'GO:0003729:mRNA binding (qval1.69E-4)', 'GO:0140110:transcription regulator activity (qval3.69E-4)', 'GO:0031491:nucleosome binding (qval7.26E-4)', 'GO:0003714:transcription corepressor activity (qval1.37E-3)', 'GO:0042826:histone deacetylase binding (qval2.15E-3)', 'GO:0008301:DNA binding, bending (qval2.62E-3)', 'GO:0003727:single-stranded RNA binding (qval4.53E-3)', 'GO:0001085:RNA polymerase II transcription factor binding (qval5.81E-3)', 'GO:0070063:RNA polymerase binding (qval1.03E-2)', 'GO:0036002:pre-mRNA binding (qval1.25E-2)', 'GO:0003713:transcription coactivator activity (qval1.36E-2)', 'GO:0070491:repressing transcription factor binding (qval3.03E-2)', 'GO:0019948:SUMO activating enzyme activity (qval3.8E-2)', 'GO:0032143:single thymine insertion binding (qval3.62E-2)', 'GO:0032137:guanine/thymine mispair binding (qval3.47E-2)', 'GO:0032138:single base insertion or deletion binding (qval3.32E-2)', 'GO:0032405:MutLalpha complex binding (qval3.19E-2)', 'GO:0032404:mismatch repair complex binding (qval3.07E-2)', 'GO:0032356:oxidized DNA binding (qval2.95E-2)', 'GO:0032357:oxidized purine DNA binding (qval2.85E-2)', 'GO:0000993:RNA polymerase II complex binding (qval3.15E-2)', 'GO:0008134:transcription factor binding (qval3.76E-2)', 'GO:0042393:histone binding (qval4.07E-2)', 'GO:0001099:basal RNA polymerase II transcription machinery binding (qval4.13E-2)', 'GO:0001098:basal transcription machinery binding (qval4E-2)', 'GO:0001103:RNA polymerase II repressing transcription factor binding (qval5.43E-2)', 'GO:0043175:RNA polymerase core enzyme binding (qval6.14E-2)', 'GO:0032135:DNA insertion or deletion binding (qval6.57E-2)']</t>
        </is>
      </c>
      <c r="X49" s="3">
        <f>hyperlink("https://spiral.technion.ac.il/results/MTAwMDAwMw==/48/GOResultsCOMPONENT","link")</f>
        <v/>
      </c>
      <c r="Y49" t="inlineStr">
        <is>
          <t>['GO:0044428:nuclear part (qval3.66E-37)', 'GO:0005634:nucleus (qval6.97E-37)', 'GO:0044451:nucleoplasm part (qval1.03E-28)', 'GO:0043231:intracellular membrane-bounded organelle (qval1.98E-18)', 'GO:0043227:membrane-bounded organelle (qval3.06E-16)', 'GO:0044424:intracellular part (qval5.03E-16)', 'GO:0044446:intracellular organelle part (qval2.34E-14)', 'GO:0044422:organelle part (qval1.75E-13)', 'GO:0043229:intracellular organelle (qval1.6E-13)', 'GO:0043226:organelle (qval2.64E-13)', 'GO:0044464:cell part (qval4.87E-11)', 'GO:1902494:catalytic complex (qval4.04E-10)', 'GO:0032991:protein-containing complex (qval1.36E-9)', 'GO:0044427:chromosomal part (qval1.63E-9)', 'GO:0005681:spliceosomal complex (qval8.95E-9)', 'GO:0070603:SWI/SNF superfamily-type complex (qval6.27E-7)', 'GO:0034708:methyltransferase complex (qval1.24E-6)', 'GO:0016604:nuclear body (qval1.32E-6)', 'GO:0016607:nuclear speck (qval1.48E-6)', 'GO:0005849:mRNA cleavage factor complex (qval2.42E-6)', 'GO:1904949:ATPase complex (qval2.33E-6)', 'GO:0035097:histone methyltransferase complex (qval2.28E-6)', 'GO:0005847:mRNA cleavage and polyadenylation specificity factor complex (qval1.21E-5)', 'GO:0044454:nuclear chromosome part (qval1.72E-5)', 'GO:0000785:chromatin (qval2.56E-5)', 'GO:0000118:histone deacetylase complex (qval7.21E-5)', 'GO:0071013:catalytic step 2 spliceosome (qval1.21E-4)', 'GO:0005686:U2 snRNP (qval1.59E-4)', 'GO:0005689:U12-type spliceosomal complex (qval1.54E-4)', 'GO:0016514:SWI/SNF complex (qval2.84E-4)', 'GO:0044665:MLL1/2 complex (qval2.75E-4)', 'GO:0071339:MLL1 complex (qval2.66E-4)', 'GO:0005684:U2-type spliceosomal complex (qval3.04E-4)', 'GO:0097525:spliceosomal snRNP complex (qval2.95E-4)', 'GO:0030532:small nuclear ribonucleoprotein complex (qval3.31E-4)', 'GO:0120114:Sm-like protein family complex (qval3.71E-4)', 'GO:0005694:chromosome (qval4.98E-4)', 'GO:1990234:transferase complex (qval6.67E-4)', 'GO:0008278:cohesin complex (qval1.26E-3)', 'GO:0071565:nBAF complex (qval2.29E-3)', 'GO:0000243:commitment complex (qval4.08E-3)', 'GO:0071012:catalytic step 1 spliceosome (qval3.99E-3)', 'GO:0071006:U2-type catalytic step 1 spliceosome (qval3.89E-3)', 'GO:0008023:transcription elongation factor complex (qval6.79E-3)', 'GO:0071011:precatalytic spliceosome (qval6.8E-3)', 'GO:0031510:SUMO activating enzyme complex (qval7.08E-3)', 'GO:0032301:MutSalpha complex (qval6.93E-3)', 'GO:0090568:nuclear transcriptional repressor complex (qval8.18E-3)', 'GO:0017053:transcriptional repressor complex (qval9.2E-3)', 'GO:0005667:transcription factor complex (qval1.09E-2)', 'GO:0035098:ESC/E(Z) complex (qval1.09E-2)', 'GO:0005682:U5 snRNP (qval1.45E-2)', 'GO:0005665:RNA polymerase II, core complex (qval1.42E-2)', 'GO:0034715:pICln-Sm protein complex (qval1.79E-2)', 'GO:0048188:Set1C/COMPASS complex (qval1.81E-2)', 'GO:0031519:PcG protein complex (qval1.82E-2)']</t>
        </is>
      </c>
      <c r="Z49" t="inlineStr">
        <is>
          <t>[{68, 70, 72, 74, 51, 22, 58, 59}, {1, 3, 71, 9, 73, 76, 19, 24, 28, 35, 36, 38, 43, 48, 54, 55}]</t>
        </is>
      </c>
    </row>
    <row r="50">
      <c r="A50" s="1" t="n">
        <v>49</v>
      </c>
      <c r="B50" t="n">
        <v>30105</v>
      </c>
      <c r="C50" t="n">
        <v>10251</v>
      </c>
      <c r="D50" t="n">
        <v>83</v>
      </c>
      <c r="E50" t="n">
        <v>256</v>
      </c>
      <c r="F50" t="n">
        <v>2452</v>
      </c>
      <c r="G50" t="n">
        <v>23</v>
      </c>
      <c r="H50" t="n">
        <v>6806</v>
      </c>
      <c r="I50" t="n">
        <v>116</v>
      </c>
      <c r="J50" s="2" t="n">
        <v>-524.4862738648371</v>
      </c>
      <c r="K50" t="n">
        <v>0.4392323863054136</v>
      </c>
      <c r="L50" t="inlineStr">
        <is>
          <t>LOC100535673,LOC100536065,LOC100536698,LOC100537160,LOC101882130,LOC101884299,LOC101884451,LOC101884747,LOC101884803,LOC101885589,LOC101886239,LOC101886353,LOC103908889,LOC103908996,LOC103909646,LOC103910384,LOC103910763,LOC103911492,LOC103911494,LOC103911503,LOC103911660,LOC103911711,LOC556254,LOC558044,LOC559561,LOC559618,LOC561719,LOC563265,actb2,akt2,alcama,alcamb,aldh3a2b,aldoaa,angptl4,apex1,arid3b,arpc5a,arpp19a,arrb2b,ash1l,atf4a,atf4b1,atp1b3a,bcar1,bcar3,bcl6ab,bida,blmh,boc,calm2b,ccdc85b,cd81a,cd99l2,cdon,chac1,chsy3,cirbpa,cirbpb,cnn2,col12a1a,col4a5,cox8a,crfb17,crtap,csnk2b,ctdsp2,ctnnb1,cyp2p6,cyyr1,dennd2da,dlc1,dlx3b,dspa,dzip1,eef1a1l1,eef1a1l2,epn2,esrp1,ewsr1a,ext2,fb06f03,fermt1,fkbp1aa,flot1b,flot2a,fn1a,fras1,fzd2,fzd7a,gas1a,gcn1l1,gnai1,gng12a,greb1,greb1l,grinab,grk4,gsk3b,gyltl1b,h2afy2,h3f3d,hacd2,her6,her9,hif1al,hist2h2l,hk1,hmcn2,hmga1a,hmgb3a,hnrnpaba,hnrnpk,hnrnpul1,hnrpdl,hnrpkl,hoxb1b,hp1bp3,hpgd,hs6st2,hspg2,ier5,ier5l,igf2a,igf2bp1,irf9,itga6b,jmjd1cb,kctd15a,kctd5a,kdm1a,kdm6ba,kirrela,klf11a,klf18,klf6a,kmt2cb,kpna5,lamb1a,lats2,ldb1a,lima1a,lrig2,lypla2,mapre2,meis1b,mib1,midn,mpzl1l,mthfd1l,myl12.1,myoc,nfe2l1b,nr1d2b,nr2f6b,nrarpa,nuak2,nucks1a,nutf2,ola1,pabpc1a,pbx3b,pcdh19,pdhb,pdk2a,pef1,perp,pik3cb,plekha6,ppap2d,ppm1k,ppp2r1a,prtga,psen1,psmb2,psmd4b,ptbp1a,ptgdsb,ptmaa,ptmab,ptprsa,qser1,rbms1a,rcn1,rfx1b,rhoaa,rhoab,sdprb,selt2,serpinh1a,shfm1,si:ch211-147d7.5,si:ch211-175g6.7,si:ch211-264f5.6,si:ch211-267e7.3,si:ch211-286b5.5,si:ch73-290k24.5,si:dkey-145p14.5,si:dkey-261e22.1,si:dkey-286j15.1,si:dkey-71p21.9,si:dkeyp-89c11.2,si:rp71-1p14.10,si:zfos-1011f11.1,slc25a5,slc38a5b,slit2,smad1,smad6,smg1,smoc2,smtnl,snx12,spag1a,spred1,srsf5b,ssr1,ssr3,tardbp,tbl1xr1a,tfap2a,tfap2c,tjp2a,tmed10,tmeff1b,tmem108,top2b,tp63,tpt1,tspan7,txnipa,ubald1a,ube2e2,ube2v1,ube2v2,ubl3a,ubtd2,wu:fb18c02,wu:fb77a09,wu:fc13c02,yap1,ywhaba,ywhaqb,zgc:101640,zgc:101846,zgc:113413,zgc:153154,zgc:158409,zgc:172053,zgc:63587,zgc:64189,zgc:77262,zgc:85975,zgc:86903,zgc:92242,znf385a</t>
        </is>
      </c>
      <c r="M50" t="inlineStr">
        <is>
          <t>[(2, 6), (2, 17), (2, 35), (2, 42), (2, 44), (2, 64), (2, 65), (2, 67), (4, 6), (4, 17), (4, 35), (4, 42), (4, 44), (4, 64), (4, 65), (4, 67), (14, 6), (14, 17), (14, 35), (14, 42), (14, 44), (14, 64), (14, 65), (14, 67), (15, 6), (15, 17), (15, 35), (15, 42), (15, 44), (15, 64), (15, 65), (15, 67), (23, 6), (23, 17), (23, 35), (23, 42), (23, 44), (23, 64), (23, 65), (23, 67), (25, 6), (25, 17), (25, 35), (25, 42), (25, 44), (25, 64), (25, 65), (25, 67), (29, 6), (29, 17), (29, 35), (29, 42), (29, 44), (29, 64), (29, 65), (29, 67), (33, 6), (33, 17), (33, 35), (33, 42), (33, 44), (33, 64), (33, 65), (33, 67), (46, 6), (46, 17), (46, 35), (46, 42), (46, 44), (46, 64), (46, 65), (46, 67), (50, 6), (50, 17), (50, 35), (50, 42), (50, 44), (50, 64), (50, 65), (50, 67), (58, 6), (58, 17), (58, 35), (58, 42), (58, 44), (58, 64), (58, 65), (58, 67), (60, 6), (60, 17), (60, 35), (60, 42), (60, 44), (60, 64), (60, 65), (60, 67), (68, 6), (68, 17), (68, 35), (68, 42), (68, 44), (68, 64), (68, 65), (68, 67), (70, 6), (70, 17), (70, 35), (70, 42), (70, 44), (70, 64), (70, 65), (70, 67), (72, 6), (72, 17), (72, 65), (72, 67)]</t>
        </is>
      </c>
      <c r="N50" t="n">
        <v>143</v>
      </c>
      <c r="O50" t="n">
        <v>0.5</v>
      </c>
      <c r="P50" t="n">
        <v>0.95</v>
      </c>
      <c r="Q50" t="n">
        <v>3</v>
      </c>
      <c r="R50" t="n">
        <v>10000</v>
      </c>
      <c r="S50" t="inlineStr">
        <is>
          <t>11/06/2023, 19:02:22</t>
        </is>
      </c>
      <c r="T50" s="3">
        <f>hyperlink("https://spiral.technion.ac.il/results/MTAwMDAwMw==/49/GOResultsPROCESS","link")</f>
        <v/>
      </c>
      <c r="U50" t="inlineStr">
        <is>
          <t>['GO:0009653:anatomical structure morphogenesis (qval1.31E-5)', 'GO:0031290:retinal ganglion cell axon guidance (qval9.67E-5)', 'GO:0032502:developmental process (qval6.91E-4)', 'GO:0048856:anatomical structure development (qval7.71E-4)', 'GO:0060255:regulation of macromolecule metabolic process (qval4.11E-3)', 'GO:0050793:regulation of developmental process (qval9.52E-3)', 'GO:0048513:animal organ development (qval1.76E-2)', 'GO:0010468:regulation of gene expression (qval2.56E-2)', 'GO:0051171:regulation of nitrogen compound metabolic process (qval2.38E-2)', 'GO:0019222:regulation of metabolic process (qval2.22E-2)', 'GO:0002009:morphogenesis of an epithelium (qval2.06E-2)', 'GO:0048646:anatomical structure formation involved in morphogenesis (qval2E-2)', 'GO:0071698:olfactory placode development (qval1.97E-2)', 'GO:0080090:regulation of primary metabolic process (qval2.83E-2)', 'GO:0031323:regulation of cellular metabolic process (qval3.49E-2)', 'GO:0035239:tube morphogenesis (qval3.28E-2)', 'GO:0007420:brain development (qval3.16E-2)', 'GO:0048729:tissue morphogenesis (qval4.25E-2)', 'GO:0048523:negative regulation of cellular process (qval4.21E-2)', 'GO:0031326:regulation of cellular biosynthetic process (qval5.1E-2)', 'GO:0051252:regulation of RNA metabolic process (qval4.91E-2)', 'GO:0009889:regulation of biosynthetic process (qval5.41E-2)', 'GO:0045595:regulation of cell differentiation (qval5.5E-2)', 'GO:0071599:otic vesicle development (qval5.48E-2)', 'GO:0010556:regulation of macromolecule biosynthetic process (qval5.84E-2)', 'GO:0022610:biological adhesion (qval6.29E-2)', 'GO:0007155:cell adhesion (qval6.06E-2)', 'GO:0050794:regulation of cellular process (qval6.66E-2)', 'GO:2001141:regulation of RNA biosynthetic process (qval6.7E-2)', 'GO:0030198:extracellular matrix organization (qval7.95E-2)', 'GO:0019219:regulation of nucleobase-containing compound metabolic process (qval7.79E-2)', 'GO:0016043:cellular component organization (qval8.04E-2)', 'GO:0007166:cell surface receptor signaling pathway (qval8.18E-2)', 'GO:2000112:regulation of cellular macromolecule biosynthetic process (qval8.12E-2)', 'GO:0006357:regulation of transcription by RNA polymerase II (qval8.23E-2)', 'GO:0040011:locomotion (qval8.03E-2)', 'GO:0048870:cell motility (qval8.54E-2)', 'GO:0043062:extracellular structure organization (qval8.63E-2)', 'GO:0006355:regulation of transcription, DNA-templated (qval9.75E-2)', 'GO:1903506:regulation of nucleic acid-templated transcription (qval9.6E-2)', 'GO:0060429:epithelium development (qval9.52E-2)', 'GO:0071840:cellular component organization or biogenesis (qval1.01E-1)', 'GO:0045661:regulation of myoblast differentiation (qval1.01E-1)', 'GO:0048869:cellular developmental process (qval1E-1)', 'GO:0006325:chromatin organization (qval9.88E-2)', 'GO:0016477:cell migration (qval1.16E-1)', 'GO:0071696:ectodermal placode development (qval1.15E-1)', 'GO:0007412:axon target recognition (qval1.42E-1)', 'GO:0071711:basement membrane organization (qval1.62E-1)', 'GO:0008589:regulation of smoothened signaling pathway (qval1.61E-1)', 'GO:0060284:regulation of cell development (qval1.69E-1)']</t>
        </is>
      </c>
      <c r="V50" s="3">
        <f>hyperlink("https://spiral.technion.ac.il/results/MTAwMDAwMw==/49/GOResultsFUNCTION","link")</f>
        <v/>
      </c>
      <c r="W50" t="inlineStr">
        <is>
          <t>['GO:0050839:cell adhesion molecule binding (qval6.99E-2)', 'GO:0031491:nucleosome binding (qval1.48E-1)', 'GO:0031492:nucleosomal DNA binding (qval1.15E-1)', 'GO:0003682:chromatin binding (qval1.99E-1)', 'GO:0003677:DNA binding (qval1.88E-1)', 'GO:0031490:chromatin DNA binding (qval1.6E-1)', 'GO:0008143:poly(A) binding (qval1.44E-1)', 'GO:0003729:mRNA binding (qval1.9E-1)', 'GO:0003676:nucleic acid binding (qval2.1E-1)', 'GO:0044877:protein-containing complex binding (qval1.94E-1)', 'GO:0070717:poly-purine tract binding (qval1.84E-1)', 'GO:0005515:protein binding (qval2.72E-1)']</t>
        </is>
      </c>
      <c r="X50" s="3">
        <f>hyperlink("https://spiral.technion.ac.il/results/MTAwMDAwMw==/49/GOResultsCOMPONENT","link")</f>
        <v/>
      </c>
      <c r="Y50" t="inlineStr">
        <is>
          <t>['GO:0005634:nucleus (qval2.48E-2)', 'GO:0000785:chromatin (qval1.43E-2)', 'GO:0005654:nucleoplasm (qval2.31E-1)', 'GO:0043227:membrane-bounded organelle (qval2.02E-1)', 'GO:0043231:intracellular membrane-bounded organelle (qval1.78E-1)', 'GO:0016600:flotillin complex (qval1.75E-1)']</t>
        </is>
      </c>
      <c r="Z50" t="inlineStr">
        <is>
          <t>[{33, 2, 4, 68, 70, 72, 14, 15, 46, 50, 23, 25, 58, 60, 29}, {64, 65, 35, 67, 6, 42, 44, 17}]</t>
        </is>
      </c>
    </row>
    <row r="51">
      <c r="A51" s="1" t="n">
        <v>50</v>
      </c>
      <c r="B51" t="n">
        <v>30105</v>
      </c>
      <c r="C51" t="n">
        <v>10251</v>
      </c>
      <c r="D51" t="n">
        <v>83</v>
      </c>
      <c r="E51" t="n">
        <v>743</v>
      </c>
      <c r="F51" t="n">
        <v>6202</v>
      </c>
      <c r="G51" t="n">
        <v>34</v>
      </c>
      <c r="H51" t="n">
        <v>6806</v>
      </c>
      <c r="I51" t="n">
        <v>116</v>
      </c>
      <c r="J51" s="2" t="n">
        <v>-2452.842637203645</v>
      </c>
      <c r="K51" t="n">
        <v>0.445114849773296</v>
      </c>
      <c r="L51" t="inlineStr">
        <is>
          <t>LOC100001080,LOC100002956,LOC100003496,LOC100003902,LOC100007503,LOC100148474,LOC100329277,LOC100329403,LOC100329833,LOC100331372,LOC100333534,LOC100333907,LOC100536676,LOC100536830,LOC100536922,LOC100537816,LOC100537972,LOC101882049,LOC101882667,LOC101883120,LOC101883391,LOC101883555,LOC101884401,LOC101884407,LOC101884528,LOC101884613,LOC101884664,LOC101884750,LOC101884803,LOC101884860,LOC101884877,LOC101885018,LOC101885164,LOC101885830,LOC101885888,LOC101886239,LOC101886309,LOC101886426,LOC101886641,LOC103908640,LOC103908889,LOC103909292,LOC103909429,LOC103909549,LOC103909576,LOC103909923,LOC103909927,LOC103910274,LOC103910593,LOC103910667,LOC103910726,LOC103910745,LOC103910765,LOC103911047,LOC103911636,LOC103911685,LOC553316,LOC556124,LOC556846,LOC558044,LOC560627,LOC561719,LOC563749,LOC563968,LOC564766,LOC567058,LOC567317,LOC567620,LOC567653,LOC570544,LOC793347,LOC795633,LOC796180,LOC799225,LOC799520,LOC799968,abhd17c,abt1,acin1a,actl6a,acvr1l,acvr2ab,add3a,adnpa,aebp2,agpat5,agpat6,ahctf1,akap12b,akap1b,akap8l,akt1s1,akt2,alyref,api5,araf,arel1,arf1,arf4a,arf5,arglu1a,arhgap29b,arid1ab,arid3b,arih1,arih2,arl13b,arl6,asxl1,atp13a1,atp1a1a.1,atp2a2b,baz2a,bcl7a,bcl9,bida,bin3,bmpr1aa,bptf,brd1b,brd3a,brd7,bsg,btbd10a,bud31,bzw1a,c1qtnf9,cables1,caprin1a,caprin1b,casc3,casq2,cbsb,cbx1a,cbx3a,ccnk,ccnt1,cdc34b,cdk11b,cdk2ap2,cdk9,chd1,chd4b,chd7,cherp,chmp1b,chuk,cirbpa,cirbpb,cldn11b,cnih1,cnn3b,cnot6a,cnr2,cpsf2,cpsf5,cpsf6,crebzf,csnk1a1,csnk1da,csnk2a1,csnk2b,cstf2,cstf3,ctbp1,cth,ctnna1,ctnnb1,ctnnb2,ctnnbip1,ctps1a,cul1a,cx43.4,cyp27a7,cyp2p6,cyyr1,dap1b,dcun1d5,ddc,ddi2,ddx23,ddx39aa,ddx39b,ddx42,ddx46,ddx5,dhx15,dimt1l,dkc1,dnaja1,dnajb12b,dnal4b,dnmt3bb.2,dpcd,dpf2l,dpy30,dr1,dusp11,ebf1a,edc4,edf1,eef2a.1,eftud2,eif1axa,eif2s1a,eif4a3,eif4g2a,eif4g2b,eif4h,elavl1,eny2,ep300b,epn2,ercc6,erf,ergic3,erh,etf1b,etv5b,ewsr1b,exosc10,ext2,eya3,fam131a,fam50a,fam73a,fam76b,fam92a1,farp2,fbl,fbxl14a,fcf1,flvcr1,fmnl2b,fnbp4,fubp1,fxr1,fzd7b,g3bp2,gabpa,gar1,gatad2ab,gb:co360592,gigyf1,glg1a,gltscr1,gmpr,gnb1b,golga7,golgb1,golt1b,gpbp1l1,gpc2,gpr125,gpr161,grnas,gspt1l,h3f3d,hcfc1b,hdac1,hdac3,hdgfrp2,hiat1b,hic1l,hif1ab,hmg20a,hmga1a,hmgb2a,hmgb3b,hnrnpa0a,hnrnpa0b,hnrnpa0l,hnrnpa1a,hnrnpa1b,hnrnpabb,hnrnph1l,hnrnpk,hnrnpl2,hnrnpm,hnrnpub,hnrnpul1,hnrpdl,hs6st2,hsd17b1,hspb1,hug,huwe1,idi1,ifi30,ik,ilf2,ilf3a,ilf3b,im:7139520,irs1,irx3b,iws1,kdm1a,kdm2aa,kdm6a,kdm7ab,khdrbs1a,khdrbs1b,khsrp,kmt2d,larp1,ldb1a,ldb2b,lhx2a,lig3,lims1,lin28a,lman2,lmnb2,lrig2,lsm12b,lsm5,luc7l,luc7l3,lypla2,magi1b,map2k6,mapk14a,mapre1b,marcksb,marcksl1a,mat2aa,matr3l,max,mbd3a,mcm3ap,mcoln1a,med12,med14,med20,med22,med6,mex3a,mfap1,mgea5,mib1,miip,mns1,morc2,mpzl1l,mrgbp,ms4a17a.4,mta2,mta3,mtf1,nat9,ncf4,nckap1,ncl,ncoa3,ncoa5,nelfe,nfe2l3,nfya,nfyc,nhp2,nipblb,nitr6a,nob1,nol9,nom1,nono,nop16,nr2f6a,nr5a1a,nt5c2a,nucks1a,nucks1b,p2rx5,pabpn1,pafah1b2,paip2b,pak2b,parp6a,pax7a,pbk,pbrm1l,pbx2,pcf11,pcnp,pds5a,pelp1,pfdn2,pfkfb4b,phc1,phf21ab,phf3,phf5a,phf8,pi4kb,pias2,pias4a,pitpnbl,pnisr,pnkp,pnn,pnrc2,pogza,polr2a,polr2b,polr2gl,pphln1,ppie,ppil4,ppm1aa,ppm1da,ppm1g,ppp1cab,ppp1r26,ppp2cb,pqbp1,prkar1aa,prkcq,prmt1,proser1,prp19,prpf40a,prpf4ba,prpf4bb,prpf8,prpsap1,prrc2b,psenen,ptbp1b,ptbp2a,ptp4a1,ptp4a2a,puf60a,puf60b,pum1,pwwp2a,pygo2,qrich1,rab34a,rab43,rab5aa,rabl2,rac1a,rad21a,rasl10a,rbbp5,rbbp6,rbfox2,rbm12,rbm12b,rbm14a,rbm15b,rbm17,rbm22,rbm26,rbm39a,rbm39b,rbm4.2,rbm4.3,rbm41,rbm42,rbm8a,rbmx,rc3h1,rcc2,rcn2,rer1,rgma,rheb,rhebl1,rhoaa,rhoab,rnf20,rnps1,ror2,rsf1b.1,rtca,rtfdc1,ruvbl2,ryk,sae1,safb,sall4,sap18,sart1,scaf1,scaf11,scaf4a,scaf4b,sdc3,sdcbp,senp3a,sep15,sephs1,sept2,sepw2a,serf2,sestd1,seta,setb,setd5,setdb1b,sf1,sf3a1,sf3a3,sf3b1,sf3b2,sf3b3,sf3b4,sf3b6,sfpq,sfrs3a,sfrs3b,sft2d3,si:ch1073-184j22.2,si:ch211-114c12.2,si:ch211-11i5.2,si:ch211-154a22.8,si:ch211-169p10.1,si:ch211-175g6.7,si:ch211-181d7.1,si:ch211-186e20.7,si:ch211-197h24.6,si:ch211-202a12.4,si:ch211-209j10.6,si:ch211-212d10.2,si:ch211-216l23.2,si:ch211-222f23.6,si:ch211-236k19.4,si:ch211-241b2.1,si:ch211-251p5.5,si:ch211-255f4.3,si:ch211-261n11.2,si:ch211-288g17.3,si:ch211-51e12.7,si:ch73-105m5.1,si:ch73-111k22.2,si:dkey-15h8.16,si:dkey-19e4.5,si:dkey-221l4.11,si:dkey-238o14.9,si:dkey-245i6.2,si:dkey-250d21.1,si:dkey-251i10.1,si:dkey-4c15.13,si:dkey-57k17.1,si:dkey-61m24.1,si:dkey-67c22.2,si:dkey-71p21.9,si:dkey-75a21.2,si:dkey-78a14.5,si:dkey-90l23.1,si:dkey-92i17.2,si:dkeyp-117b8.1,si:dkeyp-77h1.4,si:dkeyp-87d8.8,siah1,sin3b,slc16a8,slc22a2,slc25a36a,slc35a4,slc35b2,slc35e4,slc5a7a,slc6a19a.1,slc7a3,sltm,smad5,smarca4a,smarca5,smarcb1b,smarcc1a,smarcd1,smarce1,smc1al,smek1,smek2,smndc1,smo,smu1a,snapc5,snrnp70,snrpc,snrpd1,snw1,sox8a,srcap,srm,srp68,srpk1a,srrm1,srrm2,srrt,srsf11,srsf1a,srsf1b,srsf2a,srsf3a,srsf4,srsf5a,srsf6a,srsf7a,srsf9,ss18,ssbp3b,stag2b,strip1,strn3,sumo1,sumo3a,supt6h,swap70a,syncrip,taf13,taf15,taf7,tardbp,tardbpl,tbl1xr1a,tcea1,tcerg1,tcerg1a,thrap3b,tia1,tia1l,tjp2a,tle2,tmed10,tmem138,tmem184c,tmem30c,tmpoa,tmx4,top1l,tox4,tp53,tpra,tprb,tra2a,trim71,trnau1apb,trpm5,twsg1b,u2af1,u2af2a,u2af2b,uba2,ubap2a,ubap2b,ube2e1,ube2na,ube2nb,ube2q2,ubn2a,ubqln4,unkl,upf1,urgcp,uri1,usf2,usp54a,usp7,vamp3,wdfy1,wdr43,wdr61,wtap,wu:fb17g07,wu:fc46g06,wu:fd99c08,wu:fe01c10,wu:fi42e03,xpo1b,xrcc1,xrn2,yes1,ylpm1,yth2,ythdf1,ywhabb,ywhabl,ywhae1,zc3h11a,zc3h13,zc3h4,zdhhc3b,zfr,zgc:101559,zgc:110796,zgc:111986,zgc:112426,zgc:112982,zgc:113102,zgc:113413,zgc:152816,zgc:153115,zgc:153317,zgc:158420,zgc:158803,zgc:161969,zgc:165518,zgc:171604,zgc:171717,zgc:171818,zgc:173506,zgc:173575,zgc:173614,zgc:173619,zgc:173714,zgc:173837,zgc:174268,zgc:174311,zgc:174314,zgc:174702,zgc:175284,zgc:194443,zgc:56148,zgc:56235,zgc:56525,zgc:63882,zgc:66447,zgc:66472,zgc:73226,zgc:77056,zgc:92045,zgc:92066,zgc:92664,zmat2,zmiz2,znf1001,znf1051,znf207a,znf217,znf281b,znf292a,znf318,znf341,znf346,znf628,zp2.3,zp3a.2,zranb2</t>
        </is>
      </c>
      <c r="M51" t="inlineStr">
        <is>
          <t>[(11, 7), (11, 21), (11, 40), (11, 47), (11, 61), (11, 69), (31, 0), (31, 7), (31, 21), (31, 30), (31, 37), (31, 40), (31, 47), (31, 61), (31, 69), (36, 7), (36, 40), (36, 47), (36, 69), (43, 7), (43, 21), (43, 40), (43, 47), (43, 61), (43, 69), (49, 0), (49, 7), (49, 21), (49, 30), (49, 37), (49, 40), (49, 47), (49, 61), (49, 69), (58, 0), (58, 1), (58, 3), (58, 7), (58, 9), (58, 10), (58, 12), (58, 21), (58, 28), (58, 30), (58, 35), (58, 37), (58, 40), (58, 42), (58, 44), (58, 47), (58, 48), (58, 52), (58, 57), (58, 61), (58, 64), (58, 69), (58, 71), (58, 82), (68, 0), (68, 1), (68, 3), (68, 7), (68, 9), (68, 10), (68, 12), (68, 21), (68, 28), (68, 30), (68, 35), (68, 37), (68, 40), (68, 42), (68, 47), (68, 48), (68, 52), (68, 57), (68, 61), (68, 69), (68, 82), (70, 0), (70, 1), (70, 3), (70, 7), (70, 9), (70, 10), (70, 12), (70, 21), (70, 28), (70, 30), (70, 35), (70, 37), (70, 40), (70, 42), (70, 47), (70, 48), (70, 52), (70, 57), (70, 61), (70, 69), (70, 82), (72, 0), (72, 1), (72, 3), (72, 7), (72, 12), (72, 21), (72, 30), (72, 37), (72, 40), (72, 47), (72, 52), (72, 57), (72, 61), (72, 69), (72, 82), (77, 7)]</t>
        </is>
      </c>
      <c r="N51" t="n">
        <v>1515</v>
      </c>
      <c r="O51" t="n">
        <v>0.5</v>
      </c>
      <c r="P51" t="n">
        <v>0.95</v>
      </c>
      <c r="Q51" t="n">
        <v>3</v>
      </c>
      <c r="R51" t="n">
        <v>10000</v>
      </c>
      <c r="S51" t="inlineStr">
        <is>
          <t>11/06/2023, 19:02:50</t>
        </is>
      </c>
      <c r="T51" s="3">
        <f>hyperlink("https://spiral.technion.ac.il/results/MTAwMDAwMw==/50/GOResultsPROCESS","link")</f>
        <v/>
      </c>
      <c r="U51" t="inlineStr">
        <is>
          <t>['GO:0016071:mRNA metabolic process (qval7.28E-45)', 'GO:0006397:mRNA processing (qval4.16E-44)', 'GO:0008380:RNA splicing (qval1.45E-40)', 'GO:0016070:RNA metabolic process (qval4.3E-36)', 'GO:0006396:RNA processing (qval3.54E-36)', 'GO:0090304:nucleic acid metabolic process (qval8.14E-33)', 'GO:0000398:mRNA splicing, via spliceosome (qval6.55E-31)', 'GO:0000377:RNA splicing, via transesterification reactions with bulged adenosine as nucleophile (qval5.73E-31)', 'GO:0000375:RNA splicing, via transesterification reactions (qval5.09E-31)', 'GO:0010468:regulation of gene expression (qval4.34E-23)', 'GO:0006139:nucleobase-containing compound metabolic process (qval4.69E-22)', 'GO:0051252:regulation of RNA metabolic process (qval1.19E-21)', 'GO:0019219:regulation of nucleobase-containing compound metabolic process (qval3.25E-21)', 'GO:0046483:heterocycle metabolic process (qval9.34E-21)', 'GO:0006725:cellular aromatic compound metabolic process (qval2.71E-20)', 'GO:1901360:organic cyclic compound metabolic process (qval7.05E-19)', 'GO:0060255:regulation of macromolecule metabolic process (qval1.08E-18)', 'GO:0051171:regulation of nitrogen compound metabolic process (qval1.81E-17)', 'GO:0019222:regulation of metabolic process (qval3.32E-17)', 'GO:0080090:regulation of primary metabolic process (qval1.74E-16)', 'GO:0034641:cellular nitrogen compound metabolic process (qval4.64E-16)', 'GO:0031323:regulation of cellular metabolic process (qval5.08E-16)', 'GO:0043484:regulation of RNA splicing (qval9.41E-16)', 'GO:1903311:regulation of mRNA metabolic process (qval1.34E-15)', 'GO:0043170:macromolecule metabolic process (qval9.19E-14)', 'GO:0050684:regulation of mRNA processing (qval9.37E-14)', 'GO:2000112:regulation of cellular macromolecule biosynthetic process (qval2.83E-13)', 'GO:0010556:regulation of macromolecule biosynthetic process (qval3.3E-13)', 'GO:0031326:regulation of cellular biosynthetic process (qval1.13E-12)', 'GO:0009889:regulation of biosynthetic process (qval1.9E-12)', 'GO:0006325:chromatin organization (qval7.88E-12)', 'GO:0006355:regulation of transcription, DNA-templated (qval1.57E-11)', 'GO:1903506:regulation of nucleic acid-templated transcription (qval1.58E-11)', 'GO:2001141:regulation of RNA biosynthetic process (qval1.59E-11)', 'GO:0044237:cellular metabolic process (qval2.15E-9)', 'GO:0045935:positive regulation of nucleobase-containing compound metabolic process (qval2.99E-9)', 'GO:0006807:nitrogen compound metabolic process (qval3.49E-9)', 'GO:0048024:regulation of mRNA splicing, via spliceosome (qval3.84E-9)', 'GO:0051254:positive regulation of RNA metabolic process (qval4.64E-9)', 'GO:0006357:regulation of transcription by RNA polymerase II (qval9.23E-9)', 'GO:0016569:covalent chromatin modification (qval1.41E-7)', 'GO:0016570:histone modification (qval1.37E-7)', 'GO:0010628:positive regulation of gene expression (qval1.5E-7)', 'GO:0000380:alternative mRNA splicing, via spliceosome (qval1.56E-7)', 'GO:0010557:positive regulation of macromolecule biosynthetic process (qval5.8E-7)', 'GO:0031328:positive regulation of cellular biosynthetic process (qval1.44E-6)', 'GO:0044238:primary metabolic process (qval1.46E-6)', 'GO:1903508:positive regulation of nucleic acid-templated transcription (qval1.56E-6)', 'GO:0045893:positive regulation of transcription, DNA-templated (qval1.53E-6)', 'GO:1902680:positive regulation of RNA biosynthetic process (qval1.49E-6)', 'GO:0009891:positive regulation of biosynthetic process (qval1.66E-6)', 'GO:0006376:mRNA splice site selection (qval2.06E-6)', 'GO:0000381:regulation of alternative mRNA splicing, via spliceosome (qval2.19E-6)', 'GO:0010629:negative regulation of gene expression (qval3.43E-6)', 'GO:0022618:ribonucleoprotein complex assembly (qval4.61E-6)', 'GO:0051173:positive regulation of nitrogen compound metabolic process (qval1.16E-5)', 'GO:0071704:organic substance metabolic process (qval1.31E-5)', 'GO:0071826:ribonucleoprotein complex subunit organization (qval1.56E-5)', 'GO:0010604:positive regulation of macromolecule metabolic process (qval1.78E-5)', 'GO:0045944:positive regulation of transcription by RNA polymerase II (qval1.77E-5)', 'GO:0060216:definitive hemopoiesis (qval4.61E-5)', 'GO:0008152:metabolic process (qval5.24E-5)', 'GO:0031325:positive regulation of cellular metabolic process (qval6.08E-5)', 'GO:0009893:positive regulation of metabolic process (qval1.19E-4)', 'GO:0006338:chromatin remodeling (qval1.2E-4)', 'GO:2000113:negative regulation of cellular macromolecule biosynthetic process (qval2.66E-4)', 'GO:0010558:negative regulation of macromolecule biosynthetic process (qval2.77E-4)', 'GO:0009892:negative regulation of metabolic process (qval4.75E-4)', 'GO:0010605:negative regulation of macromolecule metabolic process (qval4.91E-4)', 'GO:0031327:negative regulation of cellular biosynthetic process (qval5.35E-4)', 'GO:0009890:negative regulation of biosynthetic process (qval6.49E-4)', 'GO:0016925:protein sumoylation (qval7.31E-4)', "GO:0031123:RNA 3'-end processing (qval1.05E-3)", 'GO:0044260:cellular macromolecule metabolic process (qval2.42E-3)', 'GO:0006351:transcription, DNA-templated (qval2.8E-3)', 'GO:0097659:nucleic acid-templated transcription (qval2.76E-3)', 'GO:0032774:RNA biosynthetic process (qval3.93E-3)', 'GO:0035601:protein deacylation (qval3.95E-3)', 'GO:0048534:hematopoietic or lymphoid organ development (qval4.02E-3)', 'GO:0018205:peptidyl-lysine modification (qval4.05E-3)', 'GO:1903313:positive regulation of mRNA metabolic process (qval4.63E-3)', 'GO:0098732:macromolecule deacylation (qval4.59E-3)', 'GO:0051253:negative regulation of RNA metabolic process (qval5.86E-3)', 'GO:0048863:stem cell differentiation (qval6.11E-3)', 'GO:0006401:RNA catabolic process (qval7.68E-3)', 'GO:0006402:mRNA catabolic process (qval7.74E-3)', 'GO:0061013:regulation of mRNA catabolic process (qval9.44E-3)', 'GO:0030097:hemopoiesis (qval9.38E-3)', 'GO:0015931:nucleobase-containing compound transport (qval1.02E-2)', 'GO:0006378:mRNA polyadenylation (qval1.01E-2)', 'GO:0043488:regulation of mRNA stability (qval1.03E-2)', 'GO:0045892:negative regulation of transcription, DNA-templated (qval1.06E-2)', 'GO:0048522:positive regulation of cellular process (qval1.1E-2)', 'GO:1903507:negative regulation of nucleic acid-templated transcription (qval1.09E-2)', 'GO:1902679:negative regulation of RNA biosynthetic process (qval1.08E-2)', 'GO:0000956:nuclear-transcribed mRNA catabolic process (qval1.31E-2)', 'GO:0031324:negative regulation of cellular metabolic process (qval1.31E-2)', 'GO:0043631:RNA polyadenylation (qval1.32E-2)', 'GO:0071840:cellular component organization or biogenesis (qval1.36E-2)', 'GO:0045934:negative regulation of nucleobase-containing compound metabolic process (qval1.51E-2)', 'GO:0043044:ATP-dependent chromatin remodeling (qval1.61E-2)', 'GO:0002009:morphogenesis of an epithelium (qval1.68E-2)', 'GO:0016575:histone deacetylation (qval1.71E-2)', 'GO:0043487:regulation of RNA stability (qval1.69E-2)', 'GO:0006482:protein demethylation (qval1.69E-2)', 'GO:0008214:protein dealkylation (qval1.68E-2)', 'GO:0051172:negative regulation of nitrogen compound metabolic process (qval1.66E-2)', 'GO:0048703:embryonic viscerocranium morphogenesis (qval1.66E-2)', 'GO:0035295:tube development (qval1.7E-2)', 'GO:0060218:hematopoietic stem cell differentiation (qval1.86E-2)', 'GO:0016577:histone demethylation (qval1.91E-2)', 'GO:0070076:histone lysine demethylation (qval1.89E-2)', 'GO:0006476:protein deacetylation (qval2.4E-2)', 'GO:0050685:positive regulation of mRNA processing (qval2.85E-2)', 'GO:0033120:positive regulation of RNA splicing (qval2.82E-2)', 'GO:0000184:nuclear-transcribed mRNA catabolic process, nonsense-mediated decay (qval3.52E-2)', "GO:0031124:mRNA 3'-end processing (qval3.49E-2)", 'GO:0051028:mRNA transport (qval3.91E-2)', 'GO:0016074:snoRNA metabolic process (qval3.98E-2)', 'GO:0000154:rRNA modification (qval4.35E-2)', 'GO:0000122:negative regulation of transcription by RNA polymerase II (qval4.56E-2)', 'GO:0016043:cellular component organization (qval4.66E-2)', 'GO:0018193:peptidyl-amino acid modification (qval4.64E-2)', 'GO:0048518:positive regulation of biological process (qval4.76E-2)', 'GO:0045292:mRNA cis splicing, via spliceosome (qval5.19E-2)', 'GO:2000738:positive regulation of stem cell differentiation (qval5.15E-2)', 'GO:0000469:cleavage involved in rRNA processing (qval5.17E-2)', 'GO:0090501:RNA phosphodiester bond hydrolysis (qval6.08E-2)', 'GO:0002244:hematopoietic progenitor cell differentiation (qval6.17E-2)']</t>
        </is>
      </c>
      <c r="V51" s="3">
        <f>hyperlink("https://spiral.technion.ac.il/results/MTAwMDAwMw==/50/GOResultsFUNCTION","link")</f>
        <v/>
      </c>
      <c r="W51" t="inlineStr">
        <is>
          <t>['GO:0003723:RNA binding (qval6.53E-61)', 'GO:0003676:nucleic acid binding (qval1.53E-49)', 'GO:1901363:heterocyclic compound binding (qval3.26E-36)', 'GO:0097159:organic cyclic compound binding (qval8.57E-36)', 'GO:0003729:mRNA binding (qval6.81E-22)', 'GO:0003712:transcription coregulator activity (qval1.18E-13)', 'GO:0005488:binding (qval2.64E-13)', 'GO:0003682:chromatin binding (qval6.85E-11)', "GO:0003730:mRNA 3'-UTR binding (qval3.84E-8)", 'GO:0036002:pre-mRNA binding (qval8.24E-8)', 'GO:0003677:DNA binding (qval1.71E-7)', 'GO:0003727:single-stranded RNA binding (qval5.3E-7)', 'GO:0003713:transcription coactivator activity (qval1.48E-5)', 'GO:0017069:snRNA binding (qval5.46E-5)', 'GO:0140110:transcription regulator activity (qval9.33E-4)', 'GO:0003714:transcription corepressor activity (qval4.37E-3)', 'GO:0008134:transcription factor binding (qval4.64E-3)', 'GO:0003725:double-stranded RNA binding (qval7.83E-3)', 'GO:0001085:RNA polymerase II transcription factor binding (qval7.45E-3)', 'GO:0003724:RNA helicase activity (qval1.54E-2)', 'GO:0004386:helicase activity (qval3.68E-2)', "GO:0035925:mRNA 3'-UTR AU-rich region binding (qval5.69E-2)", 'GO:0017091:AU-rich element binding (qval5.44E-2)', "GO:0030628:pre-mRNA 3'-splice site binding (qval5.22E-2)", 'GO:0030619:U1 snRNA binding (qval9.76E-2)', 'GO:0032452:histone demethylase activity (qval1.18E-1)']</t>
        </is>
      </c>
      <c r="X51" s="3">
        <f>hyperlink("https://spiral.technion.ac.il/results/MTAwMDAwMw==/50/GOResultsCOMPONENT","link")</f>
        <v/>
      </c>
      <c r="Y51" t="inlineStr">
        <is>
          <t>['GO:0044428:nuclear part (qval7.38E-58)', 'GO:0044451:nucleoplasm part (qval1.26E-38)', 'GO:0005634:nucleus (qval4.81E-36)', 'GO:0005681:spliceosomal complex (qval1.12E-25)', 'GO:0044424:intracellular part (qval7.06E-25)', 'GO:0016604:nuclear body (qval3.18E-22)', 'GO:0016607:nuclear speck (qval6.27E-20)', 'GO:0043231:intracellular membrane-bounded organelle (qval5.08E-19)', 'GO:1990904:ribonucleoprotein complex (qval1.57E-18)', 'GO:0044446:intracellular organelle part (qval5.27E-18)', 'GO:0043227:membrane-bounded organelle (qval2.88E-17)', 'GO:0044422:organelle part (qval3.28E-17)', 'GO:0005684:U2-type spliceosomal complex (qval1.47E-15)', 'GO:1902494:catalytic complex (qval1.24E-14)', 'GO:0043229:intracellular organelle (qval2.02E-14)', 'GO:0043226:organelle (qval5.57E-14)', 'GO:0032991:protein-containing complex (qval4E-12)', 'GO:0070603:SWI/SNF superfamily-type complex (qval4.96E-12)', 'GO:0044464:cell part (qval3.4E-11)', 'GO:1904949:ATPase complex (qval9.59E-11)', 'GO:0071013:catalytic step 2 spliceosome (qval9.94E-11)', 'GO:0097525:spliceosomal snRNP complex (qval9.74E-11)', 'GO:0030532:small nuclear ribonucleoprotein complex (qval1.35E-10)', 'GO:0120114:Sm-like protein family complex (qval1.87E-10)', 'GO:0071010:prespliceosome (qval7.24E-10)', 'GO:0071004:U2-type prespliceosome (qval6.96E-10)', 'GO:0044454:nuclear chromosome part (qval6.8E-7)', 'GO:0005654:nucleoplasm (qval4.49E-6)', 'GO:0044427:chromosomal part (qval6.36E-6)', 'GO:0000118:histone deacetylase complex (qval1.37E-5)', 'GO:0005689:U12-type spliceosomal complex (qval2E-5)', 'GO:0005685:U1 snRNP (qval3.2E-5)', 'GO:0071012:catalytic step 1 spliceosome (qval3.73E-5)', 'GO:0071006:U2-type catalytic step 1 spliceosome (qval3.62E-5)', 'GO:0016514:SWI/SNF complex (qval4.65E-5)', 'GO:0034708:methyltransferase complex (qval1.12E-4)', 'GO:0005849:mRNA cleavage factor complex (qval1.35E-4)', 'GO:0090568:nuclear transcriptional repressor complex (qval1.84E-4)', 'GO:0005686:U2 snRNP (qval3.22E-4)', 'GO:0035770:ribonucleoprotein granule (qval4.26E-4)', 'GO:0016581:NuRD complex (qval6.34E-4)', 'GO:0090545:CHD-type complex (qval6.19E-4)', 'GO:0035097:histone methyltransferase complex (qval8.02E-4)', 'GO:0000785:chromatin (qval1.21E-3)', 'GO:0000243:commitment complex (qval1.31E-3)', 'GO:0036464:cytoplasmic ribonucleoprotein granule (qval1.43E-3)', 'GO:0017053:transcriptional repressor complex (qval2.09E-3)', 'GO:1990234:transferase complex (qval2.59E-3)', 'GO:0071565:nBAF complex (qval2.86E-3)', 'GO:0031429:box H/ACA snoRNP complex (qval4.2E-3)', 'GO:0016589:NURF complex (qval4.12E-3)', 'GO:0089701:U2AF (qval4.04E-3)', 'GO:0072588:box H/ACA RNP complex (qval3.96E-3)', 'GO:0005730:nucleolus (qval4.94E-3)', 'GO:0090575:RNA polymerase II transcription factor complex (qval6.6E-3)', 'GO:0044665:MLL1/2 complex (qval6.56E-3)', 'GO:0071339:MLL1 complex (qval6.44E-3)', 'GO:0016592:mediator complex (qval8.56E-3)', 'GO:0031010:ISWI-type complex (qval1.69E-2)', 'GO:0015030:Cajal body (qval1.7E-2)', 'GO:0000932:P-body (qval1.71E-2)', 'GO:0000123:histone acetyltransferase complex (qval1.85E-2)', 'GO:0044798:nuclear transcription factor complex (qval1.98E-2)']</t>
        </is>
      </c>
      <c r="Z51" t="inlineStr">
        <is>
          <t>[{36, 68, 70, 72, 43, 11, 77, 49, 58, 31}, {0, 1, 64, 3, 69, 7, 71, 9, 10, 12, 82, 21, 28, 30, 35, 37, 40, 42, 44, 47, 48, 52, 57, 61}]</t>
        </is>
      </c>
    </row>
  </sheetData>
  <conditionalFormatting sqref="E2:E51">
    <cfRule type="colorScale" priority="1">
      <colorScale>
        <cfvo type="percentile" val="10"/>
        <cfvo type="percentile" val="50"/>
        <cfvo type="percentile" val="90"/>
        <color rgb="00FFFFFF"/>
        <color rgb="00FF8080"/>
        <color rgb="00FF0000"/>
      </colorScale>
    </cfRule>
  </conditionalFormatting>
  <conditionalFormatting sqref="F2:F51">
    <cfRule type="colorScale" priority="2">
      <colorScale>
        <cfvo type="percentile" val="10"/>
        <cfvo type="percentile" val="50"/>
        <cfvo type="percentile" val="90"/>
        <color rgb="00FFFFFF"/>
        <color rgb="00FF8080"/>
        <color rgb="00FF0000"/>
      </colorScale>
    </cfRule>
  </conditionalFormatting>
  <conditionalFormatting sqref="K2:K51">
    <cfRule type="colorScale" priority="3">
      <colorScale>
        <cfvo type="percentile" val="10"/>
        <cfvo type="percentile" val="50"/>
        <cfvo type="percentile" val="90"/>
        <color rgb="0000FF00"/>
        <color rgb="00FF6600"/>
        <color rgb="00FF0000"/>
      </colorScale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2023-06-11T14:59:51Z</dcterms:created>
  <dcterms:modified xmlns:dcterms="http://purl.org/dc/terms/" xmlns:xsi="http://www.w3.org/2001/XMLSchema-instance" xsi:type="dcterms:W3CDTF">2023-06-11T14:59:51Z</dcterms:modified>
</cp:coreProperties>
</file>